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存彥移交\8.預算\2.預算編製\115年\2.教育處\1.學校\7.總經費核定\1.1130628發函核定\發函附件\"/>
    </mc:Choice>
  </mc:AlternateContent>
  <bookViews>
    <workbookView xWindow="0" yWindow="0" windowWidth="28800" windowHeight="12390"/>
  </bookViews>
  <sheets>
    <sheet name="各校可編列經費" sheetId="1" r:id="rId1"/>
    <sheet name="用途別(概算)" sheetId="2" r:id="rId2"/>
    <sheet name="來源別(概算)" sheetId="3" r:id="rId3"/>
  </sheets>
  <definedNames>
    <definedName name="_xlnm._FilterDatabase" localSheetId="1" hidden="1">'用途別(概算)'!$A$7:$AT$175</definedName>
    <definedName name="_xlnm._FilterDatabase" localSheetId="0" hidden="1">各校可編列經費!$A$1:$AA$178</definedName>
    <definedName name="_xlnm.Print_Area" localSheetId="1">'用途別(概算)'!$A$1:$AO$175</definedName>
    <definedName name="_xlnm.Print_Area" localSheetId="0">各校可編列經費!$A$2:$P$177</definedName>
    <definedName name="_xlnm.Print_Area" localSheetId="2">'來源別(概算)'!$A$2:$G$175</definedName>
    <definedName name="_xlnm.Print_Titles" localSheetId="1">'用途別(概算)'!$A:$B,'用途別(概算)'!$2:$2</definedName>
    <definedName name="_xlnm.Print_Titles" localSheetId="0">各校可編列經費!$A:$B,各校可編列經費!$2:$4</definedName>
    <definedName name="_xlnm.Print_Titles" localSheetId="2">'來源別(概算)'!$A:$B,'來源別(概算)'!$2:$3</definedName>
    <definedName name="分校辦公費基數">#REF!</definedName>
    <definedName name="分校辦公費單價">#REF!</definedName>
    <definedName name="文康" localSheetId="0">#REF!</definedName>
    <definedName name="文康">#REF!</definedName>
    <definedName name="文康費單價">#REF!</definedName>
    <definedName name="水電費單價">#REF!</definedName>
    <definedName name="社教經費級距A">#REF!</definedName>
    <definedName name="社教經費級距B">#REF!</definedName>
    <definedName name="社教經費基數">#REF!</definedName>
    <definedName name="社教經費單價A">#REF!</definedName>
    <definedName name="社教經費單價B">#REF!</definedName>
    <definedName name="社教經費單價C">#REF!</definedName>
    <definedName name="查詢1">#REF!</definedName>
    <definedName name="修繕費基數">#REF!</definedName>
    <definedName name="修繕費單價">#REF!</definedName>
    <definedName name="國小分校辦公費基數">#REF!</definedName>
    <definedName name="國小分校辦公費單價">#REF!</definedName>
    <definedName name="國小文康費單價">#REF!</definedName>
    <definedName name="國小水電費單價">#REF!</definedName>
    <definedName name="國小社教經費級距A">#REF!</definedName>
    <definedName name="國小社教經費級距B">#REF!</definedName>
    <definedName name="國小社教經費基數">#REF!</definedName>
    <definedName name="國小社教經費單價A">#REF!</definedName>
    <definedName name="國小社教經費單價B">#REF!</definedName>
    <definedName name="國小社教經費單價C">#REF!</definedName>
    <definedName name="國小修繕費基數">#REF!</definedName>
    <definedName name="國小修繕費單價">#REF!</definedName>
    <definedName name="國小教育訓練百分比">#REF!</definedName>
    <definedName name="國小教育訓練單價">#REF!</definedName>
    <definedName name="國小辦公費百分比A">#REF!</definedName>
    <definedName name="國小辦公費百分比B">#REF!</definedName>
    <definedName name="國小辦公費百分比C">#REF!</definedName>
    <definedName name="國小辦公費基數">#REF!</definedName>
    <definedName name="國小辦公費單價">#REF!</definedName>
    <definedName name="教育訓練百分比">#REF!</definedName>
    <definedName name="教育訓練單價">#REF!</definedName>
    <definedName name="辦公" localSheetId="0">#REF!</definedName>
    <definedName name="辦公">#REF!</definedName>
    <definedName name="辦公費百分比A">#REF!</definedName>
    <definedName name="辦公費百分比B">#REF!</definedName>
    <definedName name="辦公費百分比C">#REF!</definedName>
    <definedName name="辦公費基數">#REF!</definedName>
    <definedName name="辦公費單價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4" i="3" l="1"/>
  <c r="G173" i="3"/>
  <c r="G172" i="3"/>
  <c r="G171" i="3"/>
  <c r="G170" i="3"/>
  <c r="G169" i="3"/>
  <c r="G168" i="3"/>
  <c r="G167" i="3"/>
  <c r="G166" i="3"/>
  <c r="G165" i="3"/>
  <c r="G164" i="3"/>
  <c r="G163" i="3"/>
  <c r="G162" i="3"/>
  <c r="G161" i="3"/>
  <c r="G160" i="3"/>
  <c r="G159" i="3"/>
  <c r="G158" i="3"/>
  <c r="G157" i="3"/>
  <c r="G156" i="3"/>
  <c r="G155" i="3"/>
  <c r="G154" i="3"/>
  <c r="G153" i="3"/>
  <c r="G152" i="3"/>
  <c r="G151" i="3"/>
  <c r="G150" i="3"/>
  <c r="G149" i="3"/>
  <c r="G148" i="3"/>
  <c r="G147" i="3"/>
  <c r="G146" i="3"/>
  <c r="G145" i="3"/>
  <c r="G144" i="3"/>
  <c r="G143" i="3"/>
  <c r="G142" i="3"/>
  <c r="G141" i="3"/>
  <c r="G140" i="3"/>
  <c r="G139" i="3"/>
  <c r="G138" i="3"/>
  <c r="G137" i="3"/>
  <c r="G136" i="3"/>
  <c r="G135" i="3"/>
  <c r="G134" i="3"/>
  <c r="G133" i="3"/>
  <c r="G132" i="3"/>
  <c r="G131" i="3"/>
  <c r="G130" i="3"/>
  <c r="G129" i="3"/>
  <c r="G128" i="3"/>
  <c r="G127" i="3"/>
  <c r="G126" i="3"/>
  <c r="G125" i="3"/>
  <c r="G124" i="3"/>
  <c r="G123" i="3"/>
  <c r="G122" i="3"/>
  <c r="G121" i="3"/>
  <c r="G120" i="3"/>
  <c r="G119" i="3"/>
  <c r="G118" i="3"/>
  <c r="G117" i="3"/>
  <c r="G116" i="3"/>
  <c r="G115" i="3"/>
  <c r="G114" i="3"/>
  <c r="G113" i="3"/>
  <c r="G112" i="3"/>
  <c r="G111" i="3"/>
  <c r="G110" i="3"/>
  <c r="G109" i="3"/>
  <c r="G108" i="3"/>
  <c r="G107" i="3"/>
  <c r="G106" i="3"/>
  <c r="G105" i="3"/>
  <c r="G104" i="3"/>
  <c r="G103" i="3"/>
  <c r="G102" i="3"/>
  <c r="G101" i="3"/>
  <c r="G100" i="3"/>
  <c r="G99" i="3"/>
  <c r="G98" i="3"/>
  <c r="G97" i="3"/>
  <c r="G96" i="3"/>
  <c r="G95" i="3"/>
  <c r="G94" i="3"/>
  <c r="G93" i="3"/>
  <c r="G92" i="3"/>
  <c r="G91" i="3"/>
  <c r="G90" i="3"/>
  <c r="G89" i="3"/>
  <c r="G88" i="3"/>
  <c r="G87" i="3"/>
  <c r="G86" i="3"/>
  <c r="G85" i="3"/>
  <c r="G84" i="3"/>
  <c r="G83" i="3"/>
  <c r="G82" i="3"/>
  <c r="G81" i="3"/>
  <c r="G80" i="3"/>
  <c r="G79" i="3"/>
  <c r="G78" i="3"/>
  <c r="G77" i="3"/>
  <c r="G76" i="3"/>
  <c r="G75" i="3"/>
  <c r="G74" i="3"/>
  <c r="G73" i="3"/>
  <c r="G72" i="3"/>
  <c r="G71" i="3"/>
  <c r="G70" i="3"/>
  <c r="G69" i="3"/>
  <c r="G68" i="3"/>
  <c r="G67" i="3"/>
  <c r="G66" i="3"/>
  <c r="G65" i="3"/>
  <c r="G64" i="3"/>
  <c r="G63" i="3"/>
  <c r="G62" i="3"/>
  <c r="G61" i="3"/>
  <c r="G60" i="3"/>
  <c r="G59" i="3"/>
  <c r="G58" i="3"/>
  <c r="G57" i="3"/>
  <c r="G56" i="3"/>
  <c r="G55" i="3"/>
  <c r="G54" i="3"/>
  <c r="G53" i="3"/>
  <c r="G52" i="3"/>
  <c r="G51" i="3"/>
  <c r="G50" i="3"/>
  <c r="G49" i="3"/>
  <c r="G48" i="3"/>
  <c r="G47" i="3"/>
  <c r="G46" i="3"/>
  <c r="G45" i="3"/>
  <c r="G44" i="3"/>
  <c r="G42" i="3"/>
  <c r="G41" i="3"/>
  <c r="G40" i="3"/>
  <c r="G37" i="3"/>
  <c r="G36" i="3"/>
  <c r="G35" i="3"/>
  <c r="G34" i="3"/>
  <c r="G33" i="3"/>
  <c r="G32" i="3"/>
  <c r="G31" i="3"/>
  <c r="G30" i="3"/>
  <c r="G29" i="3"/>
  <c r="G28" i="3"/>
  <c r="G27" i="3"/>
  <c r="G26" i="3"/>
  <c r="G25" i="3"/>
  <c r="G24" i="3"/>
  <c r="G23" i="3"/>
  <c r="G22" i="3"/>
  <c r="G21" i="3"/>
  <c r="G20" i="3"/>
  <c r="G19" i="3"/>
  <c r="G18" i="3"/>
  <c r="G17" i="3"/>
  <c r="G16" i="3"/>
  <c r="G15" i="3"/>
  <c r="G14" i="3"/>
  <c r="G13" i="3"/>
  <c r="G12" i="3"/>
  <c r="G11" i="3"/>
  <c r="G10" i="3"/>
  <c r="G9" i="3"/>
  <c r="G8" i="3"/>
  <c r="F38" i="3"/>
  <c r="E6" i="3"/>
  <c r="D6" i="3"/>
  <c r="C6" i="3"/>
  <c r="G5" i="3"/>
  <c r="F6" i="3"/>
  <c r="AM174" i="2"/>
  <c r="AN174" i="2"/>
  <c r="E174" i="2"/>
  <c r="AS173" i="2"/>
  <c r="AM173" i="2"/>
  <c r="AN173" i="2"/>
  <c r="AL173" i="2"/>
  <c r="E173" i="2"/>
  <c r="AN172" i="2"/>
  <c r="AM172" i="2"/>
  <c r="AS172" i="2"/>
  <c r="E172" i="2"/>
  <c r="AM171" i="2"/>
  <c r="AN171" i="2"/>
  <c r="AS171" i="2"/>
  <c r="E171" i="2"/>
  <c r="AL171" i="2" s="1"/>
  <c r="AM170" i="2"/>
  <c r="AN170" i="2"/>
  <c r="AS170" i="2"/>
  <c r="E170" i="2"/>
  <c r="AL170" i="2" s="1"/>
  <c r="AR170" i="2" s="1"/>
  <c r="AT170" i="2" s="1"/>
  <c r="AM169" i="2"/>
  <c r="AN169" i="2"/>
  <c r="AS169" i="2"/>
  <c r="E169" i="2"/>
  <c r="AM168" i="2"/>
  <c r="AN168" i="2"/>
  <c r="AS168" i="2"/>
  <c r="E168" i="2"/>
  <c r="AS167" i="2"/>
  <c r="AM167" i="2"/>
  <c r="AN167" i="2"/>
  <c r="AL167" i="2"/>
  <c r="E167" i="2"/>
  <c r="AN166" i="2"/>
  <c r="AM166" i="2"/>
  <c r="AS166" i="2"/>
  <c r="E166" i="2"/>
  <c r="AL166" i="2" s="1"/>
  <c r="AM165" i="2"/>
  <c r="AN165" i="2"/>
  <c r="AS165" i="2"/>
  <c r="E165" i="2"/>
  <c r="AL165" i="2" s="1"/>
  <c r="AM164" i="2"/>
  <c r="AN164" i="2"/>
  <c r="AS164" i="2"/>
  <c r="E164" i="2"/>
  <c r="AL164" i="2" s="1"/>
  <c r="AM163" i="2"/>
  <c r="AN163" i="2"/>
  <c r="AS163" i="2"/>
  <c r="E163" i="2"/>
  <c r="AM162" i="2"/>
  <c r="AN162" i="2"/>
  <c r="E162" i="2"/>
  <c r="AS161" i="2"/>
  <c r="AM161" i="2"/>
  <c r="AN161" i="2"/>
  <c r="E161" i="2"/>
  <c r="AL161" i="2" s="1"/>
  <c r="AN160" i="2"/>
  <c r="AM160" i="2"/>
  <c r="AS160" i="2"/>
  <c r="E160" i="2"/>
  <c r="AM159" i="2"/>
  <c r="AN159" i="2"/>
  <c r="AS159" i="2"/>
  <c r="AM158" i="2"/>
  <c r="AO158" i="2"/>
  <c r="AN158" i="2"/>
  <c r="AS158" i="2"/>
  <c r="E158" i="2"/>
  <c r="AL158" i="2" s="1"/>
  <c r="AR158" i="2" s="1"/>
  <c r="AT158" i="2" s="1"/>
  <c r="AM157" i="2"/>
  <c r="AN157" i="2"/>
  <c r="AS157" i="2"/>
  <c r="E157" i="2"/>
  <c r="AL157" i="2" s="1"/>
  <c r="AM156" i="2"/>
  <c r="AN156" i="2"/>
  <c r="AS156" i="2"/>
  <c r="E156" i="2"/>
  <c r="AL156" i="2" s="1"/>
  <c r="AO156" i="2" s="1"/>
  <c r="AS155" i="2"/>
  <c r="AM155" i="2"/>
  <c r="AN155" i="2"/>
  <c r="E155" i="2"/>
  <c r="AL155" i="2" s="1"/>
  <c r="AN154" i="2"/>
  <c r="AM154" i="2"/>
  <c r="AS154" i="2"/>
  <c r="E154" i="2"/>
  <c r="AM153" i="2"/>
  <c r="AN153" i="2"/>
  <c r="AS153" i="2"/>
  <c r="E153" i="2"/>
  <c r="AL153" i="2" s="1"/>
  <c r="AM152" i="2"/>
  <c r="AO152" i="2"/>
  <c r="AN152" i="2"/>
  <c r="AS152" i="2"/>
  <c r="E152" i="2"/>
  <c r="AL152" i="2" s="1"/>
  <c r="AR152" i="2" s="1"/>
  <c r="AT152" i="2" s="1"/>
  <c r="AM151" i="2"/>
  <c r="AN151" i="2"/>
  <c r="AS151" i="2"/>
  <c r="E151" i="2"/>
  <c r="AL151" i="2" s="1"/>
  <c r="AM150" i="2"/>
  <c r="AN150" i="2"/>
  <c r="AS150" i="2"/>
  <c r="E150" i="2"/>
  <c r="AL150" i="2" s="1"/>
  <c r="AS149" i="2"/>
  <c r="AM149" i="2"/>
  <c r="AN149" i="2"/>
  <c r="AL149" i="2"/>
  <c r="E149" i="2"/>
  <c r="AN148" i="2"/>
  <c r="AM148" i="2"/>
  <c r="AS148" i="2"/>
  <c r="E148" i="2"/>
  <c r="AM147" i="2"/>
  <c r="AN147" i="2"/>
  <c r="AS147" i="2"/>
  <c r="E147" i="2"/>
  <c r="AL147" i="2" s="1"/>
  <c r="AM146" i="2"/>
  <c r="AO146" i="2"/>
  <c r="AN146" i="2"/>
  <c r="AS146" i="2"/>
  <c r="E146" i="2"/>
  <c r="AL146" i="2" s="1"/>
  <c r="AR146" i="2" s="1"/>
  <c r="AT146" i="2" s="1"/>
  <c r="AM145" i="2"/>
  <c r="AN145" i="2"/>
  <c r="AS145" i="2"/>
  <c r="E145" i="2"/>
  <c r="AL145" i="2" s="1"/>
  <c r="AM144" i="2"/>
  <c r="AN144" i="2"/>
  <c r="E144" i="2"/>
  <c r="AL144" i="2" s="1"/>
  <c r="AO144" i="2" s="1"/>
  <c r="AS143" i="2"/>
  <c r="AM143" i="2"/>
  <c r="AN143" i="2"/>
  <c r="AL143" i="2"/>
  <c r="E143" i="2"/>
  <c r="AM142" i="2"/>
  <c r="AP142" i="2"/>
  <c r="AN142" i="2"/>
  <c r="AS142" i="2"/>
  <c r="AM141" i="2"/>
  <c r="AO141" i="2"/>
  <c r="AN141" i="2"/>
  <c r="AS141" i="2"/>
  <c r="E141" i="2"/>
  <c r="AL141" i="2" s="1"/>
  <c r="AR141" i="2" s="1"/>
  <c r="AT141" i="2" s="1"/>
  <c r="AM140" i="2"/>
  <c r="AN140" i="2"/>
  <c r="AS140" i="2"/>
  <c r="E140" i="2"/>
  <c r="AL140" i="2" s="1"/>
  <c r="AM139" i="2"/>
  <c r="AN139" i="2"/>
  <c r="E139" i="2"/>
  <c r="AS138" i="2"/>
  <c r="AM138" i="2"/>
  <c r="AN138" i="2"/>
  <c r="AL138" i="2"/>
  <c r="E138" i="2"/>
  <c r="AN137" i="2"/>
  <c r="AM137" i="2"/>
  <c r="AS137" i="2"/>
  <c r="E137" i="2"/>
  <c r="AL137" i="2" s="1"/>
  <c r="AN136" i="2"/>
  <c r="AM136" i="2"/>
  <c r="AS136" i="2"/>
  <c r="AM135" i="2"/>
  <c r="AO135" i="2"/>
  <c r="AN135" i="2"/>
  <c r="AS135" i="2"/>
  <c r="E135" i="2"/>
  <c r="AL135" i="2" s="1"/>
  <c r="AR135" i="2" s="1"/>
  <c r="AT135" i="2" s="1"/>
  <c r="AM134" i="2"/>
  <c r="AN134" i="2"/>
  <c r="AS134" i="2"/>
  <c r="E134" i="2"/>
  <c r="AL134" i="2" s="1"/>
  <c r="AR133" i="2"/>
  <c r="AT133" i="2" s="1"/>
  <c r="AM133" i="2"/>
  <c r="AN133" i="2"/>
  <c r="AS133" i="2"/>
  <c r="AL133" i="2"/>
  <c r="E133" i="2"/>
  <c r="AS132" i="2"/>
  <c r="AM132" i="2"/>
  <c r="AN132" i="2"/>
  <c r="AL132" i="2"/>
  <c r="E132" i="2"/>
  <c r="AN131" i="2"/>
  <c r="AM131" i="2"/>
  <c r="AS131" i="2"/>
  <c r="AL131" i="2"/>
  <c r="E131" i="2"/>
  <c r="AN130" i="2"/>
  <c r="AM130" i="2"/>
  <c r="AS130" i="2"/>
  <c r="E130" i="2"/>
  <c r="AM129" i="2"/>
  <c r="AN129" i="2"/>
  <c r="AS129" i="2"/>
  <c r="E129" i="2"/>
  <c r="AL129" i="2" s="1"/>
  <c r="AM128" i="2"/>
  <c r="AN128" i="2"/>
  <c r="AS128" i="2"/>
  <c r="E128" i="2"/>
  <c r="AR127" i="2"/>
  <c r="AT127" i="2" s="1"/>
  <c r="AN127" i="2"/>
  <c r="AM127" i="2"/>
  <c r="AS127" i="2"/>
  <c r="E127" i="2"/>
  <c r="AL127" i="2" s="1"/>
  <c r="AO127" i="2" s="1"/>
  <c r="AS126" i="2"/>
  <c r="AN126" i="2"/>
  <c r="AM126" i="2"/>
  <c r="AL126" i="2"/>
  <c r="E126" i="2"/>
  <c r="AN125" i="2"/>
  <c r="AM125" i="2"/>
  <c r="AS125" i="2"/>
  <c r="E125" i="2"/>
  <c r="AL125" i="2" s="1"/>
  <c r="AM124" i="2"/>
  <c r="AN124" i="2"/>
  <c r="AS124" i="2"/>
  <c r="E124" i="2"/>
  <c r="AM123" i="2"/>
  <c r="AN123" i="2"/>
  <c r="AS123" i="2"/>
  <c r="E123" i="2"/>
  <c r="AL123" i="2" s="1"/>
  <c r="AR123" i="2" s="1"/>
  <c r="AT123" i="2" s="1"/>
  <c r="AM122" i="2"/>
  <c r="AN122" i="2"/>
  <c r="AS122" i="2"/>
  <c r="E122" i="2"/>
  <c r="AN121" i="2"/>
  <c r="AM121" i="2"/>
  <c r="AS121" i="2"/>
  <c r="E121" i="2"/>
  <c r="AS120" i="2"/>
  <c r="AN120" i="2"/>
  <c r="AM120" i="2"/>
  <c r="AL120" i="2"/>
  <c r="E120" i="2"/>
  <c r="AN119" i="2"/>
  <c r="AM119" i="2"/>
  <c r="AS119" i="2"/>
  <c r="E119" i="2"/>
  <c r="AL119" i="2" s="1"/>
  <c r="AM118" i="2"/>
  <c r="AN118" i="2"/>
  <c r="AS118" i="2"/>
  <c r="E118" i="2"/>
  <c r="AM117" i="2"/>
  <c r="AN117" i="2"/>
  <c r="AS117" i="2"/>
  <c r="E117" i="2"/>
  <c r="AL117" i="2" s="1"/>
  <c r="AM116" i="2"/>
  <c r="AN116" i="2"/>
  <c r="AS116" i="2"/>
  <c r="E116" i="2"/>
  <c r="AR115" i="2"/>
  <c r="AT115" i="2" s="1"/>
  <c r="AN115" i="2"/>
  <c r="AM115" i="2"/>
  <c r="AS115" i="2"/>
  <c r="E115" i="2"/>
  <c r="AL115" i="2" s="1"/>
  <c r="AO115" i="2" s="1"/>
  <c r="AS114" i="2"/>
  <c r="AN114" i="2"/>
  <c r="AM114" i="2"/>
  <c r="AL114" i="2"/>
  <c r="E114" i="2"/>
  <c r="AN113" i="2"/>
  <c r="AM113" i="2"/>
  <c r="AS113" i="2"/>
  <c r="E113" i="2"/>
  <c r="AL113" i="2" s="1"/>
  <c r="AM112" i="2"/>
  <c r="AN112" i="2"/>
  <c r="AS112" i="2"/>
  <c r="E112" i="2"/>
  <c r="AM111" i="2"/>
  <c r="AN111" i="2"/>
  <c r="AS111" i="2"/>
  <c r="E111" i="2"/>
  <c r="AL111" i="2" s="1"/>
  <c r="AR111" i="2" s="1"/>
  <c r="AT111" i="2" s="1"/>
  <c r="AM110" i="2"/>
  <c r="AN110" i="2"/>
  <c r="AS110" i="2"/>
  <c r="E110" i="2"/>
  <c r="AN109" i="2"/>
  <c r="AM109" i="2"/>
  <c r="AS109" i="2"/>
  <c r="E109" i="2"/>
  <c r="AS108" i="2"/>
  <c r="AN108" i="2"/>
  <c r="AM108" i="2"/>
  <c r="AL108" i="2"/>
  <c r="E108" i="2"/>
  <c r="AN107" i="2"/>
  <c r="AM107" i="2"/>
  <c r="AS107" i="2"/>
  <c r="E107" i="2"/>
  <c r="AL107" i="2" s="1"/>
  <c r="AM106" i="2"/>
  <c r="AN106" i="2"/>
  <c r="AS106" i="2"/>
  <c r="E106" i="2"/>
  <c r="AM105" i="2"/>
  <c r="AN105" i="2"/>
  <c r="AS105" i="2"/>
  <c r="E105" i="2"/>
  <c r="AL105" i="2" s="1"/>
  <c r="AM104" i="2"/>
  <c r="AN104" i="2"/>
  <c r="AS104" i="2"/>
  <c r="E104" i="2"/>
  <c r="AR103" i="2"/>
  <c r="AT103" i="2" s="1"/>
  <c r="AN103" i="2"/>
  <c r="AM103" i="2"/>
  <c r="AS103" i="2"/>
  <c r="E103" i="2"/>
  <c r="AL103" i="2" s="1"/>
  <c r="AO103" i="2" s="1"/>
  <c r="AS102" i="2"/>
  <c r="AN102" i="2"/>
  <c r="AM102" i="2"/>
  <c r="AL102" i="2"/>
  <c r="E102" i="2"/>
  <c r="AN101" i="2"/>
  <c r="AM101" i="2"/>
  <c r="AS101" i="2"/>
  <c r="E101" i="2"/>
  <c r="AL101" i="2" s="1"/>
  <c r="AM100" i="2"/>
  <c r="AN100" i="2"/>
  <c r="AS100" i="2"/>
  <c r="E100" i="2"/>
  <c r="AM99" i="2"/>
  <c r="AN99" i="2"/>
  <c r="AS99" i="2"/>
  <c r="E99" i="2"/>
  <c r="AL99" i="2" s="1"/>
  <c r="AR99" i="2" s="1"/>
  <c r="AT99" i="2" s="1"/>
  <c r="AM98" i="2"/>
  <c r="AN98" i="2"/>
  <c r="AS98" i="2"/>
  <c r="E98" i="2"/>
  <c r="AN97" i="2"/>
  <c r="AM97" i="2"/>
  <c r="AS97" i="2"/>
  <c r="E97" i="2"/>
  <c r="AS96" i="2"/>
  <c r="AN96" i="2"/>
  <c r="AM96" i="2"/>
  <c r="AL96" i="2"/>
  <c r="E96" i="2"/>
  <c r="AN95" i="2"/>
  <c r="AM95" i="2"/>
  <c r="AS95" i="2"/>
  <c r="E95" i="2"/>
  <c r="AL95" i="2" s="1"/>
  <c r="AM94" i="2"/>
  <c r="AN94" i="2"/>
  <c r="AS94" i="2"/>
  <c r="E94" i="2"/>
  <c r="AM93" i="2"/>
  <c r="AN93" i="2"/>
  <c r="AS93" i="2"/>
  <c r="E93" i="2"/>
  <c r="AL93" i="2" s="1"/>
  <c r="AM92" i="2"/>
  <c r="AN92" i="2"/>
  <c r="AS92" i="2"/>
  <c r="E92" i="2"/>
  <c r="AR91" i="2"/>
  <c r="AT91" i="2" s="1"/>
  <c r="AN91" i="2"/>
  <c r="AM91" i="2"/>
  <c r="AS91" i="2"/>
  <c r="E91" i="2"/>
  <c r="AL91" i="2" s="1"/>
  <c r="AO91" i="2" s="1"/>
  <c r="AS90" i="2"/>
  <c r="AN90" i="2"/>
  <c r="AM90" i="2"/>
  <c r="AL90" i="2"/>
  <c r="E90" i="2"/>
  <c r="AN89" i="2"/>
  <c r="AM89" i="2"/>
  <c r="AS89" i="2"/>
  <c r="E89" i="2"/>
  <c r="AL89" i="2" s="1"/>
  <c r="AM88" i="2"/>
  <c r="AN88" i="2"/>
  <c r="AS88" i="2"/>
  <c r="E88" i="2"/>
  <c r="AM87" i="2"/>
  <c r="AN87" i="2"/>
  <c r="AS87" i="2"/>
  <c r="E87" i="2"/>
  <c r="AL87" i="2" s="1"/>
  <c r="AR87" i="2" s="1"/>
  <c r="AT87" i="2" s="1"/>
  <c r="AM86" i="2"/>
  <c r="AN86" i="2"/>
  <c r="AS86" i="2"/>
  <c r="E86" i="2"/>
  <c r="AN85" i="2"/>
  <c r="AM85" i="2"/>
  <c r="AS85" i="2"/>
  <c r="E85" i="2"/>
  <c r="AS84" i="2"/>
  <c r="AN84" i="2"/>
  <c r="AM84" i="2"/>
  <c r="AL84" i="2"/>
  <c r="E84" i="2"/>
  <c r="AN83" i="2"/>
  <c r="AM83" i="2"/>
  <c r="AS83" i="2"/>
  <c r="E83" i="2"/>
  <c r="AL83" i="2" s="1"/>
  <c r="AM82" i="2"/>
  <c r="AN82" i="2"/>
  <c r="AS82" i="2"/>
  <c r="E82" i="2"/>
  <c r="AM81" i="2"/>
  <c r="AN81" i="2"/>
  <c r="AS81" i="2"/>
  <c r="E81" i="2"/>
  <c r="AL81" i="2" s="1"/>
  <c r="AM80" i="2"/>
  <c r="AN80" i="2"/>
  <c r="AS80" i="2"/>
  <c r="E80" i="2"/>
  <c r="AR79" i="2"/>
  <c r="AT79" i="2" s="1"/>
  <c r="AN79" i="2"/>
  <c r="AM79" i="2"/>
  <c r="AS79" i="2"/>
  <c r="E79" i="2"/>
  <c r="AL79" i="2" s="1"/>
  <c r="AO79" i="2" s="1"/>
  <c r="AS78" i="2"/>
  <c r="AN78" i="2"/>
  <c r="AM78" i="2"/>
  <c r="AL78" i="2"/>
  <c r="E78" i="2"/>
  <c r="AN77" i="2"/>
  <c r="AM77" i="2"/>
  <c r="AS77" i="2"/>
  <c r="E77" i="2"/>
  <c r="AL77" i="2" s="1"/>
  <c r="AM76" i="2"/>
  <c r="AN76" i="2"/>
  <c r="AS76" i="2"/>
  <c r="E76" i="2"/>
  <c r="AM75" i="2"/>
  <c r="AN75" i="2"/>
  <c r="AS75" i="2"/>
  <c r="E75" i="2"/>
  <c r="AL75" i="2" s="1"/>
  <c r="AM74" i="2"/>
  <c r="AN74" i="2"/>
  <c r="AS74" i="2"/>
  <c r="E74" i="2"/>
  <c r="AN73" i="2"/>
  <c r="AM73" i="2"/>
  <c r="AS73" i="2"/>
  <c r="E73" i="2"/>
  <c r="AS72" i="2"/>
  <c r="AN72" i="2"/>
  <c r="AM72" i="2"/>
  <c r="AN71" i="2"/>
  <c r="AM71" i="2"/>
  <c r="AS71" i="2"/>
  <c r="E71" i="2"/>
  <c r="AL71" i="2" s="1"/>
  <c r="AM70" i="2"/>
  <c r="AN70" i="2"/>
  <c r="E70" i="2"/>
  <c r="AL70" i="2" s="1"/>
  <c r="AM69" i="2"/>
  <c r="AN69" i="2"/>
  <c r="E69" i="2"/>
  <c r="AM68" i="2"/>
  <c r="AN68" i="2"/>
  <c r="AS68" i="2"/>
  <c r="E68" i="2"/>
  <c r="AL68" i="2" s="1"/>
  <c r="AM67" i="2"/>
  <c r="AN67" i="2"/>
  <c r="AS67" i="2"/>
  <c r="E67" i="2"/>
  <c r="AL67" i="2" s="1"/>
  <c r="AR67" i="2" s="1"/>
  <c r="AT67" i="2" s="1"/>
  <c r="AS66" i="2"/>
  <c r="AM66" i="2"/>
  <c r="AN66" i="2"/>
  <c r="AL66" i="2"/>
  <c r="E66" i="2"/>
  <c r="AM65" i="2"/>
  <c r="AN65" i="2"/>
  <c r="AS65" i="2"/>
  <c r="E65" i="2"/>
  <c r="AN64" i="2"/>
  <c r="AM64" i="2"/>
  <c r="AN63" i="2"/>
  <c r="AM63" i="2"/>
  <c r="AS63" i="2"/>
  <c r="E63" i="2"/>
  <c r="AL63" i="2" s="1"/>
  <c r="AN62" i="2"/>
  <c r="AM62" i="2"/>
  <c r="E62" i="2"/>
  <c r="AM61" i="2"/>
  <c r="AN61" i="2"/>
  <c r="E61" i="2"/>
  <c r="AS60" i="2"/>
  <c r="AM60" i="2"/>
  <c r="AN60" i="2"/>
  <c r="E60" i="2"/>
  <c r="AL60" i="2" s="1"/>
  <c r="AR60" i="2" s="1"/>
  <c r="AT60" i="2" s="1"/>
  <c r="AM59" i="2"/>
  <c r="AN59" i="2"/>
  <c r="AS59" i="2"/>
  <c r="E59" i="2"/>
  <c r="AN58" i="2"/>
  <c r="AN6" i="2" s="1"/>
  <c r="AM58" i="2"/>
  <c r="AS58" i="2"/>
  <c r="AS57" i="2"/>
  <c r="AN57" i="2"/>
  <c r="AM57" i="2"/>
  <c r="AL57" i="2"/>
  <c r="E57" i="2"/>
  <c r="AN56" i="2"/>
  <c r="AS56" i="2"/>
  <c r="AM55" i="2"/>
  <c r="AN55" i="2"/>
  <c r="E55" i="2"/>
  <c r="AL55" i="2" s="1"/>
  <c r="AM54" i="2"/>
  <c r="AN54" i="2"/>
  <c r="AS54" i="2"/>
  <c r="AF6" i="2"/>
  <c r="Z6" i="2"/>
  <c r="T6" i="2"/>
  <c r="N6" i="2"/>
  <c r="H6" i="2"/>
  <c r="E54" i="2"/>
  <c r="AN53" i="2"/>
  <c r="AM53" i="2"/>
  <c r="AS53" i="2"/>
  <c r="E53" i="2"/>
  <c r="AN52" i="2"/>
  <c r="AM52" i="2"/>
  <c r="E52" i="2"/>
  <c r="AO51" i="2"/>
  <c r="AN51" i="2"/>
  <c r="AM51" i="2"/>
  <c r="AC6" i="2"/>
  <c r="W6" i="2"/>
  <c r="Q6" i="2"/>
  <c r="K6" i="2"/>
  <c r="E51" i="2"/>
  <c r="AL51" i="2" s="1"/>
  <c r="AR51" i="2" s="1"/>
  <c r="AN50" i="2"/>
  <c r="AM50" i="2"/>
  <c r="AS50" i="2"/>
  <c r="E50" i="2"/>
  <c r="AL50" i="2" s="1"/>
  <c r="AM49" i="2"/>
  <c r="AN49" i="2"/>
  <c r="AS49" i="2"/>
  <c r="E49" i="2"/>
  <c r="AL49" i="2" s="1"/>
  <c r="AR49" i="2" s="1"/>
  <c r="AT49" i="2" s="1"/>
  <c r="AS48" i="2"/>
  <c r="AM48" i="2"/>
  <c r="AN48" i="2"/>
  <c r="AL48" i="2"/>
  <c r="E48" i="2"/>
  <c r="AM47" i="2"/>
  <c r="AN47" i="2"/>
  <c r="AS47" i="2"/>
  <c r="E47" i="2"/>
  <c r="AN46" i="2"/>
  <c r="AM46" i="2"/>
  <c r="D6" i="2"/>
  <c r="AN45" i="2"/>
  <c r="AM45" i="2"/>
  <c r="AS45" i="2"/>
  <c r="E45" i="2"/>
  <c r="AL45" i="2" s="1"/>
  <c r="AN44" i="2"/>
  <c r="AM44" i="2"/>
  <c r="E44" i="2"/>
  <c r="AM43" i="2"/>
  <c r="AN43" i="2"/>
  <c r="AK6" i="2"/>
  <c r="AE6" i="2"/>
  <c r="Y6" i="2"/>
  <c r="S6" i="2"/>
  <c r="M6" i="2"/>
  <c r="G6" i="2"/>
  <c r="E43" i="2"/>
  <c r="AS42" i="2"/>
  <c r="AM42" i="2"/>
  <c r="AO42" i="2"/>
  <c r="AN42" i="2"/>
  <c r="E42" i="2"/>
  <c r="AL42" i="2" s="1"/>
  <c r="AR42" i="2" s="1"/>
  <c r="AT42" i="2" s="1"/>
  <c r="AM41" i="2"/>
  <c r="AN41" i="2"/>
  <c r="AS41" i="2"/>
  <c r="E41" i="2"/>
  <c r="AN40" i="2"/>
  <c r="AM40" i="2"/>
  <c r="AS40" i="2"/>
  <c r="AS39" i="2"/>
  <c r="AN39" i="2"/>
  <c r="AM39" i="2"/>
  <c r="AL39" i="2"/>
  <c r="E39" i="2"/>
  <c r="AM38" i="2"/>
  <c r="AN38" i="2"/>
  <c r="AS38" i="2"/>
  <c r="E38" i="2"/>
  <c r="AL38" i="2" s="1"/>
  <c r="AM37" i="2"/>
  <c r="AN37" i="2"/>
  <c r="E37" i="2"/>
  <c r="AL37" i="2" s="1"/>
  <c r="AM36" i="2"/>
  <c r="AN36" i="2"/>
  <c r="AS36" i="2"/>
  <c r="AL36" i="2"/>
  <c r="E36" i="2"/>
  <c r="AN35" i="2"/>
  <c r="AM35" i="2"/>
  <c r="AS35" i="2"/>
  <c r="E35" i="2"/>
  <c r="AN34" i="2"/>
  <c r="AM34" i="2"/>
  <c r="E34" i="2"/>
  <c r="AO33" i="2"/>
  <c r="AN33" i="2"/>
  <c r="AM33" i="2"/>
  <c r="AS33" i="2"/>
  <c r="E33" i="2"/>
  <c r="AL33" i="2" s="1"/>
  <c r="AR33" i="2" s="1"/>
  <c r="AT33" i="2" s="1"/>
  <c r="AN32" i="2"/>
  <c r="AM32" i="2"/>
  <c r="AS32" i="2"/>
  <c r="E32" i="2"/>
  <c r="AL32" i="2" s="1"/>
  <c r="AM31" i="2"/>
  <c r="AN31" i="2"/>
  <c r="AS31" i="2"/>
  <c r="E31" i="2"/>
  <c r="AL31" i="2" s="1"/>
  <c r="AR31" i="2" s="1"/>
  <c r="AT31" i="2" s="1"/>
  <c r="AM30" i="2"/>
  <c r="AN30" i="2"/>
  <c r="AS30" i="2"/>
  <c r="AL30" i="2"/>
  <c r="E30" i="2"/>
  <c r="AN29" i="2"/>
  <c r="AM29" i="2"/>
  <c r="AS29" i="2"/>
  <c r="E29" i="2"/>
  <c r="AL29" i="2" s="1"/>
  <c r="AN28" i="2"/>
  <c r="AM28" i="2"/>
  <c r="AS28" i="2"/>
  <c r="AO27" i="2"/>
  <c r="AN27" i="2"/>
  <c r="AM27" i="2"/>
  <c r="AS27" i="2"/>
  <c r="E27" i="2"/>
  <c r="AL27" i="2" s="1"/>
  <c r="AR27" i="2" s="1"/>
  <c r="AT27" i="2" s="1"/>
  <c r="AM26" i="2"/>
  <c r="AN26" i="2"/>
  <c r="E26" i="2"/>
  <c r="AM25" i="2"/>
  <c r="AN25" i="2"/>
  <c r="E25" i="2"/>
  <c r="AL25" i="2" s="1"/>
  <c r="AM24" i="2"/>
  <c r="AN24" i="2"/>
  <c r="AS24" i="2"/>
  <c r="E24" i="2"/>
  <c r="AL24" i="2" s="1"/>
  <c r="AM23" i="2"/>
  <c r="AN23" i="2"/>
  <c r="AS23" i="2"/>
  <c r="AL23" i="2"/>
  <c r="E23" i="2"/>
  <c r="AN22" i="2"/>
  <c r="AM22" i="2"/>
  <c r="AS22" i="2"/>
  <c r="E22" i="2"/>
  <c r="AL22" i="2" s="1"/>
  <c r="AN21" i="2"/>
  <c r="AM21" i="2"/>
  <c r="AS21" i="2"/>
  <c r="E21" i="2"/>
  <c r="AN20" i="2"/>
  <c r="AM20" i="2"/>
  <c r="E20" i="2"/>
  <c r="AS19" i="2"/>
  <c r="AN19" i="2"/>
  <c r="AM19" i="2"/>
  <c r="E19" i="2"/>
  <c r="AL19" i="2" s="1"/>
  <c r="AN18" i="2"/>
  <c r="AM18" i="2"/>
  <c r="AS18" i="2"/>
  <c r="E18" i="2"/>
  <c r="AM17" i="2"/>
  <c r="AN17" i="2"/>
  <c r="AS17" i="2"/>
  <c r="E17" i="2"/>
  <c r="AL17" i="2" s="1"/>
  <c r="AM16" i="2"/>
  <c r="AO16" i="2"/>
  <c r="AN16" i="2"/>
  <c r="AS16" i="2"/>
  <c r="E16" i="2"/>
  <c r="AL16" i="2" s="1"/>
  <c r="AR16" i="2" s="1"/>
  <c r="AT16" i="2" s="1"/>
  <c r="AM15" i="2"/>
  <c r="AN15" i="2"/>
  <c r="AS15" i="2"/>
  <c r="E15" i="2"/>
  <c r="AL15" i="2" s="1"/>
  <c r="AN14" i="2"/>
  <c r="AM14" i="2"/>
  <c r="AS14" i="2"/>
  <c r="E14" i="2"/>
  <c r="AL14" i="2" s="1"/>
  <c r="AO14" i="2" s="1"/>
  <c r="AS13" i="2"/>
  <c r="AN13" i="2"/>
  <c r="AM13" i="2"/>
  <c r="AF5" i="2"/>
  <c r="Z5" i="2"/>
  <c r="T5" i="2"/>
  <c r="N5" i="2"/>
  <c r="H5" i="2"/>
  <c r="E13" i="2"/>
  <c r="AN12" i="2"/>
  <c r="AM12" i="2"/>
  <c r="AS12" i="2"/>
  <c r="E12" i="2"/>
  <c r="AM11" i="2"/>
  <c r="AN11" i="2"/>
  <c r="AS11" i="2"/>
  <c r="E11" i="2"/>
  <c r="AL11" i="2" s="1"/>
  <c r="AM10" i="2"/>
  <c r="AO10" i="2"/>
  <c r="AN10" i="2"/>
  <c r="E10" i="2"/>
  <c r="AL10" i="2" s="1"/>
  <c r="AR10" i="2" s="1"/>
  <c r="AN9" i="2"/>
  <c r="AS9" i="2"/>
  <c r="R5" i="2"/>
  <c r="E9" i="2"/>
  <c r="AL9" i="2" s="1"/>
  <c r="AN8" i="2"/>
  <c r="AM8" i="2"/>
  <c r="AG5" i="2"/>
  <c r="AA5" i="2"/>
  <c r="U5" i="2"/>
  <c r="O5" i="2"/>
  <c r="I5" i="2"/>
  <c r="E8" i="2"/>
  <c r="AS7" i="2"/>
  <c r="AN7" i="2"/>
  <c r="AM7" i="2"/>
  <c r="E7" i="2"/>
  <c r="AL7" i="2" s="1"/>
  <c r="AP6" i="2"/>
  <c r="AH6" i="2"/>
  <c r="AB6" i="2"/>
  <c r="V6" i="2"/>
  <c r="P6" i="2"/>
  <c r="J6" i="2"/>
  <c r="AP5" i="2"/>
  <c r="AP3" i="2" s="1"/>
  <c r="AJ5" i="2"/>
  <c r="AD5" i="2"/>
  <c r="X5" i="2"/>
  <c r="L5" i="2"/>
  <c r="F5" i="2"/>
  <c r="AQ4" i="2"/>
  <c r="AP4" i="2"/>
  <c r="AN4" i="2"/>
  <c r="AM4" i="2"/>
  <c r="AK4" i="2"/>
  <c r="AJ4" i="2"/>
  <c r="AI4" i="2"/>
  <c r="AH4" i="2"/>
  <c r="AS4" i="2" s="1"/>
  <c r="AG4" i="2"/>
  <c r="AF4" i="2"/>
  <c r="AF3" i="2" s="1"/>
  <c r="AE4" i="2"/>
  <c r="AD4" i="2"/>
  <c r="AC4" i="2"/>
  <c r="AB4" i="2"/>
  <c r="AA4" i="2"/>
  <c r="Z4" i="2"/>
  <c r="Z3" i="2" s="1"/>
  <c r="Y4" i="2"/>
  <c r="X4" i="2"/>
  <c r="W4" i="2"/>
  <c r="V4" i="2"/>
  <c r="U4" i="2"/>
  <c r="T4" i="2"/>
  <c r="T3" i="2" s="1"/>
  <c r="S4" i="2"/>
  <c r="R4" i="2"/>
  <c r="Q4" i="2"/>
  <c r="P4" i="2"/>
  <c r="O4" i="2"/>
  <c r="N4" i="2"/>
  <c r="N3" i="2" s="1"/>
  <c r="M4" i="2"/>
  <c r="L4" i="2"/>
  <c r="K4" i="2"/>
  <c r="J4" i="2"/>
  <c r="I4" i="2"/>
  <c r="H4" i="2"/>
  <c r="H3" i="2" s="1"/>
  <c r="G4" i="2"/>
  <c r="F4" i="2"/>
  <c r="D4" i="2"/>
  <c r="E4" i="2" s="1"/>
  <c r="C4" i="2"/>
  <c r="D182" i="1"/>
  <c r="O182" i="1" s="1"/>
  <c r="D181" i="1"/>
  <c r="O181" i="1" s="1"/>
  <c r="O180" i="1"/>
  <c r="Y177" i="1"/>
  <c r="W177" i="1"/>
  <c r="U177" i="1"/>
  <c r="S177" i="1"/>
  <c r="D176" i="1"/>
  <c r="O176" i="1" s="1"/>
  <c r="J175" i="1"/>
  <c r="D175" i="1"/>
  <c r="O175" i="1" s="1"/>
  <c r="J174" i="1"/>
  <c r="D174" i="1"/>
  <c r="O174" i="1" s="1"/>
  <c r="J173" i="1"/>
  <c r="D173" i="1"/>
  <c r="O173" i="1" s="1"/>
  <c r="J172" i="1"/>
  <c r="I172" i="1"/>
  <c r="S172" i="1" s="1"/>
  <c r="K172" i="1"/>
  <c r="U172" i="1" s="1"/>
  <c r="D172" i="1"/>
  <c r="O172" i="1" s="1"/>
  <c r="O171" i="1"/>
  <c r="J171" i="1"/>
  <c r="D171" i="1"/>
  <c r="J170" i="1"/>
  <c r="D170" i="1"/>
  <c r="O170" i="1" s="1"/>
  <c r="J169" i="1"/>
  <c r="D169" i="1"/>
  <c r="O169" i="1" s="1"/>
  <c r="J168" i="1"/>
  <c r="D168" i="1"/>
  <c r="O168" i="1" s="1"/>
  <c r="J167" i="1"/>
  <c r="D167" i="1"/>
  <c r="O167" i="1" s="1"/>
  <c r="J166" i="1"/>
  <c r="D166" i="1"/>
  <c r="O166" i="1" s="1"/>
  <c r="O165" i="1"/>
  <c r="J165" i="1"/>
  <c r="D165" i="1"/>
  <c r="D164" i="1"/>
  <c r="O164" i="1" s="1"/>
  <c r="J163" i="1"/>
  <c r="D163" i="1"/>
  <c r="O163" i="1" s="1"/>
  <c r="J162" i="1"/>
  <c r="D162" i="1"/>
  <c r="O162" i="1" s="1"/>
  <c r="O161" i="1"/>
  <c r="J161" i="1"/>
  <c r="D161" i="1"/>
  <c r="J160" i="1"/>
  <c r="I160" i="1"/>
  <c r="S160" i="1" s="1"/>
  <c r="K160" i="1"/>
  <c r="U160" i="1" s="1"/>
  <c r="D160" i="1"/>
  <c r="O160" i="1" s="1"/>
  <c r="J159" i="1"/>
  <c r="D159" i="1"/>
  <c r="O159" i="1" s="1"/>
  <c r="J158" i="1"/>
  <c r="D158" i="1"/>
  <c r="O158" i="1" s="1"/>
  <c r="J157" i="1"/>
  <c r="D157" i="1"/>
  <c r="O157" i="1" s="1"/>
  <c r="J156" i="1"/>
  <c r="D156" i="1"/>
  <c r="O156" i="1" s="1"/>
  <c r="O155" i="1"/>
  <c r="J155" i="1"/>
  <c r="D155" i="1"/>
  <c r="J154" i="1"/>
  <c r="I154" i="1"/>
  <c r="S154" i="1" s="1"/>
  <c r="K154" i="1"/>
  <c r="U154" i="1" s="1"/>
  <c r="D154" i="1"/>
  <c r="O154" i="1" s="1"/>
  <c r="J153" i="1"/>
  <c r="D153" i="1"/>
  <c r="O153" i="1" s="1"/>
  <c r="J152" i="1"/>
  <c r="D152" i="1"/>
  <c r="O152" i="1" s="1"/>
  <c r="J151" i="1"/>
  <c r="D151" i="1"/>
  <c r="O151" i="1" s="1"/>
  <c r="J150" i="1"/>
  <c r="D150" i="1"/>
  <c r="O150" i="1" s="1"/>
  <c r="O149" i="1"/>
  <c r="J149" i="1"/>
  <c r="D149" i="1"/>
  <c r="J148" i="1"/>
  <c r="I148" i="1"/>
  <c r="K148" i="1"/>
  <c r="U148" i="1" s="1"/>
  <c r="D148" i="1"/>
  <c r="O148" i="1" s="1"/>
  <c r="J147" i="1"/>
  <c r="D147" i="1"/>
  <c r="O147" i="1" s="1"/>
  <c r="D146" i="1"/>
  <c r="O146" i="1" s="1"/>
  <c r="J145" i="1"/>
  <c r="D145" i="1"/>
  <c r="O145" i="1" s="1"/>
  <c r="J144" i="1"/>
  <c r="D144" i="1"/>
  <c r="O144" i="1" s="1"/>
  <c r="S143" i="1"/>
  <c r="O143" i="1"/>
  <c r="J143" i="1"/>
  <c r="I143" i="1"/>
  <c r="L143" i="1" s="1"/>
  <c r="W143" i="1" s="1"/>
  <c r="D143" i="1"/>
  <c r="J142" i="1"/>
  <c r="D142" i="1"/>
  <c r="O142" i="1" s="1"/>
  <c r="D141" i="1"/>
  <c r="O141" i="1" s="1"/>
  <c r="J140" i="1"/>
  <c r="D140" i="1"/>
  <c r="O140" i="1" s="1"/>
  <c r="J139" i="1"/>
  <c r="D139" i="1"/>
  <c r="O139" i="1" s="1"/>
  <c r="J138" i="1"/>
  <c r="D138" i="1"/>
  <c r="O138" i="1" s="1"/>
  <c r="J137" i="1"/>
  <c r="I137" i="1"/>
  <c r="D137" i="1"/>
  <c r="O137" i="1" s="1"/>
  <c r="O136" i="1"/>
  <c r="J136" i="1"/>
  <c r="D136" i="1"/>
  <c r="J135" i="1"/>
  <c r="I135" i="1"/>
  <c r="S135" i="1" s="1"/>
  <c r="K135" i="1"/>
  <c r="U135" i="1" s="1"/>
  <c r="D135" i="1"/>
  <c r="O135" i="1" s="1"/>
  <c r="J134" i="1"/>
  <c r="D134" i="1"/>
  <c r="O134" i="1" s="1"/>
  <c r="J133" i="1"/>
  <c r="D133" i="1"/>
  <c r="O133" i="1" s="1"/>
  <c r="J132" i="1"/>
  <c r="D132" i="1"/>
  <c r="O132" i="1" s="1"/>
  <c r="J131" i="1"/>
  <c r="D131" i="1"/>
  <c r="O131" i="1" s="1"/>
  <c r="O130" i="1"/>
  <c r="J130" i="1"/>
  <c r="D130" i="1"/>
  <c r="J129" i="1"/>
  <c r="I129" i="1"/>
  <c r="S129" i="1" s="1"/>
  <c r="K129" i="1"/>
  <c r="U129" i="1" s="1"/>
  <c r="D129" i="1"/>
  <c r="O129" i="1" s="1"/>
  <c r="O128" i="1"/>
  <c r="J128" i="1"/>
  <c r="D128" i="1"/>
  <c r="J127" i="1"/>
  <c r="D127" i="1"/>
  <c r="O127" i="1" s="1"/>
  <c r="J126" i="1"/>
  <c r="D126" i="1"/>
  <c r="O126" i="1" s="1"/>
  <c r="L125" i="1"/>
  <c r="W125" i="1" s="1"/>
  <c r="J125" i="1"/>
  <c r="I125" i="1"/>
  <c r="K125" i="1" s="1"/>
  <c r="U125" i="1" s="1"/>
  <c r="D125" i="1"/>
  <c r="O125" i="1" s="1"/>
  <c r="J124" i="1"/>
  <c r="D124" i="1"/>
  <c r="O124" i="1" s="1"/>
  <c r="J123" i="1"/>
  <c r="D123" i="1"/>
  <c r="O123" i="1" s="1"/>
  <c r="O122" i="1"/>
  <c r="J122" i="1"/>
  <c r="D122" i="1"/>
  <c r="J121" i="1"/>
  <c r="D121" i="1"/>
  <c r="O121" i="1" s="1"/>
  <c r="J120" i="1"/>
  <c r="D120" i="1"/>
  <c r="O120" i="1" s="1"/>
  <c r="J119" i="1"/>
  <c r="D119" i="1"/>
  <c r="O119" i="1" s="1"/>
  <c r="O118" i="1"/>
  <c r="J118" i="1"/>
  <c r="D118" i="1"/>
  <c r="O117" i="1"/>
  <c r="J117" i="1"/>
  <c r="I117" i="1"/>
  <c r="D117" i="1"/>
  <c r="J116" i="1"/>
  <c r="D116" i="1"/>
  <c r="O116" i="1" s="1"/>
  <c r="J115" i="1"/>
  <c r="D115" i="1"/>
  <c r="O115" i="1" s="1"/>
  <c r="J114" i="1"/>
  <c r="D114" i="1"/>
  <c r="O114" i="1" s="1"/>
  <c r="L113" i="1"/>
  <c r="W113" i="1" s="1"/>
  <c r="J113" i="1"/>
  <c r="I113" i="1"/>
  <c r="S113" i="1" s="1"/>
  <c r="D113" i="1"/>
  <c r="O113" i="1" s="1"/>
  <c r="O112" i="1"/>
  <c r="J112" i="1"/>
  <c r="D112" i="1"/>
  <c r="O111" i="1"/>
  <c r="J111" i="1"/>
  <c r="D111" i="1"/>
  <c r="O110" i="1"/>
  <c r="J110" i="1"/>
  <c r="D110" i="1"/>
  <c r="J109" i="1"/>
  <c r="D109" i="1"/>
  <c r="O109" i="1" s="1"/>
  <c r="J108" i="1"/>
  <c r="D108" i="1"/>
  <c r="O108" i="1" s="1"/>
  <c r="J107" i="1"/>
  <c r="D107" i="1"/>
  <c r="O107" i="1" s="1"/>
  <c r="J106" i="1"/>
  <c r="D106" i="1"/>
  <c r="O106" i="1" s="1"/>
  <c r="J105" i="1"/>
  <c r="I105" i="1"/>
  <c r="D105" i="1"/>
  <c r="O105" i="1" s="1"/>
  <c r="J104" i="1"/>
  <c r="D104" i="1"/>
  <c r="O104" i="1" s="1"/>
  <c r="J103" i="1"/>
  <c r="D103" i="1"/>
  <c r="O103" i="1" s="1"/>
  <c r="J102" i="1"/>
  <c r="D102" i="1"/>
  <c r="O102" i="1" s="1"/>
  <c r="S101" i="1"/>
  <c r="L101" i="1"/>
  <c r="W101" i="1" s="1"/>
  <c r="J101" i="1"/>
  <c r="M101" i="1" s="1"/>
  <c r="I101" i="1"/>
  <c r="D101" i="1"/>
  <c r="O101" i="1" s="1"/>
  <c r="J100" i="1"/>
  <c r="D100" i="1"/>
  <c r="O100" i="1" s="1"/>
  <c r="J99" i="1"/>
  <c r="D99" i="1"/>
  <c r="O99" i="1" s="1"/>
  <c r="O98" i="1"/>
  <c r="J98" i="1"/>
  <c r="D98" i="1"/>
  <c r="J97" i="1"/>
  <c r="D97" i="1"/>
  <c r="O97" i="1" s="1"/>
  <c r="J96" i="1"/>
  <c r="D96" i="1"/>
  <c r="O96" i="1" s="1"/>
  <c r="J95" i="1"/>
  <c r="D95" i="1"/>
  <c r="O95" i="1" s="1"/>
  <c r="J94" i="1"/>
  <c r="D94" i="1"/>
  <c r="O94" i="1" s="1"/>
  <c r="J93" i="1"/>
  <c r="I93" i="1"/>
  <c r="K93" i="1"/>
  <c r="U93" i="1" s="1"/>
  <c r="D93" i="1"/>
  <c r="O93" i="1" s="1"/>
  <c r="O92" i="1"/>
  <c r="J92" i="1"/>
  <c r="D92" i="1"/>
  <c r="J91" i="1"/>
  <c r="D91" i="1"/>
  <c r="O91" i="1" s="1"/>
  <c r="J90" i="1"/>
  <c r="D90" i="1"/>
  <c r="O90" i="1" s="1"/>
  <c r="S89" i="1"/>
  <c r="L89" i="1"/>
  <c r="W89" i="1" s="1"/>
  <c r="J89" i="1"/>
  <c r="M89" i="1" s="1"/>
  <c r="I89" i="1"/>
  <c r="D89" i="1"/>
  <c r="O89" i="1" s="1"/>
  <c r="O88" i="1"/>
  <c r="J88" i="1"/>
  <c r="D88" i="1"/>
  <c r="O87" i="1"/>
  <c r="J87" i="1"/>
  <c r="D87" i="1"/>
  <c r="J86" i="1"/>
  <c r="D86" i="1"/>
  <c r="O86" i="1" s="1"/>
  <c r="O85" i="1"/>
  <c r="J85" i="1"/>
  <c r="D85" i="1"/>
  <c r="J84" i="1"/>
  <c r="D84" i="1"/>
  <c r="O84" i="1" s="1"/>
  <c r="J83" i="1"/>
  <c r="D83" i="1"/>
  <c r="O83" i="1" s="1"/>
  <c r="J82" i="1"/>
  <c r="D82" i="1"/>
  <c r="O82" i="1" s="1"/>
  <c r="W81" i="1"/>
  <c r="S81" i="1"/>
  <c r="L81" i="1"/>
  <c r="J81" i="1"/>
  <c r="M81" i="1" s="1"/>
  <c r="I81" i="1"/>
  <c r="D81" i="1"/>
  <c r="O81" i="1" s="1"/>
  <c r="O80" i="1"/>
  <c r="J80" i="1"/>
  <c r="D80" i="1"/>
  <c r="O79" i="1"/>
  <c r="J79" i="1"/>
  <c r="D79" i="1"/>
  <c r="J78" i="1"/>
  <c r="D78" i="1"/>
  <c r="O78" i="1" s="1"/>
  <c r="J77" i="1"/>
  <c r="D77" i="1"/>
  <c r="O77" i="1" s="1"/>
  <c r="J76" i="1"/>
  <c r="D76" i="1"/>
  <c r="O76" i="1" s="1"/>
  <c r="J75" i="1"/>
  <c r="D75" i="1"/>
  <c r="O75" i="1" s="1"/>
  <c r="J74" i="1"/>
  <c r="D74" i="1"/>
  <c r="O74" i="1" s="1"/>
  <c r="O73" i="1"/>
  <c r="J73" i="1"/>
  <c r="D73" i="1"/>
  <c r="D72" i="1"/>
  <c r="O72" i="1" s="1"/>
  <c r="D71" i="1"/>
  <c r="O71" i="1" s="1"/>
  <c r="J70" i="1"/>
  <c r="D70" i="1"/>
  <c r="O70" i="1" s="1"/>
  <c r="W69" i="1"/>
  <c r="S69" i="1"/>
  <c r="L69" i="1"/>
  <c r="J69" i="1"/>
  <c r="M69" i="1" s="1"/>
  <c r="I69" i="1"/>
  <c r="D69" i="1"/>
  <c r="O69" i="1" s="1"/>
  <c r="J68" i="1"/>
  <c r="D68" i="1"/>
  <c r="O68" i="1" s="1"/>
  <c r="O67" i="1"/>
  <c r="J67" i="1"/>
  <c r="D67" i="1"/>
  <c r="D66" i="1"/>
  <c r="O66" i="1" s="1"/>
  <c r="J65" i="1"/>
  <c r="D65" i="1"/>
  <c r="O65" i="1" s="1"/>
  <c r="O64" i="1"/>
  <c r="D64" i="1"/>
  <c r="D63" i="1"/>
  <c r="O63" i="1" s="1"/>
  <c r="J62" i="1"/>
  <c r="I62" i="1"/>
  <c r="D62" i="1"/>
  <c r="O62" i="1" s="1"/>
  <c r="O61" i="1"/>
  <c r="J61" i="1"/>
  <c r="D61" i="1"/>
  <c r="J60" i="1"/>
  <c r="D60" i="1"/>
  <c r="O60" i="1" s="1"/>
  <c r="O59" i="1"/>
  <c r="J59" i="1"/>
  <c r="D59" i="1"/>
  <c r="J58" i="1"/>
  <c r="D58" i="1"/>
  <c r="O58" i="1" s="1"/>
  <c r="D57" i="1"/>
  <c r="O57" i="1" s="1"/>
  <c r="J56" i="1"/>
  <c r="D56" i="1"/>
  <c r="O56" i="1" s="1"/>
  <c r="O55" i="1"/>
  <c r="J55" i="1"/>
  <c r="D55" i="1"/>
  <c r="D54" i="1"/>
  <c r="O54" i="1" s="1"/>
  <c r="O53" i="1"/>
  <c r="D53" i="1"/>
  <c r="J52" i="1"/>
  <c r="D52" i="1"/>
  <c r="O52" i="1" s="1"/>
  <c r="S51" i="1"/>
  <c r="J51" i="1"/>
  <c r="I51" i="1"/>
  <c r="K51" i="1"/>
  <c r="U51" i="1" s="1"/>
  <c r="L51" i="1"/>
  <c r="D51" i="1"/>
  <c r="O51" i="1" s="1"/>
  <c r="J50" i="1"/>
  <c r="D50" i="1"/>
  <c r="O50" i="1" s="1"/>
  <c r="O49" i="1"/>
  <c r="J49" i="1"/>
  <c r="D49" i="1"/>
  <c r="D48" i="1"/>
  <c r="O48" i="1" s="1"/>
  <c r="O47" i="1"/>
  <c r="J47" i="1"/>
  <c r="D47" i="1"/>
  <c r="D46" i="1"/>
  <c r="O46" i="1" s="1"/>
  <c r="D45" i="1"/>
  <c r="O45" i="1" s="1"/>
  <c r="J44" i="1"/>
  <c r="I44" i="1"/>
  <c r="D44" i="1"/>
  <c r="O44" i="1" s="1"/>
  <c r="J43" i="1"/>
  <c r="D43" i="1"/>
  <c r="O43" i="1" s="1"/>
  <c r="J42" i="1"/>
  <c r="D42" i="1"/>
  <c r="O42" i="1" s="1"/>
  <c r="J41" i="1"/>
  <c r="D41" i="1"/>
  <c r="O40" i="1"/>
  <c r="J40" i="1"/>
  <c r="D40" i="1"/>
  <c r="D39" i="1"/>
  <c r="O39" i="1" s="1"/>
  <c r="O38" i="1"/>
  <c r="J38" i="1"/>
  <c r="D38" i="1"/>
  <c r="J37" i="1"/>
  <c r="D37" i="1"/>
  <c r="O37" i="1" s="1"/>
  <c r="O36" i="1"/>
  <c r="D36" i="1"/>
  <c r="S35" i="1"/>
  <c r="L35" i="1"/>
  <c r="W35" i="1" s="1"/>
  <c r="J35" i="1"/>
  <c r="M35" i="1" s="1"/>
  <c r="I35" i="1"/>
  <c r="D35" i="1"/>
  <c r="O35" i="1" s="1"/>
  <c r="J34" i="1"/>
  <c r="D34" i="1"/>
  <c r="O34" i="1" s="1"/>
  <c r="U33" i="1"/>
  <c r="S33" i="1"/>
  <c r="L33" i="1"/>
  <c r="W33" i="1" s="1"/>
  <c r="K33" i="1"/>
  <c r="J33" i="1"/>
  <c r="I33" i="1"/>
  <c r="D33" i="1"/>
  <c r="O33" i="1" s="1"/>
  <c r="O32" i="1"/>
  <c r="J32" i="1"/>
  <c r="D32" i="1"/>
  <c r="J31" i="1"/>
  <c r="D31" i="1"/>
  <c r="O31" i="1" s="1"/>
  <c r="O30" i="1"/>
  <c r="J30" i="1"/>
  <c r="D30" i="1"/>
  <c r="S29" i="1"/>
  <c r="L29" i="1"/>
  <c r="W29" i="1" s="1"/>
  <c r="J29" i="1"/>
  <c r="M29" i="1" s="1"/>
  <c r="I29" i="1"/>
  <c r="D29" i="1"/>
  <c r="O29" i="1" s="1"/>
  <c r="O28" i="1"/>
  <c r="D28" i="1"/>
  <c r="D27" i="1"/>
  <c r="O27" i="1" s="1"/>
  <c r="J26" i="1"/>
  <c r="D26" i="1"/>
  <c r="O26" i="1" s="1"/>
  <c r="O25" i="1"/>
  <c r="J25" i="1"/>
  <c r="D25" i="1"/>
  <c r="J24" i="1"/>
  <c r="D24" i="1"/>
  <c r="O24" i="1" s="1"/>
  <c r="J23" i="1"/>
  <c r="D23" i="1"/>
  <c r="O23" i="1" s="1"/>
  <c r="D22" i="1"/>
  <c r="O22" i="1" s="1"/>
  <c r="J21" i="1"/>
  <c r="D21" i="1"/>
  <c r="O21" i="1" s="1"/>
  <c r="J20" i="1"/>
  <c r="D20" i="1"/>
  <c r="O20" i="1" s="1"/>
  <c r="O19" i="1"/>
  <c r="J19" i="1"/>
  <c r="D19" i="1"/>
  <c r="J18" i="1"/>
  <c r="I18" i="1"/>
  <c r="D18" i="1"/>
  <c r="O18" i="1" s="1"/>
  <c r="J17" i="1"/>
  <c r="D17" i="1"/>
  <c r="O17" i="1" s="1"/>
  <c r="J16" i="1"/>
  <c r="D16" i="1"/>
  <c r="O16" i="1" s="1"/>
  <c r="J15" i="1"/>
  <c r="D15" i="1"/>
  <c r="O15" i="1" s="1"/>
  <c r="J14" i="1"/>
  <c r="D14" i="1"/>
  <c r="O14" i="1" s="1"/>
  <c r="J13" i="1"/>
  <c r="D13" i="1"/>
  <c r="O13" i="1" s="1"/>
  <c r="D12" i="1"/>
  <c r="O12" i="1" s="1"/>
  <c r="J11" i="1"/>
  <c r="D11" i="1"/>
  <c r="O11" i="1" s="1"/>
  <c r="F7" i="1"/>
  <c r="D10" i="1"/>
  <c r="O10" i="1" s="1"/>
  <c r="J9" i="1"/>
  <c r="G6" i="1"/>
  <c r="C6" i="1"/>
  <c r="X8" i="1"/>
  <c r="V8" i="1"/>
  <c r="T8" i="1"/>
  <c r="R8" i="1"/>
  <c r="H8" i="1"/>
  <c r="H5" i="1" s="1"/>
  <c r="E8" i="1"/>
  <c r="X7" i="1"/>
  <c r="V7" i="1"/>
  <c r="V5" i="1" s="1"/>
  <c r="T7" i="1"/>
  <c r="R7" i="1"/>
  <c r="H7" i="1"/>
  <c r="E7" i="1"/>
  <c r="X6" i="1"/>
  <c r="X5" i="1" s="1"/>
  <c r="V6" i="1"/>
  <c r="T6" i="1"/>
  <c r="R6" i="1"/>
  <c r="J6" i="1"/>
  <c r="H6" i="1"/>
  <c r="F6" i="1"/>
  <c r="E6" i="1"/>
  <c r="E5" i="1" s="1"/>
  <c r="E183" i="1" s="1"/>
  <c r="R5" i="1"/>
  <c r="X2" i="1"/>
  <c r="V2" i="1"/>
  <c r="T2" i="1"/>
  <c r="O7" i="1" l="1"/>
  <c r="F5" i="1"/>
  <c r="K19" i="1"/>
  <c r="U19" i="1" s="1"/>
  <c r="T5" i="1"/>
  <c r="G7" i="1"/>
  <c r="C8" i="1"/>
  <c r="C5" i="1" s="1"/>
  <c r="C183" i="1" s="1"/>
  <c r="G8" i="1"/>
  <c r="G5" i="1" s="1"/>
  <c r="K73" i="1"/>
  <c r="U73" i="1" s="1"/>
  <c r="C7" i="1"/>
  <c r="L44" i="1"/>
  <c r="W44" i="1" s="1"/>
  <c r="S44" i="1"/>
  <c r="K44" i="1"/>
  <c r="U44" i="1" s="1"/>
  <c r="F8" i="1"/>
  <c r="Y29" i="1"/>
  <c r="N29" i="1"/>
  <c r="P29" i="1" s="1"/>
  <c r="Q29" i="1" s="1"/>
  <c r="K18" i="1"/>
  <c r="U18" i="1" s="1"/>
  <c r="M33" i="1"/>
  <c r="Y35" i="1"/>
  <c r="M44" i="1"/>
  <c r="W51" i="1"/>
  <c r="M51" i="1"/>
  <c r="S62" i="1"/>
  <c r="L62" i="1"/>
  <c r="W62" i="1" s="1"/>
  <c r="K62" i="1"/>
  <c r="U62" i="1" s="1"/>
  <c r="D7" i="1"/>
  <c r="D9" i="1"/>
  <c r="S18" i="1"/>
  <c r="L18" i="1"/>
  <c r="K25" i="1"/>
  <c r="U25" i="1" s="1"/>
  <c r="O41" i="1"/>
  <c r="D8" i="1"/>
  <c r="K59" i="1"/>
  <c r="U59" i="1" s="1"/>
  <c r="N69" i="1"/>
  <c r="P69" i="1" s="1"/>
  <c r="Q69" i="1" s="1"/>
  <c r="Y69" i="1"/>
  <c r="K81" i="1"/>
  <c r="U81" i="1" s="1"/>
  <c r="N81" i="1"/>
  <c r="P81" i="1" s="1"/>
  <c r="Q81" i="1" s="1"/>
  <c r="Y81" i="1"/>
  <c r="K97" i="1"/>
  <c r="U97" i="1" s="1"/>
  <c r="K41" i="1"/>
  <c r="K69" i="1"/>
  <c r="U69" i="1" s="1"/>
  <c r="K86" i="1"/>
  <c r="U86" i="1" s="1"/>
  <c r="K29" i="1"/>
  <c r="U29" i="1" s="1"/>
  <c r="K35" i="1"/>
  <c r="U35" i="1" s="1"/>
  <c r="K101" i="1"/>
  <c r="U101" i="1" s="1"/>
  <c r="K142" i="1"/>
  <c r="U142" i="1" s="1"/>
  <c r="Y89" i="1"/>
  <c r="K92" i="1"/>
  <c r="U92" i="1" s="1"/>
  <c r="S93" i="1"/>
  <c r="L93" i="1"/>
  <c r="W93" i="1" s="1"/>
  <c r="S117" i="1"/>
  <c r="L117" i="1"/>
  <c r="W117" i="1" s="1"/>
  <c r="K89" i="1"/>
  <c r="U89" i="1" s="1"/>
  <c r="K105" i="1"/>
  <c r="U105" i="1" s="1"/>
  <c r="AO19" i="2"/>
  <c r="AR19" i="2"/>
  <c r="AT19" i="2" s="1"/>
  <c r="I21" i="1" s="1"/>
  <c r="L105" i="1"/>
  <c r="W105" i="1" s="1"/>
  <c r="S105" i="1"/>
  <c r="N101" i="1"/>
  <c r="P101" i="1" s="1"/>
  <c r="Q101" i="1" s="1"/>
  <c r="Y101" i="1"/>
  <c r="K103" i="1"/>
  <c r="U103" i="1" s="1"/>
  <c r="K137" i="1"/>
  <c r="U137" i="1" s="1"/>
  <c r="L137" i="1"/>
  <c r="W137" i="1" s="1"/>
  <c r="S137" i="1"/>
  <c r="M148" i="1"/>
  <c r="K113" i="1"/>
  <c r="U113" i="1" s="1"/>
  <c r="K117" i="1"/>
  <c r="U117" i="1" s="1"/>
  <c r="M125" i="1"/>
  <c r="S148" i="1"/>
  <c r="L148" i="1"/>
  <c r="W148" i="1" s="1"/>
  <c r="K167" i="1"/>
  <c r="U167" i="1" s="1"/>
  <c r="X3" i="2"/>
  <c r="AO7" i="2"/>
  <c r="AO4" i="2" s="1"/>
  <c r="AR7" i="2"/>
  <c r="AT7" i="2" s="1"/>
  <c r="I9" i="1" s="1"/>
  <c r="AL4" i="2"/>
  <c r="AR36" i="2"/>
  <c r="AT36" i="2" s="1"/>
  <c r="I38" i="1" s="1"/>
  <c r="AO36" i="2"/>
  <c r="AR45" i="2"/>
  <c r="AT45" i="2" s="1"/>
  <c r="I47" i="1" s="1"/>
  <c r="K47" i="1" s="1"/>
  <c r="U47" i="1" s="1"/>
  <c r="AO45" i="2"/>
  <c r="K122" i="1"/>
  <c r="U122" i="1" s="1"/>
  <c r="M137" i="1"/>
  <c r="K158" i="1"/>
  <c r="U158" i="1" s="1"/>
  <c r="K159" i="1"/>
  <c r="U159" i="1" s="1"/>
  <c r="AR9" i="2"/>
  <c r="AT9" i="2" s="1"/>
  <c r="I11" i="1" s="1"/>
  <c r="K11" i="1" s="1"/>
  <c r="U11" i="1" s="1"/>
  <c r="AO9" i="2"/>
  <c r="AR66" i="2"/>
  <c r="AT66" i="2" s="1"/>
  <c r="I68" i="1" s="1"/>
  <c r="AO66" i="2"/>
  <c r="Q3" i="2"/>
  <c r="AM56" i="2"/>
  <c r="AQ6" i="2"/>
  <c r="AR57" i="2"/>
  <c r="AT57" i="2" s="1"/>
  <c r="I59" i="1" s="1"/>
  <c r="AO57" i="2"/>
  <c r="S125" i="1"/>
  <c r="K143" i="1"/>
  <c r="U143" i="1" s="1"/>
  <c r="M160" i="1"/>
  <c r="R3" i="2"/>
  <c r="AO22" i="2"/>
  <c r="AR22" i="2"/>
  <c r="AT22" i="2" s="1"/>
  <c r="I24" i="1" s="1"/>
  <c r="AO84" i="2"/>
  <c r="AR84" i="2"/>
  <c r="AT84" i="2" s="1"/>
  <c r="I86" i="1" s="1"/>
  <c r="M113" i="1"/>
  <c r="M143" i="1"/>
  <c r="K152" i="1"/>
  <c r="U152" i="1" s="1"/>
  <c r="AR17" i="2"/>
  <c r="AT17" i="2" s="1"/>
  <c r="I19" i="1" s="1"/>
  <c r="AO17" i="2"/>
  <c r="G5" i="2"/>
  <c r="G3" i="2" s="1"/>
  <c r="M5" i="2"/>
  <c r="M3" i="2" s="1"/>
  <c r="S5" i="2"/>
  <c r="S3" i="2" s="1"/>
  <c r="Y5" i="2"/>
  <c r="Y3" i="2" s="1"/>
  <c r="AE5" i="2"/>
  <c r="AE3" i="2" s="1"/>
  <c r="AK5" i="2"/>
  <c r="AK3" i="2" s="1"/>
  <c r="AO29" i="2"/>
  <c r="AR29" i="2"/>
  <c r="AT29" i="2" s="1"/>
  <c r="I31" i="1" s="1"/>
  <c r="AO30" i="2"/>
  <c r="AR30" i="2"/>
  <c r="AT30" i="2" s="1"/>
  <c r="I32" i="1" s="1"/>
  <c r="AR39" i="2"/>
  <c r="AT39" i="2" s="1"/>
  <c r="I41" i="1" s="1"/>
  <c r="AO39" i="2"/>
  <c r="I6" i="2"/>
  <c r="I3" i="2" s="1"/>
  <c r="O6" i="2"/>
  <c r="U6" i="2"/>
  <c r="AA6" i="2"/>
  <c r="AA3" i="2" s="1"/>
  <c r="AG6" i="2"/>
  <c r="AG3" i="2" s="1"/>
  <c r="AR48" i="2"/>
  <c r="AT48" i="2" s="1"/>
  <c r="I50" i="1" s="1"/>
  <c r="AO48" i="2"/>
  <c r="AS51" i="2"/>
  <c r="J53" i="1" s="1"/>
  <c r="AI6" i="2"/>
  <c r="AI3" i="2" s="1"/>
  <c r="E56" i="2"/>
  <c r="AL56" i="2" s="1"/>
  <c r="C6" i="2"/>
  <c r="AO120" i="2"/>
  <c r="AR120" i="2"/>
  <c r="AT120" i="2" s="1"/>
  <c r="I122" i="1" s="1"/>
  <c r="AT10" i="2"/>
  <c r="I12" i="1" s="1"/>
  <c r="K5" i="2"/>
  <c r="K3" i="2" s="1"/>
  <c r="Q5" i="2"/>
  <c r="W5" i="2"/>
  <c r="W3" i="2" s="1"/>
  <c r="AC5" i="2"/>
  <c r="AC3" i="2" s="1"/>
  <c r="AS10" i="2"/>
  <c r="J12" i="1" s="1"/>
  <c r="AI5" i="2"/>
  <c r="AL12" i="2"/>
  <c r="AL13" i="2"/>
  <c r="AR14" i="2"/>
  <c r="AT14" i="2" s="1"/>
  <c r="I16" i="1" s="1"/>
  <c r="AL26" i="2"/>
  <c r="AR38" i="2"/>
  <c r="AT38" i="2" s="1"/>
  <c r="I40" i="1" s="1"/>
  <c r="AO38" i="2"/>
  <c r="AO55" i="2"/>
  <c r="AR55" i="2"/>
  <c r="AO78" i="2"/>
  <c r="AR78" i="2"/>
  <c r="AT78" i="2" s="1"/>
  <c r="I80" i="1" s="1"/>
  <c r="AO108" i="2"/>
  <c r="AR108" i="2"/>
  <c r="AT108" i="2" s="1"/>
  <c r="I110" i="1" s="1"/>
  <c r="AR129" i="2"/>
  <c r="AT129" i="2" s="1"/>
  <c r="I131" i="1" s="1"/>
  <c r="AO129" i="2"/>
  <c r="AO138" i="2"/>
  <c r="AR138" i="2"/>
  <c r="AT138" i="2" s="1"/>
  <c r="I140" i="1" s="1"/>
  <c r="F3" i="2"/>
  <c r="AN5" i="2"/>
  <c r="AN3" i="2" s="1"/>
  <c r="AR11" i="2"/>
  <c r="AT11" i="2" s="1"/>
  <c r="I13" i="1" s="1"/>
  <c r="AO11" i="2"/>
  <c r="AR15" i="2"/>
  <c r="AT15" i="2" s="1"/>
  <c r="I17" i="1" s="1"/>
  <c r="K17" i="1" s="1"/>
  <c r="U17" i="1" s="1"/>
  <c r="AO15" i="2"/>
  <c r="AR24" i="2"/>
  <c r="AT24" i="2" s="1"/>
  <c r="I26" i="1" s="1"/>
  <c r="AO24" i="2"/>
  <c r="AO25" i="2"/>
  <c r="AR25" i="2"/>
  <c r="AO37" i="2"/>
  <c r="AR37" i="2"/>
  <c r="AT37" i="2" s="1"/>
  <c r="I39" i="1" s="1"/>
  <c r="K39" i="1" s="1"/>
  <c r="U39" i="1" s="1"/>
  <c r="AO96" i="2"/>
  <c r="AR96" i="2"/>
  <c r="AT96" i="2" s="1"/>
  <c r="I98" i="1" s="1"/>
  <c r="L154" i="1"/>
  <c r="W154" i="1" s="1"/>
  <c r="L160" i="1"/>
  <c r="W160" i="1" s="1"/>
  <c r="O3" i="2"/>
  <c r="U3" i="2"/>
  <c r="AL8" i="2"/>
  <c r="E5" i="2"/>
  <c r="J5" i="2"/>
  <c r="J3" i="2" s="1"/>
  <c r="P5" i="2"/>
  <c r="P3" i="2" s="1"/>
  <c r="V5" i="2"/>
  <c r="V3" i="2" s="1"/>
  <c r="AB5" i="2"/>
  <c r="AB3" i="2" s="1"/>
  <c r="AH5" i="2"/>
  <c r="AL20" i="2"/>
  <c r="AO23" i="2"/>
  <c r="AR23" i="2"/>
  <c r="AT23" i="2" s="1"/>
  <c r="I25" i="1" s="1"/>
  <c r="AL54" i="2"/>
  <c r="AR71" i="2"/>
  <c r="AT71" i="2" s="1"/>
  <c r="I73" i="1" s="1"/>
  <c r="AO71" i="2"/>
  <c r="AO167" i="2"/>
  <c r="AR167" i="2"/>
  <c r="AT167" i="2" s="1"/>
  <c r="I169" i="1" s="1"/>
  <c r="L129" i="1"/>
  <c r="L135" i="1"/>
  <c r="C3" i="2"/>
  <c r="D5" i="2"/>
  <c r="D3" i="2" s="1"/>
  <c r="AM9" i="2"/>
  <c r="AM5" i="2" s="1"/>
  <c r="AM3" i="2" s="1"/>
  <c r="AQ5" i="2"/>
  <c r="AQ3" i="2" s="1"/>
  <c r="AL18" i="2"/>
  <c r="AL21" i="2"/>
  <c r="AM6" i="2"/>
  <c r="F6" i="2"/>
  <c r="L6" i="2"/>
  <c r="L3" i="2" s="1"/>
  <c r="R6" i="2"/>
  <c r="X6" i="2"/>
  <c r="AD6" i="2"/>
  <c r="AD3" i="2" s="1"/>
  <c r="AJ6" i="2"/>
  <c r="AJ3" i="2" s="1"/>
  <c r="AO60" i="2"/>
  <c r="AR63" i="2"/>
  <c r="AT63" i="2" s="1"/>
  <c r="I65" i="1" s="1"/>
  <c r="K65" i="1" s="1"/>
  <c r="U65" i="1" s="1"/>
  <c r="AO63" i="2"/>
  <c r="AR70" i="2"/>
  <c r="AO70" i="2"/>
  <c r="AL35" i="2"/>
  <c r="AS37" i="2"/>
  <c r="J39" i="1" s="1"/>
  <c r="E46" i="2"/>
  <c r="AL46" i="2" s="1"/>
  <c r="AS46" i="2"/>
  <c r="J48" i="1" s="1"/>
  <c r="AL53" i="2"/>
  <c r="AS55" i="2"/>
  <c r="J57" i="1" s="1"/>
  <c r="E64" i="2"/>
  <c r="AL64" i="2" s="1"/>
  <c r="AS64" i="2"/>
  <c r="J66" i="1" s="1"/>
  <c r="AL69" i="2"/>
  <c r="AS69" i="2"/>
  <c r="J71" i="1" s="1"/>
  <c r="AR117" i="2"/>
  <c r="AT117" i="2" s="1"/>
  <c r="I119" i="1" s="1"/>
  <c r="AO117" i="2"/>
  <c r="AS8" i="2"/>
  <c r="J10" i="1" s="1"/>
  <c r="AS26" i="2"/>
  <c r="J28" i="1" s="1"/>
  <c r="E40" i="2"/>
  <c r="AL40" i="2" s="1"/>
  <c r="AL47" i="2"/>
  <c r="E58" i="2"/>
  <c r="AL58" i="2" s="1"/>
  <c r="AL65" i="2"/>
  <c r="AR83" i="2"/>
  <c r="AT83" i="2" s="1"/>
  <c r="I85" i="1" s="1"/>
  <c r="K85" i="1" s="1"/>
  <c r="U85" i="1" s="1"/>
  <c r="AO83" i="2"/>
  <c r="AO90" i="2"/>
  <c r="AR90" i="2"/>
  <c r="AT90" i="2" s="1"/>
  <c r="I92" i="1" s="1"/>
  <c r="AO31" i="2"/>
  <c r="AR32" i="2"/>
  <c r="AT32" i="2" s="1"/>
  <c r="I34" i="1" s="1"/>
  <c r="AO32" i="2"/>
  <c r="AO49" i="2"/>
  <c r="AR50" i="2"/>
  <c r="AT50" i="2" s="1"/>
  <c r="I52" i="1" s="1"/>
  <c r="AO50" i="2"/>
  <c r="AO67" i="2"/>
  <c r="AO68" i="2"/>
  <c r="AR68" i="2"/>
  <c r="AT68" i="2" s="1"/>
  <c r="I70" i="1" s="1"/>
  <c r="AR75" i="2"/>
  <c r="AT75" i="2" s="1"/>
  <c r="I77" i="1" s="1"/>
  <c r="AO75" i="2"/>
  <c r="AR81" i="2"/>
  <c r="AT81" i="2" s="1"/>
  <c r="I83" i="1" s="1"/>
  <c r="AO81" i="2"/>
  <c r="AR95" i="2"/>
  <c r="AT95" i="2" s="1"/>
  <c r="I97" i="1" s="1"/>
  <c r="AO95" i="2"/>
  <c r="AO102" i="2"/>
  <c r="AR102" i="2"/>
  <c r="AT102" i="2" s="1"/>
  <c r="I104" i="1" s="1"/>
  <c r="C5" i="2"/>
  <c r="AS20" i="2"/>
  <c r="J22" i="1" s="1"/>
  <c r="AL34" i="2"/>
  <c r="AS34" i="2"/>
  <c r="J36" i="1" s="1"/>
  <c r="AL41" i="2"/>
  <c r="AS43" i="2"/>
  <c r="J45" i="1" s="1"/>
  <c r="J8" i="1" s="1"/>
  <c r="AL52" i="2"/>
  <c r="AS52" i="2"/>
  <c r="J54" i="1" s="1"/>
  <c r="AL59" i="2"/>
  <c r="AS61" i="2"/>
  <c r="J63" i="1" s="1"/>
  <c r="AR93" i="2"/>
  <c r="AT93" i="2" s="1"/>
  <c r="I95" i="1" s="1"/>
  <c r="AO93" i="2"/>
  <c r="AR107" i="2"/>
  <c r="AT107" i="2" s="1"/>
  <c r="I109" i="1" s="1"/>
  <c r="AO107" i="2"/>
  <c r="AO114" i="2"/>
  <c r="AR114" i="2"/>
  <c r="AT114" i="2" s="1"/>
  <c r="I116" i="1" s="1"/>
  <c r="K116" i="1" s="1"/>
  <c r="U116" i="1" s="1"/>
  <c r="AO149" i="2"/>
  <c r="AR149" i="2"/>
  <c r="AT149" i="2" s="1"/>
  <c r="I151" i="1" s="1"/>
  <c r="AO155" i="2"/>
  <c r="AR155" i="2"/>
  <c r="AT155" i="2" s="1"/>
  <c r="I157" i="1" s="1"/>
  <c r="L172" i="1"/>
  <c r="W172" i="1" s="1"/>
  <c r="AS25" i="2"/>
  <c r="J27" i="1" s="1"/>
  <c r="E28" i="2"/>
  <c r="AL28" i="2" s="1"/>
  <c r="AL43" i="2"/>
  <c r="AL44" i="2"/>
  <c r="AS44" i="2"/>
  <c r="J46" i="1" s="1"/>
  <c r="AL61" i="2"/>
  <c r="AL62" i="2"/>
  <c r="AS62" i="2"/>
  <c r="J64" i="1" s="1"/>
  <c r="AR105" i="2"/>
  <c r="AT105" i="2" s="1"/>
  <c r="I107" i="1" s="1"/>
  <c r="AO105" i="2"/>
  <c r="AR119" i="2"/>
  <c r="AT119" i="2" s="1"/>
  <c r="I121" i="1" s="1"/>
  <c r="AO119" i="2"/>
  <c r="AO126" i="2"/>
  <c r="AR126" i="2"/>
  <c r="AT126" i="2" s="1"/>
  <c r="I128" i="1" s="1"/>
  <c r="AR140" i="2"/>
  <c r="AT140" i="2" s="1"/>
  <c r="I142" i="1" s="1"/>
  <c r="AO140" i="2"/>
  <c r="AL73" i="2"/>
  <c r="AL85" i="2"/>
  <c r="AL97" i="2"/>
  <c r="AL109" i="2"/>
  <c r="AL121" i="2"/>
  <c r="AO161" i="2"/>
  <c r="AR161" i="2"/>
  <c r="AT161" i="2" s="1"/>
  <c r="I163" i="1" s="1"/>
  <c r="AS70" i="2"/>
  <c r="J72" i="1" s="1"/>
  <c r="E72" i="2"/>
  <c r="AL72" i="2" s="1"/>
  <c r="AL74" i="2"/>
  <c r="AL82" i="2"/>
  <c r="AL86" i="2"/>
  <c r="AO87" i="2"/>
  <c r="AL94" i="2"/>
  <c r="AL98" i="2"/>
  <c r="AO99" i="2"/>
  <c r="AL106" i="2"/>
  <c r="AL110" i="2"/>
  <c r="AO111" i="2"/>
  <c r="AL118" i="2"/>
  <c r="AL122" i="2"/>
  <c r="AO123" i="2"/>
  <c r="AL130" i="2"/>
  <c r="AO143" i="2"/>
  <c r="AR143" i="2"/>
  <c r="AT143" i="2" s="1"/>
  <c r="I145" i="1" s="1"/>
  <c r="AR165" i="2"/>
  <c r="AT165" i="2" s="1"/>
  <c r="I167" i="1" s="1"/>
  <c r="AO165" i="2"/>
  <c r="AR166" i="2"/>
  <c r="AT166" i="2" s="1"/>
  <c r="I168" i="1" s="1"/>
  <c r="AO166" i="2"/>
  <c r="D38" i="3"/>
  <c r="G43" i="3"/>
  <c r="C175" i="3"/>
  <c r="G175" i="3" s="1"/>
  <c r="AR137" i="2"/>
  <c r="AT137" i="2" s="1"/>
  <c r="I139" i="1" s="1"/>
  <c r="AO137" i="2"/>
  <c r="AR164" i="2"/>
  <c r="AT164" i="2" s="1"/>
  <c r="I166" i="1" s="1"/>
  <c r="AO164" i="2"/>
  <c r="AR77" i="2"/>
  <c r="AT77" i="2" s="1"/>
  <c r="I79" i="1" s="1"/>
  <c r="AO77" i="2"/>
  <c r="AR89" i="2"/>
  <c r="AT89" i="2" s="1"/>
  <c r="I91" i="1" s="1"/>
  <c r="AO89" i="2"/>
  <c r="AR101" i="2"/>
  <c r="AT101" i="2" s="1"/>
  <c r="I103" i="1" s="1"/>
  <c r="AO101" i="2"/>
  <c r="AR113" i="2"/>
  <c r="AT113" i="2" s="1"/>
  <c r="I115" i="1" s="1"/>
  <c r="AO113" i="2"/>
  <c r="AR125" i="2"/>
  <c r="AT125" i="2" s="1"/>
  <c r="I127" i="1" s="1"/>
  <c r="AO125" i="2"/>
  <c r="AO131" i="2"/>
  <c r="AR131" i="2"/>
  <c r="AT131" i="2" s="1"/>
  <c r="I133" i="1" s="1"/>
  <c r="K133" i="1" s="1"/>
  <c r="U133" i="1" s="1"/>
  <c r="AL76" i="2"/>
  <c r="AL80" i="2"/>
  <c r="AL88" i="2"/>
  <c r="AL92" i="2"/>
  <c r="AL100" i="2"/>
  <c r="AL104" i="2"/>
  <c r="AL112" i="2"/>
  <c r="AL116" i="2"/>
  <c r="AL124" i="2"/>
  <c r="AL128" i="2"/>
  <c r="AO132" i="2"/>
  <c r="AR132" i="2"/>
  <c r="AT132" i="2" s="1"/>
  <c r="I134" i="1" s="1"/>
  <c r="AR144" i="2"/>
  <c r="AT144" i="2" s="1"/>
  <c r="I146" i="1" s="1"/>
  <c r="K146" i="1" s="1"/>
  <c r="U146" i="1" s="1"/>
  <c r="AO173" i="2"/>
  <c r="AR173" i="2"/>
  <c r="AT173" i="2" s="1"/>
  <c r="I175" i="1" s="1"/>
  <c r="E136" i="2"/>
  <c r="AL136" i="2" s="1"/>
  <c r="E159" i="2"/>
  <c r="AL159" i="2" s="1"/>
  <c r="AL160" i="2"/>
  <c r="AS162" i="2"/>
  <c r="J164" i="1" s="1"/>
  <c r="AL169" i="2"/>
  <c r="AO170" i="2"/>
  <c r="AL174" i="2"/>
  <c r="E38" i="3"/>
  <c r="E4" i="3" s="1"/>
  <c r="AL139" i="2"/>
  <c r="AS139" i="2"/>
  <c r="J141" i="1" s="1"/>
  <c r="AR145" i="2"/>
  <c r="AT145" i="2" s="1"/>
  <c r="I147" i="1" s="1"/>
  <c r="AO145" i="2"/>
  <c r="AO150" i="2"/>
  <c r="AR150" i="2"/>
  <c r="AT150" i="2" s="1"/>
  <c r="I152" i="1" s="1"/>
  <c r="AR171" i="2"/>
  <c r="AT171" i="2" s="1"/>
  <c r="I173" i="1" s="1"/>
  <c r="AO171" i="2"/>
  <c r="AL172" i="2"/>
  <c r="AS174" i="2"/>
  <c r="J176" i="1" s="1"/>
  <c r="E142" i="2"/>
  <c r="AL142" i="2" s="1"/>
  <c r="AS144" i="2"/>
  <c r="J146" i="1" s="1"/>
  <c r="AR151" i="2"/>
  <c r="AT151" i="2" s="1"/>
  <c r="I153" i="1" s="1"/>
  <c r="AO151" i="2"/>
  <c r="AR156" i="2"/>
  <c r="AT156" i="2" s="1"/>
  <c r="I158" i="1" s="1"/>
  <c r="D175" i="3"/>
  <c r="D4" i="3" s="1"/>
  <c r="AR134" i="2"/>
  <c r="AT134" i="2" s="1"/>
  <c r="I136" i="1" s="1"/>
  <c r="AO134" i="2"/>
  <c r="AR147" i="2"/>
  <c r="AT147" i="2" s="1"/>
  <c r="I149" i="1" s="1"/>
  <c r="AO147" i="2"/>
  <c r="AL148" i="2"/>
  <c r="AR157" i="2"/>
  <c r="AT157" i="2" s="1"/>
  <c r="I159" i="1" s="1"/>
  <c r="AO157" i="2"/>
  <c r="AL162" i="2"/>
  <c r="G7" i="3"/>
  <c r="C38" i="3"/>
  <c r="E175" i="3"/>
  <c r="G39" i="3"/>
  <c r="AO133" i="2"/>
  <c r="AR153" i="2"/>
  <c r="AT153" i="2" s="1"/>
  <c r="I155" i="1" s="1"/>
  <c r="AO153" i="2"/>
  <c r="AL154" i="2"/>
  <c r="AL163" i="2"/>
  <c r="AL168" i="2"/>
  <c r="F175" i="3"/>
  <c r="F4" i="3" s="1"/>
  <c r="G6" i="3"/>
  <c r="AR122" i="2" l="1"/>
  <c r="AT122" i="2" s="1"/>
  <c r="I124" i="1" s="1"/>
  <c r="AO122" i="2"/>
  <c r="S13" i="1"/>
  <c r="L13" i="1"/>
  <c r="L32" i="1"/>
  <c r="S32" i="1"/>
  <c r="K32" i="1"/>
  <c r="U32" i="1" s="1"/>
  <c r="S155" i="1"/>
  <c r="L155" i="1"/>
  <c r="K155" i="1"/>
  <c r="U155" i="1" s="1"/>
  <c r="S153" i="1"/>
  <c r="L153" i="1"/>
  <c r="AR112" i="2"/>
  <c r="AT112" i="2" s="1"/>
  <c r="I114" i="1" s="1"/>
  <c r="AO112" i="2"/>
  <c r="S115" i="1"/>
  <c r="L115" i="1"/>
  <c r="L167" i="1"/>
  <c r="S167" i="1"/>
  <c r="AR94" i="2"/>
  <c r="AT94" i="2" s="1"/>
  <c r="I96" i="1" s="1"/>
  <c r="AO94" i="2"/>
  <c r="AO34" i="2"/>
  <c r="AR34" i="2"/>
  <c r="AT34" i="2" s="1"/>
  <c r="I36" i="1" s="1"/>
  <c r="AR65" i="2"/>
  <c r="AT65" i="2" s="1"/>
  <c r="I67" i="1" s="1"/>
  <c r="AO65" i="2"/>
  <c r="AR21" i="2"/>
  <c r="AT21" i="2" s="1"/>
  <c r="I23" i="1" s="1"/>
  <c r="AO21" i="2"/>
  <c r="AR4" i="2"/>
  <c r="AT4" i="2" s="1"/>
  <c r="S159" i="1"/>
  <c r="L159" i="1"/>
  <c r="S152" i="1"/>
  <c r="L152" i="1"/>
  <c r="AR148" i="2"/>
  <c r="AT148" i="2" s="1"/>
  <c r="I150" i="1" s="1"/>
  <c r="AO148" i="2"/>
  <c r="AR136" i="2"/>
  <c r="AT136" i="2" s="1"/>
  <c r="I138" i="1" s="1"/>
  <c r="AO136" i="2"/>
  <c r="AR128" i="2"/>
  <c r="AT128" i="2" s="1"/>
  <c r="I130" i="1" s="1"/>
  <c r="AO128" i="2"/>
  <c r="AR106" i="2"/>
  <c r="AT106" i="2" s="1"/>
  <c r="I108" i="1" s="1"/>
  <c r="AO106" i="2"/>
  <c r="AR82" i="2"/>
  <c r="AT82" i="2" s="1"/>
  <c r="I84" i="1" s="1"/>
  <c r="AO82" i="2"/>
  <c r="S142" i="1"/>
  <c r="L142" i="1"/>
  <c r="L107" i="1"/>
  <c r="K107" i="1"/>
  <c r="U107" i="1" s="1"/>
  <c r="S107" i="1"/>
  <c r="S151" i="1"/>
  <c r="L151" i="1"/>
  <c r="K151" i="1"/>
  <c r="U151" i="1" s="1"/>
  <c r="S104" i="1"/>
  <c r="L104" i="1"/>
  <c r="L52" i="1"/>
  <c r="K52" i="1"/>
  <c r="U52" i="1" s="1"/>
  <c r="S52" i="1"/>
  <c r="AO69" i="2"/>
  <c r="AR69" i="2"/>
  <c r="AT69" i="2" s="1"/>
  <c r="I71" i="1" s="1"/>
  <c r="S25" i="1"/>
  <c r="L25" i="1"/>
  <c r="AR154" i="2"/>
  <c r="AT154" i="2" s="1"/>
  <c r="I156" i="1" s="1"/>
  <c r="AO154" i="2"/>
  <c r="G38" i="3"/>
  <c r="S158" i="1"/>
  <c r="L158" i="1"/>
  <c r="S175" i="1"/>
  <c r="L175" i="1"/>
  <c r="K175" i="1"/>
  <c r="U175" i="1" s="1"/>
  <c r="AR124" i="2"/>
  <c r="AT124" i="2" s="1"/>
  <c r="I126" i="1" s="1"/>
  <c r="AO124" i="2"/>
  <c r="AR88" i="2"/>
  <c r="AT88" i="2" s="1"/>
  <c r="I90" i="1" s="1"/>
  <c r="AO88" i="2"/>
  <c r="L127" i="1"/>
  <c r="K127" i="1"/>
  <c r="U127" i="1" s="1"/>
  <c r="S127" i="1"/>
  <c r="S91" i="1"/>
  <c r="L91" i="1"/>
  <c r="L139" i="1"/>
  <c r="S139" i="1"/>
  <c r="K168" i="1"/>
  <c r="U168" i="1" s="1"/>
  <c r="S168" i="1"/>
  <c r="L168" i="1"/>
  <c r="AR74" i="2"/>
  <c r="AT74" i="2" s="1"/>
  <c r="I76" i="1" s="1"/>
  <c r="AO74" i="2"/>
  <c r="AO109" i="2"/>
  <c r="AR109" i="2"/>
  <c r="AT109" i="2" s="1"/>
  <c r="I111" i="1" s="1"/>
  <c r="S128" i="1"/>
  <c r="L128" i="1"/>
  <c r="AO28" i="2"/>
  <c r="AR28" i="2"/>
  <c r="AT28" i="2" s="1"/>
  <c r="I30" i="1" s="1"/>
  <c r="S95" i="1"/>
  <c r="K95" i="1"/>
  <c r="U95" i="1" s="1"/>
  <c r="L95" i="1"/>
  <c r="AR41" i="2"/>
  <c r="AT41" i="2" s="1"/>
  <c r="I43" i="1" s="1"/>
  <c r="AO41" i="2"/>
  <c r="L77" i="1"/>
  <c r="S77" i="1"/>
  <c r="S169" i="1"/>
  <c r="L169" i="1"/>
  <c r="AT25" i="2"/>
  <c r="I27" i="1" s="1"/>
  <c r="L40" i="1"/>
  <c r="S40" i="1"/>
  <c r="AR56" i="2"/>
  <c r="AT56" i="2" s="1"/>
  <c r="I58" i="1" s="1"/>
  <c r="AO56" i="2"/>
  <c r="S41" i="1"/>
  <c r="L41" i="1"/>
  <c r="K153" i="1"/>
  <c r="U153" i="1" s="1"/>
  <c r="K128" i="1"/>
  <c r="U128" i="1" s="1"/>
  <c r="K169" i="1"/>
  <c r="U169" i="1" s="1"/>
  <c r="N125" i="1"/>
  <c r="P125" i="1" s="1"/>
  <c r="Q125" i="1" s="1"/>
  <c r="Y125" i="1"/>
  <c r="M105" i="1"/>
  <c r="S21" i="1"/>
  <c r="K21" i="1"/>
  <c r="U21" i="1" s="1"/>
  <c r="L21" i="1"/>
  <c r="Y51" i="1"/>
  <c r="N51" i="1"/>
  <c r="P51" i="1" s="1"/>
  <c r="Q51" i="1" s="1"/>
  <c r="M62" i="1"/>
  <c r="S149" i="1"/>
  <c r="L149" i="1"/>
  <c r="K149" i="1"/>
  <c r="U149" i="1" s="1"/>
  <c r="S147" i="1"/>
  <c r="L147" i="1"/>
  <c r="AR116" i="2"/>
  <c r="AT116" i="2" s="1"/>
  <c r="I118" i="1" s="1"/>
  <c r="AO116" i="2"/>
  <c r="AR98" i="2"/>
  <c r="AT98" i="2" s="1"/>
  <c r="I100" i="1" s="1"/>
  <c r="AO98" i="2"/>
  <c r="J7" i="1"/>
  <c r="J5" i="1" s="1"/>
  <c r="AR35" i="2"/>
  <c r="AT35" i="2" s="1"/>
  <c r="I37" i="1" s="1"/>
  <c r="AO35" i="2"/>
  <c r="K13" i="1"/>
  <c r="U13" i="1" s="1"/>
  <c r="O9" i="1"/>
  <c r="D6" i="1"/>
  <c r="D5" i="1" s="1"/>
  <c r="D183" i="1" s="1"/>
  <c r="S136" i="1"/>
  <c r="L136" i="1"/>
  <c r="K136" i="1"/>
  <c r="U136" i="1" s="1"/>
  <c r="S173" i="1"/>
  <c r="L173" i="1"/>
  <c r="K173" i="1"/>
  <c r="U173" i="1" s="1"/>
  <c r="AO139" i="2"/>
  <c r="AR139" i="2"/>
  <c r="AT139" i="2" s="1"/>
  <c r="I141" i="1" s="1"/>
  <c r="AR160" i="2"/>
  <c r="AT160" i="2" s="1"/>
  <c r="I162" i="1" s="1"/>
  <c r="AO160" i="2"/>
  <c r="S134" i="1"/>
  <c r="L134" i="1"/>
  <c r="AR104" i="2"/>
  <c r="AT104" i="2" s="1"/>
  <c r="I106" i="1" s="1"/>
  <c r="AO104" i="2"/>
  <c r="S133" i="1"/>
  <c r="L133" i="1"/>
  <c r="S145" i="1"/>
  <c r="L145" i="1"/>
  <c r="K145" i="1"/>
  <c r="U145" i="1" s="1"/>
  <c r="S163" i="1"/>
  <c r="L163" i="1"/>
  <c r="K163" i="1"/>
  <c r="U163" i="1" s="1"/>
  <c r="AO73" i="2"/>
  <c r="AR73" i="2"/>
  <c r="AT73" i="2" s="1"/>
  <c r="I75" i="1" s="1"/>
  <c r="K121" i="1"/>
  <c r="U121" i="1" s="1"/>
  <c r="S121" i="1"/>
  <c r="L121" i="1"/>
  <c r="S157" i="1"/>
  <c r="L157" i="1"/>
  <c r="K157" i="1"/>
  <c r="U157" i="1" s="1"/>
  <c r="AO58" i="2"/>
  <c r="AR58" i="2"/>
  <c r="AT58" i="2" s="1"/>
  <c r="I60" i="1" s="1"/>
  <c r="K119" i="1"/>
  <c r="U119" i="1" s="1"/>
  <c r="L119" i="1"/>
  <c r="S119" i="1"/>
  <c r="AR53" i="2"/>
  <c r="AT53" i="2" s="1"/>
  <c r="I55" i="1" s="1"/>
  <c r="AO53" i="2"/>
  <c r="AT70" i="2"/>
  <c r="I72" i="1" s="1"/>
  <c r="AR18" i="2"/>
  <c r="AT18" i="2" s="1"/>
  <c r="I20" i="1" s="1"/>
  <c r="AO18" i="2"/>
  <c r="S73" i="1"/>
  <c r="L73" i="1"/>
  <c r="S26" i="1"/>
  <c r="L26" i="1"/>
  <c r="K26" i="1"/>
  <c r="U26" i="1" s="1"/>
  <c r="AS6" i="2"/>
  <c r="AT55" i="2"/>
  <c r="I57" i="1" s="1"/>
  <c r="AO13" i="2"/>
  <c r="AR13" i="2"/>
  <c r="AT13" i="2" s="1"/>
  <c r="I15" i="1" s="1"/>
  <c r="L122" i="1"/>
  <c r="S122" i="1"/>
  <c r="AT51" i="2"/>
  <c r="I53" i="1" s="1"/>
  <c r="S31" i="1"/>
  <c r="L31" i="1"/>
  <c r="K31" i="1"/>
  <c r="U31" i="1" s="1"/>
  <c r="S19" i="1"/>
  <c r="L19" i="1"/>
  <c r="N143" i="1"/>
  <c r="P143" i="1" s="1"/>
  <c r="Q143" i="1" s="1"/>
  <c r="Y143" i="1"/>
  <c r="S86" i="1"/>
  <c r="L86" i="1"/>
  <c r="S11" i="1"/>
  <c r="L11" i="1"/>
  <c r="I6" i="1"/>
  <c r="S9" i="1"/>
  <c r="L9" i="1"/>
  <c r="K9" i="1"/>
  <c r="M117" i="1"/>
  <c r="M93" i="1"/>
  <c r="O8" i="1"/>
  <c r="N44" i="1"/>
  <c r="P44" i="1" s="1"/>
  <c r="Q44" i="1" s="1"/>
  <c r="Y44" i="1"/>
  <c r="AR172" i="2"/>
  <c r="AT172" i="2" s="1"/>
  <c r="I174" i="1" s="1"/>
  <c r="AO172" i="2"/>
  <c r="AO97" i="2"/>
  <c r="AR97" i="2"/>
  <c r="AT97" i="2" s="1"/>
  <c r="I99" i="1" s="1"/>
  <c r="AR20" i="2"/>
  <c r="AT20" i="2" s="1"/>
  <c r="I22" i="1" s="1"/>
  <c r="AO20" i="2"/>
  <c r="L140" i="1"/>
  <c r="S140" i="1"/>
  <c r="S80" i="1"/>
  <c r="L80" i="1"/>
  <c r="K80" i="1"/>
  <c r="U80" i="1" s="1"/>
  <c r="AR26" i="2"/>
  <c r="AT26" i="2" s="1"/>
  <c r="I28" i="1" s="1"/>
  <c r="AO26" i="2"/>
  <c r="Y160" i="1"/>
  <c r="N160" i="1"/>
  <c r="P160" i="1" s="1"/>
  <c r="Q160" i="1" s="1"/>
  <c r="S68" i="1"/>
  <c r="L68" i="1"/>
  <c r="K68" i="1"/>
  <c r="U68" i="1" s="1"/>
  <c r="L38" i="1"/>
  <c r="S38" i="1"/>
  <c r="K38" i="1"/>
  <c r="U38" i="1" s="1"/>
  <c r="Y33" i="1"/>
  <c r="N33" i="1"/>
  <c r="P33" i="1" s="1"/>
  <c r="Q33" i="1" s="1"/>
  <c r="AO162" i="2"/>
  <c r="AR162" i="2"/>
  <c r="AT162" i="2" s="1"/>
  <c r="I164" i="1" s="1"/>
  <c r="S79" i="1"/>
  <c r="L79" i="1"/>
  <c r="AR59" i="2"/>
  <c r="AT59" i="2" s="1"/>
  <c r="I61" i="1" s="1"/>
  <c r="AO59" i="2"/>
  <c r="AO8" i="2"/>
  <c r="AL5" i="2"/>
  <c r="AR5" i="2" s="1"/>
  <c r="AR8" i="2"/>
  <c r="AT8" i="2" s="1"/>
  <c r="I10" i="1" s="1"/>
  <c r="K16" i="1"/>
  <c r="U16" i="1" s="1"/>
  <c r="S16" i="1"/>
  <c r="L16" i="1"/>
  <c r="AO168" i="2"/>
  <c r="AR168" i="2"/>
  <c r="AT168" i="2" s="1"/>
  <c r="I170" i="1" s="1"/>
  <c r="AR142" i="2"/>
  <c r="AT142" i="2" s="1"/>
  <c r="I144" i="1" s="1"/>
  <c r="AO142" i="2"/>
  <c r="AR159" i="2"/>
  <c r="AT159" i="2" s="1"/>
  <c r="I161" i="1" s="1"/>
  <c r="AO159" i="2"/>
  <c r="AR100" i="2"/>
  <c r="AT100" i="2" s="1"/>
  <c r="I102" i="1" s="1"/>
  <c r="AO100" i="2"/>
  <c r="S103" i="1"/>
  <c r="L103" i="1"/>
  <c r="S166" i="1"/>
  <c r="L166" i="1"/>
  <c r="K166" i="1"/>
  <c r="U166" i="1" s="1"/>
  <c r="C4" i="3"/>
  <c r="G4" i="3" s="1"/>
  <c r="AR110" i="2"/>
  <c r="AT110" i="2" s="1"/>
  <c r="I112" i="1" s="1"/>
  <c r="AO110" i="2"/>
  <c r="AR86" i="2"/>
  <c r="AT86" i="2" s="1"/>
  <c r="I88" i="1" s="1"/>
  <c r="AO86" i="2"/>
  <c r="AR44" i="2"/>
  <c r="AT44" i="2" s="1"/>
  <c r="I46" i="1" s="1"/>
  <c r="AO44" i="2"/>
  <c r="L109" i="1"/>
  <c r="K109" i="1"/>
  <c r="U109" i="1" s="1"/>
  <c r="S109" i="1"/>
  <c r="AO52" i="2"/>
  <c r="AR52" i="2"/>
  <c r="AT52" i="2" s="1"/>
  <c r="I54" i="1" s="1"/>
  <c r="L83" i="1"/>
  <c r="S83" i="1"/>
  <c r="S92" i="1"/>
  <c r="L92" i="1"/>
  <c r="AR47" i="2"/>
  <c r="AT47" i="2" s="1"/>
  <c r="I49" i="1" s="1"/>
  <c r="AO47" i="2"/>
  <c r="M135" i="1"/>
  <c r="W135" i="1"/>
  <c r="AR54" i="2"/>
  <c r="AT54" i="2" s="1"/>
  <c r="I56" i="1" s="1"/>
  <c r="AO54" i="2"/>
  <c r="S39" i="1"/>
  <c r="L39" i="1"/>
  <c r="W39" i="1" s="1"/>
  <c r="K131" i="1"/>
  <c r="U131" i="1" s="1"/>
  <c r="L131" i="1"/>
  <c r="S131" i="1"/>
  <c r="AR12" i="2"/>
  <c r="AT12" i="2" s="1"/>
  <c r="I14" i="1" s="1"/>
  <c r="AO12" i="2"/>
  <c r="K134" i="1"/>
  <c r="U134" i="1" s="1"/>
  <c r="K147" i="1"/>
  <c r="U147" i="1" s="1"/>
  <c r="K140" i="1"/>
  <c r="U140" i="1" s="1"/>
  <c r="N89" i="1"/>
  <c r="P89" i="1" s="1"/>
  <c r="Q89" i="1" s="1"/>
  <c r="K104" i="1"/>
  <c r="U104" i="1" s="1"/>
  <c r="K83" i="1"/>
  <c r="U83" i="1" s="1"/>
  <c r="U41" i="1"/>
  <c r="K40" i="1"/>
  <c r="U40" i="1" s="1"/>
  <c r="M18" i="1"/>
  <c r="W18" i="1"/>
  <c r="AR169" i="2"/>
  <c r="AT169" i="2" s="1"/>
  <c r="I171" i="1" s="1"/>
  <c r="AO169" i="2"/>
  <c r="AR80" i="2"/>
  <c r="AT80" i="2" s="1"/>
  <c r="I82" i="1" s="1"/>
  <c r="AO80" i="2"/>
  <c r="AO72" i="2"/>
  <c r="AR72" i="2"/>
  <c r="AT72" i="2" s="1"/>
  <c r="I74" i="1" s="1"/>
  <c r="AR62" i="2"/>
  <c r="AT62" i="2" s="1"/>
  <c r="I64" i="1" s="1"/>
  <c r="AO62" i="2"/>
  <c r="L116" i="1"/>
  <c r="S116" i="1"/>
  <c r="S70" i="1"/>
  <c r="L70" i="1"/>
  <c r="K70" i="1"/>
  <c r="U70" i="1" s="1"/>
  <c r="L85" i="1"/>
  <c r="S85" i="1"/>
  <c r="AO64" i="2"/>
  <c r="AR64" i="2"/>
  <c r="AT64" i="2" s="1"/>
  <c r="I66" i="1" s="1"/>
  <c r="S146" i="1"/>
  <c r="L146" i="1"/>
  <c r="W146" i="1" s="1"/>
  <c r="AR76" i="2"/>
  <c r="AT76" i="2" s="1"/>
  <c r="I78" i="1" s="1"/>
  <c r="AO76" i="2"/>
  <c r="AR118" i="2"/>
  <c r="AT118" i="2" s="1"/>
  <c r="I120" i="1" s="1"/>
  <c r="AO118" i="2"/>
  <c r="AO85" i="2"/>
  <c r="AR85" i="2"/>
  <c r="AT85" i="2" s="1"/>
  <c r="I87" i="1" s="1"/>
  <c r="AO61" i="2"/>
  <c r="AR61" i="2"/>
  <c r="AT61" i="2" s="1"/>
  <c r="I63" i="1" s="1"/>
  <c r="L97" i="1"/>
  <c r="S97" i="1"/>
  <c r="L34" i="1"/>
  <c r="S34" i="1"/>
  <c r="AS5" i="2"/>
  <c r="AS3" i="2" s="1"/>
  <c r="AH3" i="2"/>
  <c r="S98" i="1"/>
  <c r="L98" i="1"/>
  <c r="N113" i="1"/>
  <c r="P113" i="1" s="1"/>
  <c r="Q113" i="1" s="1"/>
  <c r="Y113" i="1"/>
  <c r="AR163" i="2"/>
  <c r="AT163" i="2" s="1"/>
  <c r="I165" i="1" s="1"/>
  <c r="AO163" i="2"/>
  <c r="AO174" i="2"/>
  <c r="AR174" i="2"/>
  <c r="AT174" i="2" s="1"/>
  <c r="I176" i="1" s="1"/>
  <c r="AR92" i="2"/>
  <c r="AT92" i="2" s="1"/>
  <c r="I94" i="1" s="1"/>
  <c r="AO92" i="2"/>
  <c r="AO130" i="2"/>
  <c r="AR130" i="2"/>
  <c r="AT130" i="2" s="1"/>
  <c r="I132" i="1" s="1"/>
  <c r="AO121" i="2"/>
  <c r="AR121" i="2"/>
  <c r="AT121" i="2" s="1"/>
  <c r="I123" i="1" s="1"/>
  <c r="AO43" i="2"/>
  <c r="AO6" i="2" s="1"/>
  <c r="AR43" i="2"/>
  <c r="AT43" i="2" s="1"/>
  <c r="I45" i="1" s="1"/>
  <c r="AO40" i="2"/>
  <c r="AR40" i="2"/>
  <c r="AT40" i="2" s="1"/>
  <c r="I42" i="1" s="1"/>
  <c r="AO46" i="2"/>
  <c r="AR46" i="2"/>
  <c r="AT46" i="2" s="1"/>
  <c r="I48" i="1" s="1"/>
  <c r="S65" i="1"/>
  <c r="L65" i="1"/>
  <c r="W129" i="1"/>
  <c r="M129" i="1"/>
  <c r="M172" i="1"/>
  <c r="S17" i="1"/>
  <c r="L17" i="1"/>
  <c r="L110" i="1"/>
  <c r="S110" i="1"/>
  <c r="S12" i="1"/>
  <c r="L12" i="1"/>
  <c r="W12" i="1" s="1"/>
  <c r="K12" i="1"/>
  <c r="U12" i="1" s="1"/>
  <c r="E6" i="2"/>
  <c r="AL6" i="2" s="1"/>
  <c r="AR6" i="2" s="1"/>
  <c r="AT6" i="2" s="1"/>
  <c r="L50" i="1"/>
  <c r="S50" i="1"/>
  <c r="K50" i="1"/>
  <c r="U50" i="1" s="1"/>
  <c r="S24" i="1"/>
  <c r="L24" i="1"/>
  <c r="L59" i="1"/>
  <c r="S59" i="1"/>
  <c r="N137" i="1"/>
  <c r="P137" i="1" s="1"/>
  <c r="Q137" i="1" s="1"/>
  <c r="Y137" i="1"/>
  <c r="L47" i="1"/>
  <c r="S47" i="1"/>
  <c r="Y148" i="1"/>
  <c r="N148" i="1"/>
  <c r="P148" i="1" s="1"/>
  <c r="Q148" i="1" s="1"/>
  <c r="K98" i="1"/>
  <c r="U98" i="1" s="1"/>
  <c r="K110" i="1"/>
  <c r="U110" i="1" s="1"/>
  <c r="K91" i="1"/>
  <c r="U91" i="1" s="1"/>
  <c r="K139" i="1"/>
  <c r="U139" i="1" s="1"/>
  <c r="M154" i="1"/>
  <c r="K79" i="1"/>
  <c r="U79" i="1" s="1"/>
  <c r="K77" i="1"/>
  <c r="U77" i="1" s="1"/>
  <c r="K115" i="1"/>
  <c r="U115" i="1" s="1"/>
  <c r="K34" i="1"/>
  <c r="U34" i="1" s="1"/>
  <c r="N35" i="1"/>
  <c r="P35" i="1" s="1"/>
  <c r="Q35" i="1" s="1"/>
  <c r="K24" i="1"/>
  <c r="U24" i="1" s="1"/>
  <c r="S78" i="1" l="1"/>
  <c r="L78" i="1"/>
  <c r="K78" i="1"/>
  <c r="U78" i="1" s="1"/>
  <c r="S82" i="1"/>
  <c r="L82" i="1"/>
  <c r="K82" i="1"/>
  <c r="U82" i="1" s="1"/>
  <c r="M92" i="1"/>
  <c r="W92" i="1"/>
  <c r="L15" i="1"/>
  <c r="S15" i="1"/>
  <c r="K15" i="1"/>
  <c r="U15" i="1" s="1"/>
  <c r="M133" i="1"/>
  <c r="W133" i="1"/>
  <c r="O6" i="1"/>
  <c r="O5" i="1" s="1"/>
  <c r="O183" i="1" s="1"/>
  <c r="L27" i="1"/>
  <c r="K27" i="1"/>
  <c r="U27" i="1" s="1"/>
  <c r="S27" i="1"/>
  <c r="W142" i="1"/>
  <c r="M142" i="1"/>
  <c r="W155" i="1"/>
  <c r="M155" i="1"/>
  <c r="S123" i="1"/>
  <c r="L123" i="1"/>
  <c r="K123" i="1"/>
  <c r="U123" i="1" s="1"/>
  <c r="L87" i="1"/>
  <c r="S87" i="1"/>
  <c r="K87" i="1"/>
  <c r="U87" i="1" s="1"/>
  <c r="W85" i="1"/>
  <c r="M85" i="1"/>
  <c r="W80" i="1"/>
  <c r="M80" i="1"/>
  <c r="L96" i="1"/>
  <c r="K96" i="1"/>
  <c r="U96" i="1" s="1"/>
  <c r="S96" i="1"/>
  <c r="M24" i="1"/>
  <c r="W24" i="1"/>
  <c r="M17" i="1"/>
  <c r="W17" i="1"/>
  <c r="S45" i="1"/>
  <c r="L45" i="1"/>
  <c r="K45" i="1"/>
  <c r="U45" i="1" s="1"/>
  <c r="L63" i="1"/>
  <c r="S63" i="1"/>
  <c r="K63" i="1"/>
  <c r="U63" i="1" s="1"/>
  <c r="L56" i="1"/>
  <c r="S56" i="1"/>
  <c r="K56" i="1"/>
  <c r="U56" i="1" s="1"/>
  <c r="L49" i="1"/>
  <c r="S49" i="1"/>
  <c r="K49" i="1"/>
  <c r="U49" i="1" s="1"/>
  <c r="W166" i="1"/>
  <c r="M166" i="1"/>
  <c r="W16" i="1"/>
  <c r="M16" i="1"/>
  <c r="L28" i="1"/>
  <c r="S28" i="1"/>
  <c r="K28" i="1"/>
  <c r="U28" i="1" s="1"/>
  <c r="K174" i="1"/>
  <c r="U174" i="1" s="1"/>
  <c r="L174" i="1"/>
  <c r="S174" i="1"/>
  <c r="N117" i="1"/>
  <c r="P117" i="1" s="1"/>
  <c r="Q117" i="1" s="1"/>
  <c r="Y117" i="1"/>
  <c r="W122" i="1"/>
  <c r="M122" i="1"/>
  <c r="W26" i="1"/>
  <c r="M26" i="1"/>
  <c r="S72" i="1"/>
  <c r="L72" i="1"/>
  <c r="K72" i="1"/>
  <c r="U72" i="1" s="1"/>
  <c r="S60" i="1"/>
  <c r="L60" i="1"/>
  <c r="K60" i="1"/>
  <c r="U60" i="1" s="1"/>
  <c r="W173" i="1"/>
  <c r="M173" i="1"/>
  <c r="W147" i="1"/>
  <c r="M147" i="1"/>
  <c r="M41" i="1"/>
  <c r="W41" i="1"/>
  <c r="W40" i="1"/>
  <c r="M40" i="1"/>
  <c r="S126" i="1"/>
  <c r="L126" i="1"/>
  <c r="K126" i="1"/>
  <c r="U126" i="1" s="1"/>
  <c r="S71" i="1"/>
  <c r="L71" i="1"/>
  <c r="K71" i="1"/>
  <c r="U71" i="1" s="1"/>
  <c r="W107" i="1"/>
  <c r="M107" i="1"/>
  <c r="L108" i="1"/>
  <c r="K108" i="1"/>
  <c r="U108" i="1" s="1"/>
  <c r="S108" i="1"/>
  <c r="S150" i="1"/>
  <c r="L150" i="1"/>
  <c r="K150" i="1"/>
  <c r="U150" i="1" s="1"/>
  <c r="AL3" i="2"/>
  <c r="AR3" i="2" s="1"/>
  <c r="W13" i="1"/>
  <c r="M13" i="1"/>
  <c r="S48" i="1"/>
  <c r="L48" i="1"/>
  <c r="K48" i="1"/>
  <c r="U48" i="1" s="1"/>
  <c r="S88" i="1"/>
  <c r="L88" i="1"/>
  <c r="K88" i="1"/>
  <c r="U88" i="1" s="1"/>
  <c r="K22" i="1"/>
  <c r="U22" i="1" s="1"/>
  <c r="L22" i="1"/>
  <c r="S22" i="1"/>
  <c r="M86" i="1"/>
  <c r="W86" i="1"/>
  <c r="W152" i="1"/>
  <c r="M152" i="1"/>
  <c r="Y172" i="1"/>
  <c r="N172" i="1"/>
  <c r="P172" i="1" s="1"/>
  <c r="Q172" i="1" s="1"/>
  <c r="Y135" i="1"/>
  <c r="N135" i="1"/>
  <c r="P135" i="1" s="1"/>
  <c r="Q135" i="1" s="1"/>
  <c r="W103" i="1"/>
  <c r="M103" i="1"/>
  <c r="L6" i="1"/>
  <c r="W9" i="1"/>
  <c r="M9" i="1"/>
  <c r="L55" i="1"/>
  <c r="S55" i="1"/>
  <c r="K55" i="1"/>
  <c r="U55" i="1" s="1"/>
  <c r="W163" i="1"/>
  <c r="M163" i="1"/>
  <c r="M146" i="1"/>
  <c r="W21" i="1"/>
  <c r="M21" i="1"/>
  <c r="S30" i="1"/>
  <c r="L30" i="1"/>
  <c r="K30" i="1"/>
  <c r="U30" i="1" s="1"/>
  <c r="S23" i="1"/>
  <c r="L23" i="1"/>
  <c r="K23" i="1"/>
  <c r="U23" i="1" s="1"/>
  <c r="Y129" i="1"/>
  <c r="N129" i="1"/>
  <c r="P129" i="1" s="1"/>
  <c r="Q129" i="1" s="1"/>
  <c r="S42" i="1"/>
  <c r="L42" i="1"/>
  <c r="K42" i="1"/>
  <c r="M98" i="1"/>
  <c r="W98" i="1"/>
  <c r="W34" i="1"/>
  <c r="M34" i="1"/>
  <c r="S64" i="1"/>
  <c r="L64" i="1"/>
  <c r="K64" i="1"/>
  <c r="U64" i="1" s="1"/>
  <c r="S171" i="1"/>
  <c r="L171" i="1"/>
  <c r="K171" i="1"/>
  <c r="U171" i="1" s="1"/>
  <c r="M109" i="1"/>
  <c r="W109" i="1"/>
  <c r="S112" i="1"/>
  <c r="L112" i="1"/>
  <c r="K112" i="1"/>
  <c r="U112" i="1" s="1"/>
  <c r="S144" i="1"/>
  <c r="L144" i="1"/>
  <c r="K144" i="1"/>
  <c r="U144" i="1" s="1"/>
  <c r="K10" i="1"/>
  <c r="I7" i="1"/>
  <c r="S10" i="1"/>
  <c r="S178" i="1" s="1"/>
  <c r="L10" i="1"/>
  <c r="W79" i="1"/>
  <c r="M79" i="1"/>
  <c r="S99" i="1"/>
  <c r="L99" i="1"/>
  <c r="K99" i="1"/>
  <c r="U99" i="1" s="1"/>
  <c r="S6" i="1"/>
  <c r="L57" i="1"/>
  <c r="S57" i="1"/>
  <c r="K57" i="1"/>
  <c r="U57" i="1" s="1"/>
  <c r="S141" i="1"/>
  <c r="L141" i="1"/>
  <c r="K141" i="1"/>
  <c r="U141" i="1" s="1"/>
  <c r="S100" i="1"/>
  <c r="L100" i="1"/>
  <c r="K100" i="1"/>
  <c r="U100" i="1" s="1"/>
  <c r="W149" i="1"/>
  <c r="M149" i="1"/>
  <c r="S58" i="1"/>
  <c r="K58" i="1"/>
  <c r="U58" i="1" s="1"/>
  <c r="L58" i="1"/>
  <c r="M139" i="1"/>
  <c r="W139" i="1"/>
  <c r="S156" i="1"/>
  <c r="L156" i="1"/>
  <c r="K156" i="1"/>
  <c r="U156" i="1" s="1"/>
  <c r="W159" i="1"/>
  <c r="M159" i="1"/>
  <c r="W47" i="1"/>
  <c r="M47" i="1"/>
  <c r="S94" i="1"/>
  <c r="L94" i="1"/>
  <c r="K94" i="1"/>
  <c r="U94" i="1" s="1"/>
  <c r="M116" i="1"/>
  <c r="W116" i="1"/>
  <c r="W131" i="1"/>
  <c r="M131" i="1"/>
  <c r="L61" i="1"/>
  <c r="S61" i="1"/>
  <c r="K61" i="1"/>
  <c r="U61" i="1" s="1"/>
  <c r="W68" i="1"/>
  <c r="M68" i="1"/>
  <c r="U9" i="1"/>
  <c r="K6" i="1"/>
  <c r="W31" i="1"/>
  <c r="M31" i="1"/>
  <c r="M121" i="1"/>
  <c r="W121" i="1"/>
  <c r="W169" i="1"/>
  <c r="M169" i="1"/>
  <c r="W175" i="1"/>
  <c r="M175" i="1"/>
  <c r="W151" i="1"/>
  <c r="M151" i="1"/>
  <c r="S114" i="1"/>
  <c r="K114" i="1"/>
  <c r="U114" i="1" s="1"/>
  <c r="L114" i="1"/>
  <c r="S132" i="1"/>
  <c r="L132" i="1"/>
  <c r="K132" i="1"/>
  <c r="U132" i="1" s="1"/>
  <c r="W70" i="1"/>
  <c r="M70" i="1"/>
  <c r="S74" i="1"/>
  <c r="L74" i="1"/>
  <c r="K74" i="1"/>
  <c r="U74" i="1" s="1"/>
  <c r="W83" i="1"/>
  <c r="M83" i="1"/>
  <c r="S170" i="1"/>
  <c r="L170" i="1"/>
  <c r="K170" i="1"/>
  <c r="U170" i="1" s="1"/>
  <c r="AT5" i="2"/>
  <c r="L53" i="1"/>
  <c r="S53" i="1"/>
  <c r="K53" i="1"/>
  <c r="U53" i="1" s="1"/>
  <c r="W119" i="1"/>
  <c r="M119" i="1"/>
  <c r="S106" i="1"/>
  <c r="L106" i="1"/>
  <c r="K106" i="1"/>
  <c r="U106" i="1" s="1"/>
  <c r="W136" i="1"/>
  <c r="M136" i="1"/>
  <c r="K37" i="1"/>
  <c r="U37" i="1" s="1"/>
  <c r="L37" i="1"/>
  <c r="S37" i="1"/>
  <c r="M12" i="1"/>
  <c r="M39" i="1"/>
  <c r="S43" i="1"/>
  <c r="K43" i="1"/>
  <c r="U43" i="1" s="1"/>
  <c r="L43" i="1"/>
  <c r="S76" i="1"/>
  <c r="L76" i="1"/>
  <c r="K76" i="1"/>
  <c r="U76" i="1" s="1"/>
  <c r="W91" i="1"/>
  <c r="M91" i="1"/>
  <c r="S90" i="1"/>
  <c r="L90" i="1"/>
  <c r="K90" i="1"/>
  <c r="U90" i="1" s="1"/>
  <c r="W25" i="1"/>
  <c r="M25" i="1"/>
  <c r="W52" i="1"/>
  <c r="M52" i="1"/>
  <c r="S84" i="1"/>
  <c r="L84" i="1"/>
  <c r="K84" i="1"/>
  <c r="U84" i="1" s="1"/>
  <c r="S138" i="1"/>
  <c r="L138" i="1"/>
  <c r="K138" i="1"/>
  <c r="U138" i="1" s="1"/>
  <c r="S67" i="1"/>
  <c r="L67" i="1"/>
  <c r="K67" i="1"/>
  <c r="U67" i="1" s="1"/>
  <c r="W167" i="1"/>
  <c r="M167" i="1"/>
  <c r="W153" i="1"/>
  <c r="M153" i="1"/>
  <c r="S124" i="1"/>
  <c r="L124" i="1"/>
  <c r="K124" i="1"/>
  <c r="U124" i="1" s="1"/>
  <c r="S161" i="1"/>
  <c r="L161" i="1"/>
  <c r="K161" i="1"/>
  <c r="U161" i="1" s="1"/>
  <c r="S111" i="1"/>
  <c r="L111" i="1"/>
  <c r="K111" i="1"/>
  <c r="U111" i="1" s="1"/>
  <c r="S176" i="1"/>
  <c r="L176" i="1"/>
  <c r="K176" i="1"/>
  <c r="U176" i="1" s="1"/>
  <c r="W73" i="1"/>
  <c r="M73" i="1"/>
  <c r="S162" i="1"/>
  <c r="L162" i="1"/>
  <c r="K162" i="1"/>
  <c r="U162" i="1" s="1"/>
  <c r="W77" i="1"/>
  <c r="M77" i="1"/>
  <c r="M127" i="1"/>
  <c r="W127" i="1"/>
  <c r="S130" i="1"/>
  <c r="L130" i="1"/>
  <c r="K130" i="1"/>
  <c r="U130" i="1" s="1"/>
  <c r="Y154" i="1"/>
  <c r="N154" i="1"/>
  <c r="P154" i="1" s="1"/>
  <c r="Q154" i="1" s="1"/>
  <c r="W59" i="1"/>
  <c r="M59" i="1"/>
  <c r="W50" i="1"/>
  <c r="M50" i="1"/>
  <c r="M110" i="1"/>
  <c r="W110" i="1"/>
  <c r="W65" i="1"/>
  <c r="M65" i="1"/>
  <c r="L165" i="1"/>
  <c r="S165" i="1"/>
  <c r="K165" i="1"/>
  <c r="U165" i="1" s="1"/>
  <c r="M97" i="1"/>
  <c r="W97" i="1"/>
  <c r="S120" i="1"/>
  <c r="L120" i="1"/>
  <c r="K120" i="1"/>
  <c r="U120" i="1" s="1"/>
  <c r="S66" i="1"/>
  <c r="L66" i="1"/>
  <c r="K66" i="1"/>
  <c r="U66" i="1" s="1"/>
  <c r="Y18" i="1"/>
  <c r="N18" i="1"/>
  <c r="P18" i="1" s="1"/>
  <c r="Q18" i="1" s="1"/>
  <c r="S14" i="1"/>
  <c r="L14" i="1"/>
  <c r="K14" i="1"/>
  <c r="U14" i="1" s="1"/>
  <c r="S54" i="1"/>
  <c r="L54" i="1"/>
  <c r="K54" i="1"/>
  <c r="U54" i="1" s="1"/>
  <c r="K46" i="1"/>
  <c r="U46" i="1" s="1"/>
  <c r="S46" i="1"/>
  <c r="L46" i="1"/>
  <c r="L102" i="1"/>
  <c r="K102" i="1"/>
  <c r="U102" i="1" s="1"/>
  <c r="S102" i="1"/>
  <c r="AO5" i="2"/>
  <c r="AO3" i="2" s="1"/>
  <c r="L164" i="1"/>
  <c r="S164" i="1"/>
  <c r="K164" i="1"/>
  <c r="U164" i="1" s="1"/>
  <c r="W38" i="1"/>
  <c r="M38" i="1"/>
  <c r="W140" i="1"/>
  <c r="M140" i="1"/>
  <c r="N93" i="1"/>
  <c r="P93" i="1" s="1"/>
  <c r="Q93" i="1" s="1"/>
  <c r="Y93" i="1"/>
  <c r="M11" i="1"/>
  <c r="W11" i="1"/>
  <c r="W19" i="1"/>
  <c r="M19" i="1"/>
  <c r="S20" i="1"/>
  <c r="L20" i="1"/>
  <c r="K20" i="1"/>
  <c r="U20" i="1" s="1"/>
  <c r="W157" i="1"/>
  <c r="M157" i="1"/>
  <c r="S75" i="1"/>
  <c r="L75" i="1"/>
  <c r="K75" i="1"/>
  <c r="U75" i="1" s="1"/>
  <c r="M145" i="1"/>
  <c r="W145" i="1"/>
  <c r="W134" i="1"/>
  <c r="M134" i="1"/>
  <c r="S118" i="1"/>
  <c r="L118" i="1"/>
  <c r="K118" i="1"/>
  <c r="U118" i="1" s="1"/>
  <c r="N62" i="1"/>
  <c r="P62" i="1" s="1"/>
  <c r="Q62" i="1" s="1"/>
  <c r="Y62" i="1"/>
  <c r="Y105" i="1"/>
  <c r="N105" i="1"/>
  <c r="P105" i="1" s="1"/>
  <c r="Q105" i="1" s="1"/>
  <c r="I8" i="1"/>
  <c r="W95" i="1"/>
  <c r="M95" i="1"/>
  <c r="W128" i="1"/>
  <c r="M128" i="1"/>
  <c r="W168" i="1"/>
  <c r="M168" i="1"/>
  <c r="W158" i="1"/>
  <c r="M158" i="1"/>
  <c r="M104" i="1"/>
  <c r="W104" i="1"/>
  <c r="S36" i="1"/>
  <c r="L36" i="1"/>
  <c r="K36" i="1"/>
  <c r="U36" i="1" s="1"/>
  <c r="M115" i="1"/>
  <c r="W115" i="1"/>
  <c r="W32" i="1"/>
  <c r="M32" i="1"/>
  <c r="E3" i="2"/>
  <c r="S8" i="1" l="1"/>
  <c r="L8" i="1"/>
  <c r="L5" i="1" s="1"/>
  <c r="I5" i="1"/>
  <c r="Y77" i="1"/>
  <c r="N77" i="1"/>
  <c r="P77" i="1" s="1"/>
  <c r="Q77" i="1" s="1"/>
  <c r="N25" i="1"/>
  <c r="P25" i="1" s="1"/>
  <c r="Q25" i="1" s="1"/>
  <c r="Y25" i="1"/>
  <c r="Y115" i="1"/>
  <c r="N115" i="1"/>
  <c r="P115" i="1" s="1"/>
  <c r="Q115" i="1" s="1"/>
  <c r="Y158" i="1"/>
  <c r="N158" i="1"/>
  <c r="P158" i="1" s="1"/>
  <c r="Q158" i="1" s="1"/>
  <c r="N95" i="1"/>
  <c r="P95" i="1" s="1"/>
  <c r="Q95" i="1" s="1"/>
  <c r="Y95" i="1"/>
  <c r="N38" i="1"/>
  <c r="P38" i="1" s="1"/>
  <c r="Q38" i="1" s="1"/>
  <c r="Y38" i="1"/>
  <c r="W165" i="1"/>
  <c r="M165" i="1"/>
  <c r="W130" i="1"/>
  <c r="M130" i="1"/>
  <c r="N12" i="1"/>
  <c r="P12" i="1" s="1"/>
  <c r="Q12" i="1" s="1"/>
  <c r="Y12" i="1"/>
  <c r="W61" i="1"/>
  <c r="M61" i="1"/>
  <c r="W94" i="1"/>
  <c r="M94" i="1"/>
  <c r="W57" i="1"/>
  <c r="M57" i="1"/>
  <c r="Y79" i="1"/>
  <c r="N79" i="1"/>
  <c r="P79" i="1" s="1"/>
  <c r="Q79" i="1" s="1"/>
  <c r="W23" i="1"/>
  <c r="M23" i="1"/>
  <c r="W88" i="1"/>
  <c r="M88" i="1"/>
  <c r="W78" i="1"/>
  <c r="M78" i="1"/>
  <c r="Y145" i="1"/>
  <c r="N145" i="1"/>
  <c r="P145" i="1" s="1"/>
  <c r="Q145" i="1" s="1"/>
  <c r="W36" i="1"/>
  <c r="M36" i="1"/>
  <c r="N168" i="1"/>
  <c r="P168" i="1" s="1"/>
  <c r="Q168" i="1" s="1"/>
  <c r="Y168" i="1"/>
  <c r="W118" i="1"/>
  <c r="M118" i="1"/>
  <c r="W20" i="1"/>
  <c r="M20" i="1"/>
  <c r="W102" i="1"/>
  <c r="M102" i="1"/>
  <c r="W161" i="1"/>
  <c r="M161" i="1"/>
  <c r="Y52" i="1"/>
  <c r="N52" i="1"/>
  <c r="P52" i="1" s="1"/>
  <c r="Q52" i="1" s="1"/>
  <c r="W43" i="1"/>
  <c r="M43" i="1"/>
  <c r="W37" i="1"/>
  <c r="M37" i="1"/>
  <c r="Y151" i="1"/>
  <c r="N151" i="1"/>
  <c r="P151" i="1" s="1"/>
  <c r="Q151" i="1" s="1"/>
  <c r="N68" i="1"/>
  <c r="P68" i="1" s="1"/>
  <c r="Q68" i="1" s="1"/>
  <c r="Y68" i="1"/>
  <c r="Y47" i="1"/>
  <c r="N47" i="1"/>
  <c r="P47" i="1" s="1"/>
  <c r="Q47" i="1" s="1"/>
  <c r="N149" i="1"/>
  <c r="P149" i="1" s="1"/>
  <c r="Q149" i="1" s="1"/>
  <c r="Y149" i="1"/>
  <c r="W141" i="1"/>
  <c r="M141" i="1"/>
  <c r="W10" i="1"/>
  <c r="L7" i="1"/>
  <c r="M10" i="1"/>
  <c r="Y34" i="1"/>
  <c r="N34" i="1"/>
  <c r="P34" i="1" s="1"/>
  <c r="Q34" i="1" s="1"/>
  <c r="Y163" i="1"/>
  <c r="N163" i="1"/>
  <c r="P163" i="1" s="1"/>
  <c r="Q163" i="1" s="1"/>
  <c r="W6" i="1"/>
  <c r="N107" i="1"/>
  <c r="P107" i="1" s="1"/>
  <c r="Q107" i="1" s="1"/>
  <c r="Y107" i="1"/>
  <c r="W126" i="1"/>
  <c r="M126" i="1"/>
  <c r="W60" i="1"/>
  <c r="M60" i="1"/>
  <c r="W174" i="1"/>
  <c r="M174" i="1"/>
  <c r="N24" i="1"/>
  <c r="P24" i="1" s="1"/>
  <c r="Q24" i="1" s="1"/>
  <c r="Y24" i="1"/>
  <c r="Y85" i="1"/>
  <c r="N85" i="1"/>
  <c r="P85" i="1" s="1"/>
  <c r="Q85" i="1" s="1"/>
  <c r="W123" i="1"/>
  <c r="M123" i="1"/>
  <c r="Y133" i="1"/>
  <c r="N133" i="1"/>
  <c r="P133" i="1" s="1"/>
  <c r="Q133" i="1" s="1"/>
  <c r="Y97" i="1"/>
  <c r="N97" i="1"/>
  <c r="P97" i="1" s="1"/>
  <c r="Q97" i="1" s="1"/>
  <c r="Y73" i="1"/>
  <c r="N73" i="1"/>
  <c r="P73" i="1" s="1"/>
  <c r="Q73" i="1" s="1"/>
  <c r="Y167" i="1"/>
  <c r="N167" i="1"/>
  <c r="P167" i="1" s="1"/>
  <c r="Q167" i="1" s="1"/>
  <c r="W22" i="1"/>
  <c r="M22" i="1"/>
  <c r="W150" i="1"/>
  <c r="M150" i="1"/>
  <c r="Y147" i="1"/>
  <c r="N147" i="1"/>
  <c r="P147" i="1" s="1"/>
  <c r="Q147" i="1" s="1"/>
  <c r="Y166" i="1"/>
  <c r="N166" i="1"/>
  <c r="P166" i="1" s="1"/>
  <c r="Q166" i="1" s="1"/>
  <c r="W45" i="1"/>
  <c r="M45" i="1"/>
  <c r="N134" i="1"/>
  <c r="P134" i="1" s="1"/>
  <c r="Q134" i="1" s="1"/>
  <c r="Y134" i="1"/>
  <c r="N140" i="1"/>
  <c r="P140" i="1" s="1"/>
  <c r="Q140" i="1" s="1"/>
  <c r="Y140" i="1"/>
  <c r="W14" i="1"/>
  <c r="M14" i="1"/>
  <c r="Y110" i="1"/>
  <c r="N110" i="1"/>
  <c r="P110" i="1" s="1"/>
  <c r="Q110" i="1" s="1"/>
  <c r="N136" i="1"/>
  <c r="P136" i="1" s="1"/>
  <c r="Q136" i="1" s="1"/>
  <c r="Y136" i="1"/>
  <c r="W74" i="1"/>
  <c r="M74" i="1"/>
  <c r="Y175" i="1"/>
  <c r="N175" i="1"/>
  <c r="P175" i="1" s="1"/>
  <c r="Q175" i="1" s="1"/>
  <c r="Y31" i="1"/>
  <c r="N31" i="1"/>
  <c r="P31" i="1" s="1"/>
  <c r="Q31" i="1" s="1"/>
  <c r="N116" i="1"/>
  <c r="P116" i="1" s="1"/>
  <c r="Q116" i="1" s="1"/>
  <c r="Y116" i="1"/>
  <c r="Y159" i="1"/>
  <c r="N159" i="1"/>
  <c r="P159" i="1" s="1"/>
  <c r="Q159" i="1" s="1"/>
  <c r="Y139" i="1"/>
  <c r="N139" i="1"/>
  <c r="P139" i="1" s="1"/>
  <c r="Q139" i="1" s="1"/>
  <c r="W99" i="1"/>
  <c r="M99" i="1"/>
  <c r="W112" i="1"/>
  <c r="M112" i="1"/>
  <c r="Y103" i="1"/>
  <c r="N103" i="1"/>
  <c r="P103" i="1" s="1"/>
  <c r="Q103" i="1" s="1"/>
  <c r="Y152" i="1"/>
  <c r="N152" i="1"/>
  <c r="P152" i="1" s="1"/>
  <c r="Q152" i="1" s="1"/>
  <c r="Y40" i="1"/>
  <c r="N40" i="1"/>
  <c r="P40" i="1" s="1"/>
  <c r="Q40" i="1" s="1"/>
  <c r="W56" i="1"/>
  <c r="M56" i="1"/>
  <c r="N155" i="1"/>
  <c r="P155" i="1" s="1"/>
  <c r="Q155" i="1" s="1"/>
  <c r="Y155" i="1"/>
  <c r="W27" i="1"/>
  <c r="M27" i="1"/>
  <c r="Y104" i="1"/>
  <c r="N104" i="1"/>
  <c r="P104" i="1" s="1"/>
  <c r="Q104" i="1" s="1"/>
  <c r="Y157" i="1"/>
  <c r="N157" i="1"/>
  <c r="P157" i="1" s="1"/>
  <c r="Q157" i="1" s="1"/>
  <c r="N50" i="1"/>
  <c r="P50" i="1" s="1"/>
  <c r="Q50" i="1" s="1"/>
  <c r="Y50" i="1"/>
  <c r="W124" i="1"/>
  <c r="M124" i="1"/>
  <c r="Y39" i="1"/>
  <c r="N39" i="1"/>
  <c r="P39" i="1" s="1"/>
  <c r="Q39" i="1" s="1"/>
  <c r="M170" i="1"/>
  <c r="W170" i="1"/>
  <c r="W114" i="1"/>
  <c r="M114" i="1"/>
  <c r="W58" i="1"/>
  <c r="M58" i="1"/>
  <c r="W100" i="1"/>
  <c r="M100" i="1"/>
  <c r="K7" i="1"/>
  <c r="U10" i="1"/>
  <c r="U7" i="1" s="1"/>
  <c r="N98" i="1"/>
  <c r="P98" i="1" s="1"/>
  <c r="Q98" i="1" s="1"/>
  <c r="Y98" i="1"/>
  <c r="Y21" i="1"/>
  <c r="N21" i="1"/>
  <c r="P21" i="1" s="1"/>
  <c r="Q21" i="1" s="1"/>
  <c r="N13" i="1"/>
  <c r="P13" i="1" s="1"/>
  <c r="Q13" i="1" s="1"/>
  <c r="Y13" i="1"/>
  <c r="W71" i="1"/>
  <c r="M71" i="1"/>
  <c r="N173" i="1"/>
  <c r="P173" i="1" s="1"/>
  <c r="Q173" i="1" s="1"/>
  <c r="Y173" i="1"/>
  <c r="W72" i="1"/>
  <c r="M72" i="1"/>
  <c r="W96" i="1"/>
  <c r="M96" i="1"/>
  <c r="W15" i="1"/>
  <c r="M15" i="1"/>
  <c r="N32" i="1"/>
  <c r="P32" i="1" s="1"/>
  <c r="Q32" i="1" s="1"/>
  <c r="Y32" i="1"/>
  <c r="W66" i="1"/>
  <c r="M66" i="1"/>
  <c r="Y127" i="1"/>
  <c r="N127" i="1"/>
  <c r="P127" i="1" s="1"/>
  <c r="Q127" i="1" s="1"/>
  <c r="N119" i="1"/>
  <c r="P119" i="1" s="1"/>
  <c r="Q119" i="1" s="1"/>
  <c r="Y119" i="1"/>
  <c r="W75" i="1"/>
  <c r="M75" i="1"/>
  <c r="W46" i="1"/>
  <c r="M46" i="1"/>
  <c r="W138" i="1"/>
  <c r="M138" i="1"/>
  <c r="Y91" i="1"/>
  <c r="N91" i="1"/>
  <c r="P91" i="1" s="1"/>
  <c r="Q91" i="1" s="1"/>
  <c r="W132" i="1"/>
  <c r="M132" i="1"/>
  <c r="Y121" i="1"/>
  <c r="N121" i="1"/>
  <c r="P121" i="1" s="1"/>
  <c r="Q121" i="1" s="1"/>
  <c r="S7" i="1"/>
  <c r="W171" i="1"/>
  <c r="M171" i="1"/>
  <c r="W30" i="1"/>
  <c r="M30" i="1"/>
  <c r="W48" i="1"/>
  <c r="M48" i="1"/>
  <c r="N122" i="1"/>
  <c r="P122" i="1" s="1"/>
  <c r="Q122" i="1" s="1"/>
  <c r="Y122" i="1"/>
  <c r="W82" i="1"/>
  <c r="M82" i="1"/>
  <c r="N128" i="1"/>
  <c r="P128" i="1" s="1"/>
  <c r="Q128" i="1" s="1"/>
  <c r="Y128" i="1"/>
  <c r="N19" i="1"/>
  <c r="P19" i="1" s="1"/>
  <c r="Q19" i="1" s="1"/>
  <c r="Y19" i="1"/>
  <c r="W164" i="1"/>
  <c r="M164" i="1"/>
  <c r="W111" i="1"/>
  <c r="M111" i="1"/>
  <c r="W120" i="1"/>
  <c r="M120" i="1"/>
  <c r="W67" i="1"/>
  <c r="M67" i="1"/>
  <c r="W84" i="1"/>
  <c r="M84" i="1"/>
  <c r="W76" i="1"/>
  <c r="M76" i="1"/>
  <c r="Y70" i="1"/>
  <c r="N70" i="1"/>
  <c r="P70" i="1" s="1"/>
  <c r="Q70" i="1" s="1"/>
  <c r="Y169" i="1"/>
  <c r="N169" i="1"/>
  <c r="P169" i="1" s="1"/>
  <c r="Q169" i="1" s="1"/>
  <c r="W64" i="1"/>
  <c r="M64" i="1"/>
  <c r="U42" i="1"/>
  <c r="U8" i="1" s="1"/>
  <c r="K8" i="1"/>
  <c r="W55" i="1"/>
  <c r="M55" i="1"/>
  <c r="W28" i="1"/>
  <c r="M28" i="1"/>
  <c r="Y17" i="1"/>
  <c r="N17" i="1"/>
  <c r="P17" i="1" s="1"/>
  <c r="Q17" i="1" s="1"/>
  <c r="N80" i="1"/>
  <c r="P80" i="1" s="1"/>
  <c r="Q80" i="1" s="1"/>
  <c r="Y80" i="1"/>
  <c r="W87" i="1"/>
  <c r="M87" i="1"/>
  <c r="Y142" i="1"/>
  <c r="N142" i="1"/>
  <c r="P142" i="1" s="1"/>
  <c r="Q142" i="1" s="1"/>
  <c r="Y11" i="1"/>
  <c r="N11" i="1"/>
  <c r="P11" i="1" s="1"/>
  <c r="Q11" i="1" s="1"/>
  <c r="W54" i="1"/>
  <c r="M54" i="1"/>
  <c r="Y65" i="1"/>
  <c r="N65" i="1"/>
  <c r="P65" i="1" s="1"/>
  <c r="Q65" i="1" s="1"/>
  <c r="Y59" i="1"/>
  <c r="N59" i="1"/>
  <c r="P59" i="1" s="1"/>
  <c r="Q59" i="1" s="1"/>
  <c r="W162" i="1"/>
  <c r="M162" i="1"/>
  <c r="W176" i="1"/>
  <c r="M176" i="1"/>
  <c r="Y153" i="1"/>
  <c r="N153" i="1"/>
  <c r="P153" i="1" s="1"/>
  <c r="Q153" i="1" s="1"/>
  <c r="W90" i="1"/>
  <c r="M90" i="1"/>
  <c r="W106" i="1"/>
  <c r="M106" i="1"/>
  <c r="W53" i="1"/>
  <c r="M53" i="1"/>
  <c r="Y83" i="1"/>
  <c r="N83" i="1"/>
  <c r="P83" i="1" s="1"/>
  <c r="Q83" i="1" s="1"/>
  <c r="U6" i="1"/>
  <c r="N131" i="1"/>
  <c r="P131" i="1" s="1"/>
  <c r="Q131" i="1" s="1"/>
  <c r="Y131" i="1"/>
  <c r="W156" i="1"/>
  <c r="M156" i="1"/>
  <c r="W144" i="1"/>
  <c r="M144" i="1"/>
  <c r="Y109" i="1"/>
  <c r="N109" i="1"/>
  <c r="P109" i="1" s="1"/>
  <c r="Q109" i="1" s="1"/>
  <c r="W42" i="1"/>
  <c r="M42" i="1"/>
  <c r="N146" i="1"/>
  <c r="P146" i="1" s="1"/>
  <c r="Q146" i="1" s="1"/>
  <c r="Y146" i="1"/>
  <c r="Y9" i="1"/>
  <c r="N9" i="1"/>
  <c r="M6" i="1"/>
  <c r="Y86" i="1"/>
  <c r="N86" i="1"/>
  <c r="P86" i="1" s="1"/>
  <c r="Q86" i="1" s="1"/>
  <c r="AT3" i="2"/>
  <c r="W108" i="1"/>
  <c r="M108" i="1"/>
  <c r="Y41" i="1"/>
  <c r="N41" i="1"/>
  <c r="N26" i="1"/>
  <c r="P26" i="1" s="1"/>
  <c r="Q26" i="1" s="1"/>
  <c r="Y26" i="1"/>
  <c r="Y16" i="1"/>
  <c r="N16" i="1"/>
  <c r="P16" i="1" s="1"/>
  <c r="Q16" i="1" s="1"/>
  <c r="W49" i="1"/>
  <c r="M49" i="1"/>
  <c r="W63" i="1"/>
  <c r="M63" i="1"/>
  <c r="Y92" i="1"/>
  <c r="N92" i="1"/>
  <c r="P92" i="1" s="1"/>
  <c r="Q92" i="1" s="1"/>
  <c r="W178" i="1" l="1"/>
  <c r="W8" i="1"/>
  <c r="S5" i="1"/>
  <c r="K5" i="1"/>
  <c r="Y156" i="1"/>
  <c r="N156" i="1"/>
  <c r="P156" i="1" s="1"/>
  <c r="Q156" i="1" s="1"/>
  <c r="Y90" i="1"/>
  <c r="N90" i="1"/>
  <c r="P90" i="1" s="1"/>
  <c r="Q90" i="1" s="1"/>
  <c r="Y54" i="1"/>
  <c r="N54" i="1"/>
  <c r="P54" i="1" s="1"/>
  <c r="Q54" i="1" s="1"/>
  <c r="Y28" i="1"/>
  <c r="N28" i="1"/>
  <c r="P28" i="1" s="1"/>
  <c r="Q28" i="1" s="1"/>
  <c r="Y132" i="1"/>
  <c r="N132" i="1"/>
  <c r="P132" i="1" s="1"/>
  <c r="Q132" i="1" s="1"/>
  <c r="N100" i="1"/>
  <c r="P100" i="1" s="1"/>
  <c r="Q100" i="1" s="1"/>
  <c r="Y100" i="1"/>
  <c r="Y37" i="1"/>
  <c r="N37" i="1"/>
  <c r="P37" i="1" s="1"/>
  <c r="Q37" i="1" s="1"/>
  <c r="N94" i="1"/>
  <c r="P94" i="1" s="1"/>
  <c r="Q94" i="1" s="1"/>
  <c r="Y94" i="1"/>
  <c r="N6" i="1"/>
  <c r="P9" i="1"/>
  <c r="Y120" i="1"/>
  <c r="N120" i="1"/>
  <c r="P120" i="1" s="1"/>
  <c r="Q120" i="1" s="1"/>
  <c r="N171" i="1"/>
  <c r="P171" i="1" s="1"/>
  <c r="Q171" i="1" s="1"/>
  <c r="Y171" i="1"/>
  <c r="Y6" i="1"/>
  <c r="N53" i="1"/>
  <c r="P53" i="1" s="1"/>
  <c r="Q53" i="1" s="1"/>
  <c r="Y53" i="1"/>
  <c r="N75" i="1"/>
  <c r="P75" i="1" s="1"/>
  <c r="Q75" i="1" s="1"/>
  <c r="Y75" i="1"/>
  <c r="Y96" i="1"/>
  <c r="N96" i="1"/>
  <c r="P96" i="1" s="1"/>
  <c r="Q96" i="1" s="1"/>
  <c r="N74" i="1"/>
  <c r="P74" i="1" s="1"/>
  <c r="Q74" i="1" s="1"/>
  <c r="Y74" i="1"/>
  <c r="Y45" i="1"/>
  <c r="N45" i="1"/>
  <c r="P45" i="1" s="1"/>
  <c r="Q45" i="1" s="1"/>
  <c r="Y150" i="1"/>
  <c r="N150" i="1"/>
  <c r="P150" i="1" s="1"/>
  <c r="Q150" i="1" s="1"/>
  <c r="Y141" i="1"/>
  <c r="N141" i="1"/>
  <c r="P141" i="1" s="1"/>
  <c r="Q141" i="1" s="1"/>
  <c r="Y43" i="1"/>
  <c r="N43" i="1"/>
  <c r="P43" i="1" s="1"/>
  <c r="Q43" i="1" s="1"/>
  <c r="N61" i="1"/>
  <c r="P61" i="1" s="1"/>
  <c r="Q61" i="1" s="1"/>
  <c r="Y61" i="1"/>
  <c r="Y111" i="1"/>
  <c r="N111" i="1"/>
  <c r="P111" i="1" s="1"/>
  <c r="Q111" i="1" s="1"/>
  <c r="Y48" i="1"/>
  <c r="N48" i="1"/>
  <c r="P48" i="1" s="1"/>
  <c r="Q48" i="1" s="1"/>
  <c r="P41" i="1"/>
  <c r="Y42" i="1"/>
  <c r="N42" i="1"/>
  <c r="P42" i="1" s="1"/>
  <c r="Q42" i="1" s="1"/>
  <c r="U178" i="1"/>
  <c r="Y67" i="1"/>
  <c r="N67" i="1"/>
  <c r="P67" i="1" s="1"/>
  <c r="Q67" i="1" s="1"/>
  <c r="Y164" i="1"/>
  <c r="N164" i="1"/>
  <c r="P164" i="1" s="1"/>
  <c r="Q164" i="1" s="1"/>
  <c r="Y82" i="1"/>
  <c r="N82" i="1"/>
  <c r="P82" i="1" s="1"/>
  <c r="Q82" i="1" s="1"/>
  <c r="Y30" i="1"/>
  <c r="N30" i="1"/>
  <c r="P30" i="1" s="1"/>
  <c r="Q30" i="1" s="1"/>
  <c r="Y60" i="1"/>
  <c r="N60" i="1"/>
  <c r="P60" i="1" s="1"/>
  <c r="Q60" i="1" s="1"/>
  <c r="W5" i="1"/>
  <c r="N10" i="1"/>
  <c r="Y10" i="1"/>
  <c r="M7" i="1"/>
  <c r="Y162" i="1"/>
  <c r="N162" i="1"/>
  <c r="P162" i="1" s="1"/>
  <c r="Q162" i="1" s="1"/>
  <c r="N87" i="1"/>
  <c r="P87" i="1" s="1"/>
  <c r="Q87" i="1" s="1"/>
  <c r="Y87" i="1"/>
  <c r="Y15" i="1"/>
  <c r="N15" i="1"/>
  <c r="P15" i="1" s="1"/>
  <c r="Q15" i="1" s="1"/>
  <c r="Y108" i="1"/>
  <c r="N108" i="1"/>
  <c r="P108" i="1" s="1"/>
  <c r="Q108" i="1" s="1"/>
  <c r="Y76" i="1"/>
  <c r="N76" i="1"/>
  <c r="P76" i="1" s="1"/>
  <c r="Q76" i="1" s="1"/>
  <c r="N170" i="1"/>
  <c r="P170" i="1" s="1"/>
  <c r="Q170" i="1" s="1"/>
  <c r="Y170" i="1"/>
  <c r="Y126" i="1"/>
  <c r="N126" i="1"/>
  <c r="P126" i="1" s="1"/>
  <c r="Q126" i="1" s="1"/>
  <c r="Y130" i="1"/>
  <c r="N130" i="1"/>
  <c r="P130" i="1" s="1"/>
  <c r="Q130" i="1" s="1"/>
  <c r="Y63" i="1"/>
  <c r="N63" i="1"/>
  <c r="P63" i="1" s="1"/>
  <c r="Q63" i="1" s="1"/>
  <c r="Y46" i="1"/>
  <c r="N46" i="1"/>
  <c r="P46" i="1" s="1"/>
  <c r="Q46" i="1" s="1"/>
  <c r="Y27" i="1"/>
  <c r="N27" i="1"/>
  <c r="P27" i="1" s="1"/>
  <c r="Q27" i="1" s="1"/>
  <c r="Y112" i="1"/>
  <c r="N112" i="1"/>
  <c r="P112" i="1" s="1"/>
  <c r="Q112" i="1" s="1"/>
  <c r="N161" i="1"/>
  <c r="P161" i="1" s="1"/>
  <c r="Q161" i="1" s="1"/>
  <c r="Y161" i="1"/>
  <c r="N118" i="1"/>
  <c r="P118" i="1" s="1"/>
  <c r="Q118" i="1" s="1"/>
  <c r="Y118" i="1"/>
  <c r="Y23" i="1"/>
  <c r="N23" i="1"/>
  <c r="P23" i="1" s="1"/>
  <c r="Q23" i="1" s="1"/>
  <c r="N64" i="1"/>
  <c r="P64" i="1" s="1"/>
  <c r="Q64" i="1" s="1"/>
  <c r="Y64" i="1"/>
  <c r="W7" i="1"/>
  <c r="Y66" i="1"/>
  <c r="N66" i="1"/>
  <c r="P66" i="1" s="1"/>
  <c r="Q66" i="1" s="1"/>
  <c r="Y71" i="1"/>
  <c r="N71" i="1"/>
  <c r="P71" i="1" s="1"/>
  <c r="Q71" i="1" s="1"/>
  <c r="Y58" i="1"/>
  <c r="N58" i="1"/>
  <c r="P58" i="1" s="1"/>
  <c r="Q58" i="1" s="1"/>
  <c r="Y99" i="1"/>
  <c r="N99" i="1"/>
  <c r="P99" i="1" s="1"/>
  <c r="Q99" i="1" s="1"/>
  <c r="N14" i="1"/>
  <c r="P14" i="1" s="1"/>
  <c r="Q14" i="1" s="1"/>
  <c r="Y14" i="1"/>
  <c r="Y102" i="1"/>
  <c r="N102" i="1"/>
  <c r="P102" i="1" s="1"/>
  <c r="Q102" i="1" s="1"/>
  <c r="Y78" i="1"/>
  <c r="N78" i="1"/>
  <c r="P78" i="1" s="1"/>
  <c r="Q78" i="1" s="1"/>
  <c r="Y144" i="1"/>
  <c r="N144" i="1"/>
  <c r="P144" i="1" s="1"/>
  <c r="Q144" i="1" s="1"/>
  <c r="Y55" i="1"/>
  <c r="N55" i="1"/>
  <c r="P55" i="1" s="1"/>
  <c r="Q55" i="1" s="1"/>
  <c r="Y84" i="1"/>
  <c r="N84" i="1"/>
  <c r="P84" i="1" s="1"/>
  <c r="Q84" i="1" s="1"/>
  <c r="Y123" i="1"/>
  <c r="N123" i="1"/>
  <c r="P123" i="1" s="1"/>
  <c r="Q123" i="1" s="1"/>
  <c r="N174" i="1"/>
  <c r="P174" i="1" s="1"/>
  <c r="Q174" i="1" s="1"/>
  <c r="Y174" i="1"/>
  <c r="Y165" i="1"/>
  <c r="N165" i="1"/>
  <c r="P165" i="1" s="1"/>
  <c r="Q165" i="1" s="1"/>
  <c r="Y49" i="1"/>
  <c r="N49" i="1"/>
  <c r="P49" i="1" s="1"/>
  <c r="Q49" i="1" s="1"/>
  <c r="M8" i="1"/>
  <c r="U5" i="1"/>
  <c r="Y106" i="1"/>
  <c r="N106" i="1"/>
  <c r="P106" i="1" s="1"/>
  <c r="Q106" i="1" s="1"/>
  <c r="Y176" i="1"/>
  <c r="N176" i="1"/>
  <c r="P176" i="1" s="1"/>
  <c r="Q176" i="1" s="1"/>
  <c r="Y138" i="1"/>
  <c r="N138" i="1"/>
  <c r="P138" i="1" s="1"/>
  <c r="Q138" i="1" s="1"/>
  <c r="Y72" i="1"/>
  <c r="N72" i="1"/>
  <c r="P72" i="1" s="1"/>
  <c r="Q72" i="1" s="1"/>
  <c r="Y114" i="1"/>
  <c r="N114" i="1"/>
  <c r="P114" i="1" s="1"/>
  <c r="Q114" i="1" s="1"/>
  <c r="N124" i="1"/>
  <c r="P124" i="1" s="1"/>
  <c r="Q124" i="1" s="1"/>
  <c r="Y124" i="1"/>
  <c r="N56" i="1"/>
  <c r="P56" i="1" s="1"/>
  <c r="Q56" i="1" s="1"/>
  <c r="Y56" i="1"/>
  <c r="Y22" i="1"/>
  <c r="N22" i="1"/>
  <c r="P22" i="1" s="1"/>
  <c r="Q22" i="1" s="1"/>
  <c r="N20" i="1"/>
  <c r="P20" i="1" s="1"/>
  <c r="Q20" i="1" s="1"/>
  <c r="Y20" i="1"/>
  <c r="Y36" i="1"/>
  <c r="N36" i="1"/>
  <c r="P36" i="1" s="1"/>
  <c r="Q36" i="1" s="1"/>
  <c r="N88" i="1"/>
  <c r="P88" i="1" s="1"/>
  <c r="Q88" i="1" s="1"/>
  <c r="Y88" i="1"/>
  <c r="Y57" i="1"/>
  <c r="N57" i="1"/>
  <c r="P57" i="1" s="1"/>
  <c r="Q57" i="1" s="1"/>
  <c r="Y178" i="1" l="1"/>
  <c r="Y8" i="1"/>
  <c r="M5" i="1"/>
  <c r="N8" i="1"/>
  <c r="Y7" i="1"/>
  <c r="Y5" i="1" s="1"/>
  <c r="N7" i="1"/>
  <c r="P10" i="1"/>
  <c r="Q41" i="1"/>
  <c r="P8" i="1"/>
  <c r="Q8" i="1" s="1"/>
  <c r="Q9" i="1"/>
  <c r="P6" i="1"/>
  <c r="N5" i="1" l="1"/>
  <c r="P7" i="1"/>
  <c r="Q10" i="1"/>
  <c r="P5" i="1"/>
</calcChain>
</file>

<file path=xl/comments1.xml><?xml version="1.0" encoding="utf-8"?>
<comments xmlns="http://schemas.openxmlformats.org/spreadsheetml/2006/main">
  <authors>
    <author>USER</author>
    <author>User</author>
    <author>user</author>
  </authors>
  <commentList>
    <comment ref="C3" authorId="0" shapeId="0">
      <text>
        <r>
          <rPr>
            <b/>
            <sz val="9"/>
            <color indexed="81"/>
            <rFont val="新細明體"/>
            <family val="1"/>
            <charset val="136"/>
          </rPr>
          <t>USER:</t>
        </r>
        <r>
          <rPr>
            <sz val="9"/>
            <color indexed="81"/>
            <rFont val="新細明體"/>
            <family val="1"/>
            <charset val="136"/>
          </rPr>
          <t xml:space="preserve">
所屬分決算單位來源、用途及餘絀概況表</t>
        </r>
      </text>
    </comment>
    <comment ref="D3" authorId="0" shapeId="0">
      <text>
        <r>
          <rPr>
            <b/>
            <sz val="9"/>
            <color indexed="81"/>
            <rFont val="新細明體"/>
            <family val="1"/>
            <charset val="136"/>
          </rPr>
          <t>USER:</t>
        </r>
        <r>
          <rPr>
            <sz val="9"/>
            <color indexed="81"/>
            <rFont val="新細明體"/>
            <family val="1"/>
            <charset val="136"/>
          </rPr>
          <t xml:space="preserve">
進位千元</t>
        </r>
      </text>
    </comment>
    <comment ref="E3" authorId="0" shapeId="0">
      <text>
        <r>
          <rPr>
            <b/>
            <sz val="9"/>
            <color indexed="81"/>
            <rFont val="新細明體"/>
            <family val="1"/>
            <charset val="136"/>
          </rPr>
          <t>USER:</t>
        </r>
        <r>
          <rPr>
            <sz val="9"/>
            <color indexed="81"/>
            <rFont val="新細明體"/>
            <family val="1"/>
            <charset val="136"/>
          </rPr>
          <t xml:space="preserve">
去年(9)：核對去年底稿跟預算書一致後，直接copy即可</t>
        </r>
      </text>
    </comment>
    <comment ref="F3" authorId="0" shapeId="0">
      <text>
        <r>
          <rPr>
            <b/>
            <sz val="9"/>
            <color indexed="81"/>
            <rFont val="新細明體"/>
            <family val="1"/>
            <charset val="136"/>
          </rPr>
          <t>USER:</t>
        </r>
        <r>
          <rPr>
            <sz val="9"/>
            <color indexed="81"/>
            <rFont val="新細明體"/>
            <family val="1"/>
            <charset val="136"/>
          </rPr>
          <t xml:space="preserve">
用人費用剩餘(未繳回)+專款專用剩餘(=109應扣縣庫撥款收入數)</t>
        </r>
      </text>
    </comment>
    <comment ref="G3" authorId="0" shapeId="0">
      <text>
        <r>
          <rPr>
            <sz val="9"/>
            <color indexed="81"/>
            <rFont val="新細明體"/>
            <family val="1"/>
            <charset val="136"/>
          </rPr>
          <t>非各校應控管之決算賸餘數
=113得補編預算數(帳檢科:其餘剩餘+收支對列超收)-收支對列剩餘</t>
        </r>
        <r>
          <rPr>
            <b/>
            <sz val="9"/>
            <color indexed="81"/>
            <rFont val="新細明體"/>
            <family val="1"/>
            <charset val="136"/>
          </rPr>
          <t xml:space="preserve">
</t>
        </r>
      </text>
    </comment>
    <comment ref="H3" authorId="0" shapeId="0">
      <text>
        <r>
          <rPr>
            <b/>
            <sz val="9"/>
            <color indexed="81"/>
            <rFont val="新細明體"/>
            <family val="1"/>
            <charset val="136"/>
          </rPr>
          <t xml:space="preserve">USER:
</t>
        </r>
        <r>
          <rPr>
            <sz val="9"/>
            <color indexed="81"/>
            <rFont val="新細明體"/>
            <family val="1"/>
            <charset val="136"/>
          </rPr>
          <t>期初餘額乃用預算餘絀推估值
且收支對列剩餘為調查值
此值確保各基金期末&gt;=0!</t>
        </r>
      </text>
    </comment>
    <comment ref="I3" authorId="1" shapeId="0">
      <text>
        <r>
          <rPr>
            <b/>
            <sz val="9"/>
            <color indexed="81"/>
            <rFont val="新細明體"/>
            <family val="1"/>
            <charset val="136"/>
          </rPr>
          <t>User:</t>
        </r>
        <r>
          <rPr>
            <sz val="9"/>
            <color indexed="81"/>
            <rFont val="新細明體"/>
            <family val="1"/>
            <charset val="136"/>
          </rPr>
          <t xml:space="preserve">
用途別合計，不含收支對列</t>
        </r>
      </text>
    </comment>
    <comment ref="O3" authorId="0" shapeId="0">
      <text>
        <r>
          <rPr>
            <b/>
            <sz val="9"/>
            <color indexed="81"/>
            <rFont val="新細明體"/>
            <family val="1"/>
            <charset val="136"/>
          </rPr>
          <t>USER:</t>
        </r>
        <r>
          <rPr>
            <sz val="9"/>
            <color indexed="81"/>
            <rFont val="新細明體"/>
            <family val="1"/>
            <charset val="136"/>
          </rPr>
          <t xml:space="preserve">
用預算餘絀推估值</t>
        </r>
      </text>
    </comment>
    <comment ref="B95" authorId="2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108/8/1</t>
        </r>
        <r>
          <rPr>
            <sz val="9"/>
            <color indexed="81"/>
            <rFont val="細明體"/>
            <family val="3"/>
            <charset val="136"/>
          </rPr>
          <t>起德化國小改名</t>
        </r>
      </text>
    </comment>
    <comment ref="C119" authorId="0" shapeId="0">
      <text>
        <r>
          <rPr>
            <b/>
            <sz val="9"/>
            <color indexed="81"/>
            <rFont val="新細明體"/>
            <family val="1"/>
            <charset val="136"/>
          </rPr>
          <t>尚未併和雅國小轉入值</t>
        </r>
      </text>
    </comment>
    <comment ref="G119" authorId="0" shapeId="0">
      <text>
        <r>
          <rPr>
            <sz val="9"/>
            <color indexed="81"/>
            <rFont val="新細明體"/>
            <family val="1"/>
            <charset val="136"/>
          </rPr>
          <t>併和雅國小值282338
前提: 若可計算出和雅基金累積餘絀 - 應繳回剩餘 &gt; 可回編數</t>
        </r>
      </text>
    </comment>
    <comment ref="B146" authorId="2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合作國小改德鹿谷國小</t>
        </r>
      </text>
    </comment>
    <comment ref="B154" authorId="0" shapeId="0">
      <text>
        <r>
          <rPr>
            <sz val="9"/>
            <color indexed="81"/>
            <rFont val="新細明體"/>
            <family val="1"/>
            <charset val="136"/>
          </rPr>
          <t>106/8/1
平靜國小改都達國小</t>
        </r>
      </text>
    </comment>
    <comment ref="B168" authorId="2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109/8/1</t>
        </r>
        <r>
          <rPr>
            <sz val="9"/>
            <color indexed="81"/>
            <rFont val="細明體"/>
            <family val="3"/>
            <charset val="136"/>
          </rPr>
          <t>起新鄉國小更名</t>
        </r>
      </text>
    </comment>
    <comment ref="C180" authorId="0" shapeId="0">
      <text>
        <r>
          <rPr>
            <sz val="10"/>
            <color indexed="81"/>
            <rFont val="新細明體"/>
            <family val="1"/>
            <charset val="136"/>
          </rPr>
          <t>調整系統差異數(其他學校調後影響)
1200</t>
        </r>
      </text>
    </comment>
  </commentList>
</comments>
</file>

<file path=xl/comments2.xml><?xml version="1.0" encoding="utf-8"?>
<comments xmlns="http://schemas.openxmlformats.org/spreadsheetml/2006/main">
  <authors>
    <author>user</author>
    <author>USER</author>
  </authors>
  <commentList>
    <comment ref="AH2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1.</t>
        </r>
        <r>
          <rPr>
            <sz val="9"/>
            <color indexed="81"/>
            <rFont val="細明體"/>
            <family val="3"/>
            <charset val="136"/>
          </rPr>
          <t>以前都採年度中超併
2.109採編列於教育處，年度中再撥給學校
3.預計110年開始編列入學校</t>
        </r>
      </text>
    </comment>
    <comment ref="AM2" authorId="1" shapeId="0">
      <text>
        <r>
          <rPr>
            <b/>
            <sz val="9"/>
            <color indexed="81"/>
            <rFont val="新細明體"/>
            <family val="1"/>
            <charset val="136"/>
          </rPr>
          <t>USER:</t>
        </r>
        <r>
          <rPr>
            <sz val="9"/>
            <color indexed="81"/>
            <rFont val="新細明體"/>
            <family val="1"/>
            <charset val="136"/>
          </rPr>
          <t xml:space="preserve">
無條件捨去</t>
        </r>
      </text>
    </comment>
    <comment ref="AN2" authorId="1" shapeId="0">
      <text>
        <r>
          <rPr>
            <b/>
            <sz val="9"/>
            <color indexed="81"/>
            <rFont val="新細明體"/>
            <family val="1"/>
            <charset val="136"/>
          </rPr>
          <t>USER:</t>
        </r>
        <r>
          <rPr>
            <sz val="9"/>
            <color indexed="81"/>
            <rFont val="新細明體"/>
            <family val="1"/>
            <charset val="136"/>
          </rPr>
          <t xml:space="preserve">
期初餘額乃用預算餘絀推估值
且收支對列剩餘為調查值
此值確保各基金期末&gt;=0!</t>
        </r>
      </text>
    </comment>
    <comment ref="AP2" authorId="1" shapeId="0">
      <text>
        <r>
          <rPr>
            <b/>
            <sz val="9"/>
            <color indexed="81"/>
            <rFont val="新細明體"/>
            <family val="1"/>
            <charset val="136"/>
          </rPr>
          <t>USER:</t>
        </r>
        <r>
          <rPr>
            <sz val="9"/>
            <color indexed="81"/>
            <rFont val="新細明體"/>
            <family val="1"/>
            <charset val="136"/>
          </rPr>
          <t xml:space="preserve">
期初餘額乃用預算餘絀推估值
且收支對列剩餘為調查值
此值確保各基金期末&gt;=0!</t>
        </r>
      </text>
    </comment>
    <comment ref="AQ2" authorId="1" shapeId="0">
      <text>
        <r>
          <rPr>
            <b/>
            <sz val="9"/>
            <color indexed="81"/>
            <rFont val="新細明體"/>
            <family val="1"/>
            <charset val="136"/>
          </rPr>
          <t>USER:</t>
        </r>
        <r>
          <rPr>
            <sz val="9"/>
            <color indexed="81"/>
            <rFont val="新細明體"/>
            <family val="1"/>
            <charset val="136"/>
          </rPr>
          <t xml:space="preserve">
帳檢科</t>
        </r>
      </text>
    </comment>
    <comment ref="B93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108/8/1</t>
        </r>
        <r>
          <rPr>
            <sz val="9"/>
            <color indexed="81"/>
            <rFont val="細明體"/>
            <family val="3"/>
            <charset val="136"/>
          </rPr>
          <t>起德化國小改名</t>
        </r>
      </text>
    </comment>
    <comment ref="B166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109/8/1</t>
        </r>
        <r>
          <rPr>
            <sz val="9"/>
            <color indexed="81"/>
            <rFont val="細明體"/>
            <family val="3"/>
            <charset val="136"/>
          </rPr>
          <t>起新鄉國小更名</t>
        </r>
      </text>
    </comment>
  </commentList>
</comments>
</file>

<file path=xl/comments3.xml><?xml version="1.0" encoding="utf-8"?>
<comments xmlns="http://schemas.openxmlformats.org/spreadsheetml/2006/main">
  <authors>
    <author>user</author>
    <author>USER</author>
  </authors>
  <commentList>
    <comment ref="C3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1.</t>
        </r>
        <r>
          <rPr>
            <sz val="9"/>
            <color indexed="81"/>
            <rFont val="細明體"/>
            <family val="3"/>
            <charset val="136"/>
          </rPr>
          <t>以前都採年度中超併
2.109採編列於教育處，年度中再撥給學校
3.預計110年開始編列入學校</t>
        </r>
      </text>
    </comment>
    <comment ref="B93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108/8/1</t>
        </r>
        <r>
          <rPr>
            <sz val="9"/>
            <color indexed="81"/>
            <rFont val="細明體"/>
            <family val="3"/>
            <charset val="136"/>
          </rPr>
          <t>起德化國小改名</t>
        </r>
      </text>
    </comment>
    <comment ref="C123" authorId="1" shapeId="0">
      <text>
        <r>
          <rPr>
            <b/>
            <sz val="9"/>
            <color indexed="81"/>
            <rFont val="新細明體"/>
            <family val="1"/>
            <charset val="136"/>
          </rPr>
          <t>USER:</t>
        </r>
        <r>
          <rPr>
            <sz val="9"/>
            <color indexed="81"/>
            <rFont val="新細明體"/>
            <family val="1"/>
            <charset val="136"/>
          </rPr>
          <t xml:space="preserve">
6/1概算表表示：校長希望編1萬</t>
        </r>
      </text>
    </comment>
    <comment ref="B166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109/8/1</t>
        </r>
        <r>
          <rPr>
            <sz val="9"/>
            <color indexed="81"/>
            <rFont val="細明體"/>
            <family val="3"/>
            <charset val="136"/>
          </rPr>
          <t>起新鄉國小更名</t>
        </r>
      </text>
    </comment>
  </commentList>
</comments>
</file>

<file path=xl/sharedStrings.xml><?xml version="1.0" encoding="utf-8"?>
<sst xmlns="http://schemas.openxmlformats.org/spreadsheetml/2006/main" count="3424" uniqueCount="774">
  <si>
    <t>=IF(剩餘未繳回數!M3&gt;0,剩餘未繳回數!P3,0)</t>
    <phoneticPr fontId="3" type="noConversion"/>
  </si>
  <si>
    <t>核定115年度各級學校預算數</t>
    <phoneticPr fontId="3" type="noConversion"/>
  </si>
  <si>
    <t>v</t>
    <phoneticPr fontId="3" type="noConversion"/>
  </si>
  <si>
    <t>v</t>
    <phoneticPr fontId="3" type="noConversion"/>
  </si>
  <si>
    <t xml:space="preserve">        單位:元</t>
    <phoneticPr fontId="3" type="noConversion"/>
  </si>
  <si>
    <t>113.7.8核定</t>
    <phoneticPr fontId="3" type="noConversion"/>
  </si>
  <si>
    <t xml:space="preserve"> 應調增(減)
金額</t>
    <phoneticPr fontId="3" type="noConversion"/>
  </si>
  <si>
    <t>應調增(減)
金額</t>
    <phoneticPr fontId="3" type="noConversion"/>
  </si>
  <si>
    <t>應調增(減)
金額</t>
    <phoneticPr fontId="3" type="noConversion"/>
  </si>
  <si>
    <t>應調增(減)
金額</t>
    <phoneticPr fontId="3" type="noConversion"/>
  </si>
  <si>
    <t>代號</t>
    <phoneticPr fontId="3" type="noConversion"/>
  </si>
  <si>
    <t>學校</t>
    <phoneticPr fontId="3" type="noConversion"/>
  </si>
  <si>
    <r>
      <t xml:space="preserve">113年期末基金餘額(決算)
</t>
    </r>
    <r>
      <rPr>
        <b/>
        <sz val="12"/>
        <color indexed="8"/>
        <rFont val="標楷體"/>
        <family val="4"/>
        <charset val="136"/>
      </rPr>
      <t>(決算3111累積餘額)</t>
    </r>
    <phoneticPr fontId="3" type="noConversion"/>
  </si>
  <si>
    <t>113年期末基金餘額(決算)</t>
    <phoneticPr fontId="3" type="noConversion"/>
  </si>
  <si>
    <r>
      <t xml:space="preserve">114年度本期賸餘(預算)
</t>
    </r>
    <r>
      <rPr>
        <b/>
        <sz val="12"/>
        <color indexed="8"/>
        <rFont val="標楷體"/>
        <family val="4"/>
        <charset val="136"/>
      </rPr>
      <t>(上年度預算本期賸餘)</t>
    </r>
    <phoneticPr fontId="3" type="noConversion"/>
  </si>
  <si>
    <t>各校應控管賸餘數
(1)</t>
    <phoneticPr fontId="3" type="noConversion"/>
  </si>
  <si>
    <t>決算賸餘回編數
(2)</t>
    <phoneticPr fontId="3" type="noConversion"/>
  </si>
  <si>
    <t>115年推估超支數
(3)</t>
    <phoneticPr fontId="3" type="noConversion"/>
  </si>
  <si>
    <t>115年度
依班級.學生數設算
縣府核定可編列數(4)</t>
    <phoneticPr fontId="3" type="noConversion"/>
  </si>
  <si>
    <t>收支對列
【基金來源】
【基金用途】
(5)</t>
    <phoneticPr fontId="3" type="noConversion"/>
  </si>
  <si>
    <r>
      <t>115年度學校應編列數【基金用途別合計】
(6)=(2)+(4)+(5)</t>
    </r>
    <r>
      <rPr>
        <b/>
        <sz val="12"/>
        <color indexed="10"/>
        <rFont val="標楷體"/>
        <family val="4"/>
        <charset val="136"/>
      </rPr>
      <t>-(3)</t>
    </r>
    <phoneticPr fontId="3" type="noConversion"/>
  </si>
  <si>
    <t>462
縣庫撥付數
【基金來源】
(7)=(4)-(1)</t>
    <phoneticPr fontId="3" type="noConversion"/>
  </si>
  <si>
    <t>115年度基金來源別合計
(8)=(5)+(7)</t>
    <phoneticPr fontId="3" type="noConversion"/>
  </si>
  <si>
    <t>本期賸餘(9)=(8)-(6)</t>
    <phoneticPr fontId="3" type="noConversion"/>
  </si>
  <si>
    <t>期初基金餘額【進千元】(10)</t>
    <phoneticPr fontId="3" type="noConversion"/>
  </si>
  <si>
    <t>期末基金餘額(11)=(9)+(10)</t>
    <phoneticPr fontId="3" type="noConversion"/>
  </si>
  <si>
    <t xml:space="preserve">
縣府核定可編
列數(4A)</t>
    <phoneticPr fontId="3" type="noConversion"/>
  </si>
  <si>
    <t>114年度學校應編列數【基金用途別合計】
(6A)</t>
    <phoneticPr fontId="3" type="noConversion"/>
  </si>
  <si>
    <t>縣庫撥付數
【基金來源】
(7A)</t>
    <phoneticPr fontId="3" type="noConversion"/>
  </si>
  <si>
    <t>114年度基金來源別合計
(8A)</t>
    <phoneticPr fontId="3" type="noConversion"/>
  </si>
  <si>
    <t>103年期</t>
    <phoneticPr fontId="3" type="noConversion"/>
  </si>
  <si>
    <t>103年期</t>
    <phoneticPr fontId="3" type="noConversion"/>
  </si>
  <si>
    <t>備註</t>
    <phoneticPr fontId="3" type="noConversion"/>
  </si>
  <si>
    <t>總計</t>
    <phoneticPr fontId="3" type="noConversion"/>
  </si>
  <si>
    <t>高中合計</t>
    <phoneticPr fontId="3" type="noConversion"/>
  </si>
  <si>
    <t>國中合計</t>
    <phoneticPr fontId="3" type="noConversion"/>
  </si>
  <si>
    <t>國小合計</t>
    <phoneticPr fontId="3" type="noConversion"/>
  </si>
  <si>
    <t>00026</t>
  </si>
  <si>
    <t>旭光高級中學</t>
    <phoneticPr fontId="3" type="noConversion"/>
  </si>
  <si>
    <t>00021</t>
    <phoneticPr fontId="3" type="noConversion"/>
  </si>
  <si>
    <t>南投國民中學</t>
    <phoneticPr fontId="3" type="noConversion"/>
  </si>
  <si>
    <t>00022</t>
  </si>
  <si>
    <t>南崗國民中學</t>
    <phoneticPr fontId="3" type="noConversion"/>
  </si>
  <si>
    <t>00023</t>
  </si>
  <si>
    <t>中興國民中學</t>
    <phoneticPr fontId="3" type="noConversion"/>
  </si>
  <si>
    <t>00024</t>
  </si>
  <si>
    <t>鳳鳴國民中學</t>
    <phoneticPr fontId="3" type="noConversion"/>
  </si>
  <si>
    <t>00025</t>
  </si>
  <si>
    <t>草屯國民中學</t>
    <phoneticPr fontId="3" type="noConversion"/>
  </si>
  <si>
    <t>00027</t>
  </si>
  <si>
    <t>日新國民中學</t>
    <phoneticPr fontId="3" type="noConversion"/>
  </si>
  <si>
    <t>00028</t>
  </si>
  <si>
    <t>國姓國民中學</t>
    <phoneticPr fontId="3" type="noConversion"/>
  </si>
  <si>
    <t>00029</t>
  </si>
  <si>
    <t>北山國民中學</t>
    <phoneticPr fontId="3" type="noConversion"/>
  </si>
  <si>
    <t>00030</t>
  </si>
  <si>
    <t>北梅國民中學</t>
    <phoneticPr fontId="3" type="noConversion"/>
  </si>
  <si>
    <t>00031</t>
  </si>
  <si>
    <t>埔里國民中學</t>
    <phoneticPr fontId="3" type="noConversion"/>
  </si>
  <si>
    <t>00032</t>
  </si>
  <si>
    <t>大成國民中學</t>
    <phoneticPr fontId="3" type="noConversion"/>
  </si>
  <si>
    <t>00033</t>
  </si>
  <si>
    <t>宏仁國民中學</t>
    <phoneticPr fontId="3" type="noConversion"/>
  </si>
  <si>
    <t>00034</t>
  </si>
  <si>
    <t>仁愛國民中學</t>
    <phoneticPr fontId="3" type="noConversion"/>
  </si>
  <si>
    <t>00035</t>
  </si>
  <si>
    <t>魚池國民中學</t>
    <phoneticPr fontId="3" type="noConversion"/>
  </si>
  <si>
    <t>00036</t>
  </si>
  <si>
    <t>明潭國民中學</t>
    <phoneticPr fontId="3" type="noConversion"/>
  </si>
  <si>
    <t>00037</t>
  </si>
  <si>
    <t>信義國民中學</t>
    <phoneticPr fontId="3" type="noConversion"/>
  </si>
  <si>
    <t>00038</t>
  </si>
  <si>
    <t>同富國民中學</t>
    <phoneticPr fontId="3" type="noConversion"/>
  </si>
  <si>
    <t>00039</t>
  </si>
  <si>
    <t>水里國民中學</t>
    <phoneticPr fontId="3" type="noConversion"/>
  </si>
  <si>
    <t>00040</t>
  </si>
  <si>
    <t>民和國民中學</t>
    <phoneticPr fontId="3" type="noConversion"/>
  </si>
  <si>
    <t>00041</t>
  </si>
  <si>
    <t>集集國民中學</t>
    <phoneticPr fontId="3" type="noConversion"/>
  </si>
  <si>
    <t>00042</t>
  </si>
  <si>
    <t>竹山國民中學</t>
    <phoneticPr fontId="3" type="noConversion"/>
  </si>
  <si>
    <t>00043</t>
  </si>
  <si>
    <t>延和國民中學</t>
    <phoneticPr fontId="3" type="noConversion"/>
  </si>
  <si>
    <t>00044</t>
  </si>
  <si>
    <t>社寮國民中學</t>
    <phoneticPr fontId="3" type="noConversion"/>
  </si>
  <si>
    <t>00045</t>
  </si>
  <si>
    <t>瑞竹國民中學</t>
    <phoneticPr fontId="3" type="noConversion"/>
  </si>
  <si>
    <t>00046</t>
  </si>
  <si>
    <t>鹿谷國民中學</t>
    <phoneticPr fontId="3" type="noConversion"/>
  </si>
  <si>
    <t>00047</t>
  </si>
  <si>
    <t>瑞峰國民中學</t>
    <phoneticPr fontId="3" type="noConversion"/>
  </si>
  <si>
    <t>00048</t>
  </si>
  <si>
    <t>名間國民中學</t>
    <phoneticPr fontId="3" type="noConversion"/>
  </si>
  <si>
    <t>00049</t>
  </si>
  <si>
    <t>三光國民中學</t>
    <phoneticPr fontId="3" type="noConversion"/>
  </si>
  <si>
    <t>00050</t>
  </si>
  <si>
    <t>中寮國民中學</t>
    <phoneticPr fontId="3" type="noConversion"/>
  </si>
  <si>
    <t>00051</t>
  </si>
  <si>
    <t>爽文國民中學</t>
    <phoneticPr fontId="3" type="noConversion"/>
  </si>
  <si>
    <t>00052</t>
  </si>
  <si>
    <t>營北國民中學</t>
    <phoneticPr fontId="3" type="noConversion"/>
  </si>
  <si>
    <t>00056</t>
    <phoneticPr fontId="3" type="noConversion"/>
  </si>
  <si>
    <t>南投國小</t>
    <phoneticPr fontId="3" type="noConversion"/>
  </si>
  <si>
    <t>00057</t>
    <phoneticPr fontId="10" type="noConversion"/>
  </si>
  <si>
    <t>平和國小</t>
    <phoneticPr fontId="10" type="noConversion"/>
  </si>
  <si>
    <t>00058</t>
    <phoneticPr fontId="10" type="noConversion"/>
  </si>
  <si>
    <t>新豐國小</t>
    <phoneticPr fontId="10" type="noConversion"/>
  </si>
  <si>
    <t>00059</t>
    <phoneticPr fontId="10" type="noConversion"/>
  </si>
  <si>
    <t>營盤國小</t>
    <phoneticPr fontId="10" type="noConversion"/>
  </si>
  <si>
    <t>00060</t>
    <phoneticPr fontId="10" type="noConversion"/>
  </si>
  <si>
    <t>西嶺國小</t>
    <phoneticPr fontId="10" type="noConversion"/>
  </si>
  <si>
    <t>00061</t>
    <phoneticPr fontId="10" type="noConversion"/>
  </si>
  <si>
    <t>德興國小</t>
    <phoneticPr fontId="10" type="noConversion"/>
  </si>
  <si>
    <t>00062</t>
    <phoneticPr fontId="10" type="noConversion"/>
  </si>
  <si>
    <t>光華國小</t>
    <phoneticPr fontId="10" type="noConversion"/>
  </si>
  <si>
    <t>00063</t>
    <phoneticPr fontId="10" type="noConversion"/>
  </si>
  <si>
    <t>光榮國小</t>
    <phoneticPr fontId="10" type="noConversion"/>
  </si>
  <si>
    <t>00064</t>
    <phoneticPr fontId="10" type="noConversion"/>
  </si>
  <si>
    <t>文山國小</t>
    <phoneticPr fontId="10" type="noConversion"/>
  </si>
  <si>
    <t>00065</t>
    <phoneticPr fontId="10" type="noConversion"/>
  </si>
  <si>
    <t>僑建國小</t>
    <phoneticPr fontId="10" type="noConversion"/>
  </si>
  <si>
    <t>00066</t>
    <phoneticPr fontId="10" type="noConversion"/>
  </si>
  <si>
    <t>漳和國小</t>
    <phoneticPr fontId="10" type="noConversion"/>
  </si>
  <si>
    <t>00067</t>
    <phoneticPr fontId="10" type="noConversion"/>
  </si>
  <si>
    <t>嘉和國小</t>
    <phoneticPr fontId="10" type="noConversion"/>
  </si>
  <si>
    <t>00068</t>
    <phoneticPr fontId="10" type="noConversion"/>
  </si>
  <si>
    <t>光復國小</t>
    <phoneticPr fontId="10" type="noConversion"/>
  </si>
  <si>
    <t>00069</t>
    <phoneticPr fontId="10" type="noConversion"/>
  </si>
  <si>
    <t>千秋國小</t>
    <phoneticPr fontId="10" type="noConversion"/>
  </si>
  <si>
    <t>00070</t>
    <phoneticPr fontId="3" type="noConversion"/>
  </si>
  <si>
    <t>草屯國小</t>
    <phoneticPr fontId="3" type="noConversion"/>
  </si>
  <si>
    <t>00071</t>
    <phoneticPr fontId="3" type="noConversion"/>
  </si>
  <si>
    <t>新庄國小</t>
    <phoneticPr fontId="3" type="noConversion"/>
  </si>
  <si>
    <t>00072</t>
    <phoneticPr fontId="10" type="noConversion"/>
  </si>
  <si>
    <t>碧峰國小</t>
    <phoneticPr fontId="10" type="noConversion"/>
  </si>
  <si>
    <t>00073</t>
    <phoneticPr fontId="10" type="noConversion"/>
  </si>
  <si>
    <t>土城國小</t>
    <phoneticPr fontId="10" type="noConversion"/>
  </si>
  <si>
    <t>00074</t>
    <phoneticPr fontId="10" type="noConversion"/>
  </si>
  <si>
    <t>雙冬國小</t>
    <phoneticPr fontId="10" type="noConversion"/>
  </si>
  <si>
    <t>00075</t>
    <phoneticPr fontId="10" type="noConversion"/>
  </si>
  <si>
    <t>炎峰國小</t>
    <phoneticPr fontId="10" type="noConversion"/>
  </si>
  <si>
    <t>00076</t>
    <phoneticPr fontId="10" type="noConversion"/>
  </si>
  <si>
    <t>中原國小</t>
    <phoneticPr fontId="10" type="noConversion"/>
  </si>
  <si>
    <t>00077</t>
    <phoneticPr fontId="10" type="noConversion"/>
  </si>
  <si>
    <t>平林國小</t>
    <phoneticPr fontId="10" type="noConversion"/>
  </si>
  <si>
    <t>00078</t>
    <phoneticPr fontId="10" type="noConversion"/>
  </si>
  <si>
    <t>坪頂國小</t>
    <phoneticPr fontId="10" type="noConversion"/>
  </si>
  <si>
    <t>00079</t>
    <phoneticPr fontId="10" type="noConversion"/>
  </si>
  <si>
    <t>僑光國小</t>
    <phoneticPr fontId="10" type="noConversion"/>
  </si>
  <si>
    <t>00080</t>
    <phoneticPr fontId="10" type="noConversion"/>
  </si>
  <si>
    <t>北投國小</t>
    <phoneticPr fontId="10" type="noConversion"/>
  </si>
  <si>
    <t>00081</t>
    <phoneticPr fontId="10" type="noConversion"/>
  </si>
  <si>
    <t>富功國小</t>
    <phoneticPr fontId="10" type="noConversion"/>
  </si>
  <si>
    <t>00082</t>
    <phoneticPr fontId="3" type="noConversion"/>
  </si>
  <si>
    <t>國姓國小</t>
    <phoneticPr fontId="3" type="noConversion"/>
  </si>
  <si>
    <t>00083</t>
    <phoneticPr fontId="10" type="noConversion"/>
  </si>
  <si>
    <t>北山國小</t>
    <phoneticPr fontId="10" type="noConversion"/>
  </si>
  <si>
    <t>00084</t>
    <phoneticPr fontId="10" type="noConversion"/>
  </si>
  <si>
    <t>北港國小</t>
    <phoneticPr fontId="10" type="noConversion"/>
  </si>
  <si>
    <t>00085</t>
    <phoneticPr fontId="10" type="noConversion"/>
  </si>
  <si>
    <t>福龜國小</t>
    <phoneticPr fontId="10" type="noConversion"/>
  </si>
  <si>
    <t>00086</t>
    <phoneticPr fontId="10" type="noConversion"/>
  </si>
  <si>
    <t>長流國小</t>
    <phoneticPr fontId="10" type="noConversion"/>
  </si>
  <si>
    <t>00087</t>
    <phoneticPr fontId="10" type="noConversion"/>
  </si>
  <si>
    <t>南港國小</t>
    <phoneticPr fontId="10" type="noConversion"/>
  </si>
  <si>
    <t>00088</t>
    <phoneticPr fontId="10" type="noConversion"/>
  </si>
  <si>
    <t>育樂國小</t>
    <phoneticPr fontId="10" type="noConversion"/>
  </si>
  <si>
    <t>00090</t>
    <phoneticPr fontId="10" type="noConversion"/>
  </si>
  <si>
    <t>乾峰國小</t>
    <phoneticPr fontId="10" type="noConversion"/>
  </si>
  <si>
    <t>00091</t>
    <phoneticPr fontId="10" type="noConversion"/>
  </si>
  <si>
    <t>長福國小</t>
    <phoneticPr fontId="10" type="noConversion"/>
  </si>
  <si>
    <t>00092</t>
    <phoneticPr fontId="10" type="noConversion"/>
  </si>
  <si>
    <t>埔里國小</t>
    <phoneticPr fontId="10" type="noConversion"/>
  </si>
  <si>
    <t>00093</t>
    <phoneticPr fontId="10" type="noConversion"/>
  </si>
  <si>
    <t>南光國小</t>
    <phoneticPr fontId="10" type="noConversion"/>
  </si>
  <si>
    <t>00094</t>
    <phoneticPr fontId="10" type="noConversion"/>
  </si>
  <si>
    <t>育英國小</t>
    <phoneticPr fontId="10" type="noConversion"/>
  </si>
  <si>
    <t>00095</t>
    <phoneticPr fontId="10" type="noConversion"/>
  </si>
  <si>
    <t>史港國小</t>
    <phoneticPr fontId="10" type="noConversion"/>
  </si>
  <si>
    <t>00096</t>
    <phoneticPr fontId="10" type="noConversion"/>
  </si>
  <si>
    <t>愛蘭國小</t>
    <phoneticPr fontId="10" type="noConversion"/>
  </si>
  <si>
    <t>00097</t>
    <phoneticPr fontId="10" type="noConversion"/>
  </si>
  <si>
    <t>溪南國小</t>
    <phoneticPr fontId="10" type="noConversion"/>
  </si>
  <si>
    <t>00098</t>
    <phoneticPr fontId="10" type="noConversion"/>
  </si>
  <si>
    <t>水尾國小</t>
    <phoneticPr fontId="10" type="noConversion"/>
  </si>
  <si>
    <t>00099</t>
    <phoneticPr fontId="10" type="noConversion"/>
  </si>
  <si>
    <t>桃源國小</t>
    <phoneticPr fontId="10" type="noConversion"/>
  </si>
  <si>
    <t>00100</t>
    <phoneticPr fontId="10" type="noConversion"/>
  </si>
  <si>
    <t>麒麟國小</t>
    <phoneticPr fontId="10" type="noConversion"/>
  </si>
  <si>
    <t>00101</t>
    <phoneticPr fontId="10" type="noConversion"/>
  </si>
  <si>
    <t>太平國小</t>
    <phoneticPr fontId="10" type="noConversion"/>
  </si>
  <si>
    <t>00102</t>
    <phoneticPr fontId="10" type="noConversion"/>
  </si>
  <si>
    <t>忠孝國小</t>
    <phoneticPr fontId="10" type="noConversion"/>
  </si>
  <si>
    <t>00103</t>
    <phoneticPr fontId="10" type="noConversion"/>
  </si>
  <si>
    <t>中峰國小</t>
    <phoneticPr fontId="10" type="noConversion"/>
  </si>
  <si>
    <t>00104</t>
    <phoneticPr fontId="3" type="noConversion"/>
  </si>
  <si>
    <t>大成國小</t>
    <phoneticPr fontId="3" type="noConversion"/>
  </si>
  <si>
    <t>00106</t>
    <phoneticPr fontId="10" type="noConversion"/>
  </si>
  <si>
    <t>魚池國小</t>
    <phoneticPr fontId="10" type="noConversion"/>
  </si>
  <si>
    <t>00107</t>
    <phoneticPr fontId="10" type="noConversion"/>
  </si>
  <si>
    <t>頭社國小</t>
    <phoneticPr fontId="10" type="noConversion"/>
  </si>
  <si>
    <t>00108</t>
    <phoneticPr fontId="10" type="noConversion"/>
  </si>
  <si>
    <t>東光國小</t>
    <phoneticPr fontId="10" type="noConversion"/>
  </si>
  <si>
    <t>00109</t>
    <phoneticPr fontId="10" type="noConversion"/>
  </si>
  <si>
    <t>五城國小</t>
    <phoneticPr fontId="10" type="noConversion"/>
  </si>
  <si>
    <t>00110</t>
    <phoneticPr fontId="10" type="noConversion"/>
  </si>
  <si>
    <t>明潭國小</t>
    <phoneticPr fontId="10" type="noConversion"/>
  </si>
  <si>
    <t>00112</t>
    <phoneticPr fontId="3" type="noConversion"/>
  </si>
  <si>
    <t>新城國小</t>
    <phoneticPr fontId="3" type="noConversion"/>
  </si>
  <si>
    <t>00113</t>
    <phoneticPr fontId="10" type="noConversion"/>
  </si>
  <si>
    <t>伊達邵國小</t>
    <phoneticPr fontId="10" type="noConversion"/>
  </si>
  <si>
    <t>00114</t>
    <phoneticPr fontId="10" type="noConversion"/>
  </si>
  <si>
    <t>共和國小</t>
    <phoneticPr fontId="10" type="noConversion"/>
  </si>
  <si>
    <t>00115</t>
    <phoneticPr fontId="10" type="noConversion"/>
  </si>
  <si>
    <t>水里國小</t>
    <phoneticPr fontId="10" type="noConversion"/>
  </si>
  <si>
    <t>00116</t>
    <phoneticPr fontId="10" type="noConversion"/>
  </si>
  <si>
    <t>郡坑國小</t>
    <phoneticPr fontId="10" type="noConversion"/>
  </si>
  <si>
    <t>00117</t>
    <phoneticPr fontId="10" type="noConversion"/>
  </si>
  <si>
    <t>民和國小</t>
    <phoneticPr fontId="10" type="noConversion"/>
  </si>
  <si>
    <t>00118</t>
    <phoneticPr fontId="10" type="noConversion"/>
  </si>
  <si>
    <t>新興國小</t>
    <phoneticPr fontId="10" type="noConversion"/>
  </si>
  <si>
    <t>00120</t>
    <phoneticPr fontId="10" type="noConversion"/>
  </si>
  <si>
    <t>永興國小</t>
    <phoneticPr fontId="10" type="noConversion"/>
  </si>
  <si>
    <t>00124</t>
    <phoneticPr fontId="3" type="noConversion"/>
  </si>
  <si>
    <t>成城國小</t>
    <phoneticPr fontId="3" type="noConversion"/>
  </si>
  <si>
    <t>00125</t>
    <phoneticPr fontId="10" type="noConversion"/>
  </si>
  <si>
    <t>集集國小</t>
    <phoneticPr fontId="10" type="noConversion"/>
  </si>
  <si>
    <t>00126</t>
    <phoneticPr fontId="10" type="noConversion"/>
  </si>
  <si>
    <t>隘寮國小</t>
    <phoneticPr fontId="10" type="noConversion"/>
  </si>
  <si>
    <t>00127</t>
    <phoneticPr fontId="10" type="noConversion"/>
  </si>
  <si>
    <t>永昌國小</t>
    <phoneticPr fontId="10" type="noConversion"/>
  </si>
  <si>
    <t>00129</t>
    <phoneticPr fontId="10" type="noConversion"/>
  </si>
  <si>
    <t>和平國小</t>
    <phoneticPr fontId="10" type="noConversion"/>
  </si>
  <si>
    <t>00130</t>
    <phoneticPr fontId="10" type="noConversion"/>
  </si>
  <si>
    <t>竹山國小</t>
    <phoneticPr fontId="10" type="noConversion"/>
  </si>
  <si>
    <t>00131</t>
    <phoneticPr fontId="10" type="noConversion"/>
  </si>
  <si>
    <t>延平國小</t>
    <phoneticPr fontId="10" type="noConversion"/>
  </si>
  <si>
    <t>00132</t>
    <phoneticPr fontId="10" type="noConversion"/>
  </si>
  <si>
    <t>社寮國小</t>
    <phoneticPr fontId="10" type="noConversion"/>
  </si>
  <si>
    <t>00133</t>
    <phoneticPr fontId="10" type="noConversion"/>
  </si>
  <si>
    <t>過溪國小</t>
    <phoneticPr fontId="10" type="noConversion"/>
  </si>
  <si>
    <t>00134</t>
    <phoneticPr fontId="10" type="noConversion"/>
  </si>
  <si>
    <t>大鞍國小</t>
    <phoneticPr fontId="10" type="noConversion"/>
  </si>
  <si>
    <t>00135</t>
    <phoneticPr fontId="10" type="noConversion"/>
  </si>
  <si>
    <t>瑞竹國小</t>
    <phoneticPr fontId="10" type="noConversion"/>
  </si>
  <si>
    <t>00136</t>
    <phoneticPr fontId="10" type="noConversion"/>
  </si>
  <si>
    <t>秀林國小</t>
    <phoneticPr fontId="10" type="noConversion"/>
  </si>
  <si>
    <t>00137</t>
    <phoneticPr fontId="10" type="noConversion"/>
  </si>
  <si>
    <t>雲林國小</t>
    <phoneticPr fontId="10" type="noConversion"/>
  </si>
  <si>
    <t>00138</t>
    <phoneticPr fontId="10" type="noConversion"/>
  </si>
  <si>
    <t>鯉魚國小</t>
    <phoneticPr fontId="10" type="noConversion"/>
  </si>
  <si>
    <t>00139</t>
    <phoneticPr fontId="10" type="noConversion"/>
  </si>
  <si>
    <t>桶頭國小</t>
    <phoneticPr fontId="10" type="noConversion"/>
  </si>
  <si>
    <t>00140</t>
    <phoneticPr fontId="10" type="noConversion"/>
  </si>
  <si>
    <t>中州國小</t>
    <phoneticPr fontId="10" type="noConversion"/>
  </si>
  <si>
    <t>00141</t>
    <phoneticPr fontId="10" type="noConversion"/>
  </si>
  <si>
    <t>中和國小</t>
    <phoneticPr fontId="10" type="noConversion"/>
  </si>
  <si>
    <t>00143</t>
    <phoneticPr fontId="3" type="noConversion"/>
  </si>
  <si>
    <t>鹿谷國小</t>
    <phoneticPr fontId="3" type="noConversion"/>
  </si>
  <si>
    <t>00144</t>
    <phoneticPr fontId="10" type="noConversion"/>
  </si>
  <si>
    <t>秀峰國小</t>
    <phoneticPr fontId="10" type="noConversion"/>
  </si>
  <si>
    <t>00145</t>
    <phoneticPr fontId="10" type="noConversion"/>
  </si>
  <si>
    <t>文昌國小</t>
    <phoneticPr fontId="10" type="noConversion"/>
  </si>
  <si>
    <t>00146</t>
    <phoneticPr fontId="10" type="noConversion"/>
  </si>
  <si>
    <t>鳳凰國小</t>
    <phoneticPr fontId="10" type="noConversion"/>
  </si>
  <si>
    <t>00147</t>
    <phoneticPr fontId="10" type="noConversion"/>
  </si>
  <si>
    <t>內湖國小</t>
    <phoneticPr fontId="10" type="noConversion"/>
  </si>
  <si>
    <t>00148</t>
    <phoneticPr fontId="10" type="noConversion"/>
  </si>
  <si>
    <t>初鄉國小</t>
    <phoneticPr fontId="10" type="noConversion"/>
  </si>
  <si>
    <t>00149</t>
    <phoneticPr fontId="10" type="noConversion"/>
  </si>
  <si>
    <t>瑞田國小</t>
    <phoneticPr fontId="10" type="noConversion"/>
  </si>
  <si>
    <t>00151</t>
    <phoneticPr fontId="10" type="noConversion"/>
  </si>
  <si>
    <t>廣興國小</t>
    <phoneticPr fontId="10" type="noConversion"/>
  </si>
  <si>
    <t>00152</t>
    <phoneticPr fontId="10" type="noConversion"/>
  </si>
  <si>
    <t>名間國小</t>
    <phoneticPr fontId="10" type="noConversion"/>
  </si>
  <si>
    <t>00153</t>
    <phoneticPr fontId="10" type="noConversion"/>
  </si>
  <si>
    <t>新街國小</t>
    <phoneticPr fontId="10" type="noConversion"/>
  </si>
  <si>
    <t>00154</t>
    <phoneticPr fontId="10" type="noConversion"/>
  </si>
  <si>
    <t>名崗國小</t>
    <phoneticPr fontId="10" type="noConversion"/>
  </si>
  <si>
    <t>00155</t>
    <phoneticPr fontId="10" type="noConversion"/>
  </si>
  <si>
    <t>中山國小</t>
    <phoneticPr fontId="10" type="noConversion"/>
  </si>
  <si>
    <t>00156</t>
    <phoneticPr fontId="10" type="noConversion"/>
  </si>
  <si>
    <t>弓鞋國小</t>
    <phoneticPr fontId="10" type="noConversion"/>
  </si>
  <si>
    <t>00157</t>
    <phoneticPr fontId="10" type="noConversion"/>
  </si>
  <si>
    <t>田豐國小</t>
    <phoneticPr fontId="10" type="noConversion"/>
  </si>
  <si>
    <t>00158</t>
    <phoneticPr fontId="3" type="noConversion"/>
  </si>
  <si>
    <t>僑興國小</t>
    <phoneticPr fontId="3" type="noConversion"/>
  </si>
  <si>
    <t>00159</t>
    <phoneticPr fontId="3" type="noConversion"/>
  </si>
  <si>
    <t>新民國小</t>
    <phoneticPr fontId="3" type="noConversion"/>
  </si>
  <si>
    <t>00160</t>
    <phoneticPr fontId="10" type="noConversion"/>
  </si>
  <si>
    <t>中寮國小</t>
    <phoneticPr fontId="10" type="noConversion"/>
  </si>
  <si>
    <t>00161</t>
    <phoneticPr fontId="3" type="noConversion"/>
  </si>
  <si>
    <t>爽文國小</t>
    <phoneticPr fontId="3" type="noConversion"/>
  </si>
  <si>
    <t>00162</t>
    <phoneticPr fontId="10" type="noConversion"/>
  </si>
  <si>
    <t>永樂國小</t>
    <phoneticPr fontId="10" type="noConversion"/>
  </si>
  <si>
    <t>00163</t>
    <phoneticPr fontId="10" type="noConversion"/>
  </si>
  <si>
    <t>永康國小</t>
    <phoneticPr fontId="10" type="noConversion"/>
  </si>
  <si>
    <t>00164</t>
    <phoneticPr fontId="10" type="noConversion"/>
  </si>
  <si>
    <t>清水國小</t>
    <phoneticPr fontId="10" type="noConversion"/>
  </si>
  <si>
    <t>00165</t>
    <phoneticPr fontId="10" type="noConversion"/>
  </si>
  <si>
    <t>至誠國小</t>
    <phoneticPr fontId="10" type="noConversion"/>
  </si>
  <si>
    <t>00166</t>
    <phoneticPr fontId="10" type="noConversion"/>
  </si>
  <si>
    <t>永和國小</t>
    <phoneticPr fontId="10" type="noConversion"/>
  </si>
  <si>
    <t>00167</t>
    <phoneticPr fontId="10" type="noConversion"/>
  </si>
  <si>
    <t>廣福國小</t>
    <phoneticPr fontId="10" type="noConversion"/>
  </si>
  <si>
    <t>00170</t>
    <phoneticPr fontId="3" type="noConversion"/>
  </si>
  <si>
    <t>仁愛國小</t>
    <phoneticPr fontId="3" type="noConversion"/>
  </si>
  <si>
    <t>00171</t>
    <phoneticPr fontId="10" type="noConversion"/>
  </si>
  <si>
    <t>親愛國小(含萬大分校)</t>
    <phoneticPr fontId="10" type="noConversion"/>
  </si>
  <si>
    <t>00172</t>
    <phoneticPr fontId="10" type="noConversion"/>
  </si>
  <si>
    <t>法治國小</t>
    <phoneticPr fontId="10" type="noConversion"/>
  </si>
  <si>
    <t>00173</t>
    <phoneticPr fontId="10" type="noConversion"/>
  </si>
  <si>
    <t>德鹿谷國小</t>
  </si>
  <si>
    <t>00174</t>
    <phoneticPr fontId="10" type="noConversion"/>
  </si>
  <si>
    <t>互助國小</t>
    <phoneticPr fontId="10" type="noConversion"/>
  </si>
  <si>
    <t>00175</t>
    <phoneticPr fontId="10" type="noConversion"/>
  </si>
  <si>
    <t>力行國小(含翠巒分校)</t>
    <phoneticPr fontId="10" type="noConversion"/>
  </si>
  <si>
    <t>00176</t>
    <phoneticPr fontId="10" type="noConversion"/>
  </si>
  <si>
    <t>南豐國小</t>
    <phoneticPr fontId="10" type="noConversion"/>
  </si>
  <si>
    <t>00177</t>
    <phoneticPr fontId="10" type="noConversion"/>
  </si>
  <si>
    <t>中正國小</t>
    <phoneticPr fontId="10" type="noConversion"/>
  </si>
  <si>
    <t>00178</t>
    <phoneticPr fontId="10" type="noConversion"/>
  </si>
  <si>
    <t>廬山國小</t>
    <phoneticPr fontId="10" type="noConversion"/>
  </si>
  <si>
    <t>00179</t>
    <phoneticPr fontId="10" type="noConversion"/>
  </si>
  <si>
    <t>發祥國小</t>
    <phoneticPr fontId="10" type="noConversion"/>
  </si>
  <si>
    <t>00180</t>
    <phoneticPr fontId="10" type="noConversion"/>
  </si>
  <si>
    <t>萬豐國小</t>
    <phoneticPr fontId="10" type="noConversion"/>
  </si>
  <si>
    <t>00181</t>
    <phoneticPr fontId="10" type="noConversion"/>
  </si>
  <si>
    <t>都達國小</t>
    <phoneticPr fontId="10" type="noConversion"/>
  </si>
  <si>
    <t>00182</t>
    <phoneticPr fontId="10" type="noConversion"/>
  </si>
  <si>
    <t>春陽國小</t>
    <phoneticPr fontId="10" type="noConversion"/>
  </si>
  <si>
    <t>00183</t>
    <phoneticPr fontId="10" type="noConversion"/>
  </si>
  <si>
    <t>紅葉國小</t>
    <phoneticPr fontId="10" type="noConversion"/>
  </si>
  <si>
    <t>00184</t>
    <phoneticPr fontId="10" type="noConversion"/>
  </si>
  <si>
    <t>清境國小</t>
    <phoneticPr fontId="10" type="noConversion"/>
  </si>
  <si>
    <t>00185</t>
    <phoneticPr fontId="10" type="noConversion"/>
  </si>
  <si>
    <t>信義國小</t>
    <phoneticPr fontId="10" type="noConversion"/>
  </si>
  <si>
    <t>00186</t>
    <phoneticPr fontId="10" type="noConversion"/>
  </si>
  <si>
    <t>羅娜國小</t>
    <phoneticPr fontId="10" type="noConversion"/>
  </si>
  <si>
    <t>00187</t>
    <phoneticPr fontId="10" type="noConversion"/>
  </si>
  <si>
    <t>同富國小</t>
    <phoneticPr fontId="10" type="noConversion"/>
  </si>
  <si>
    <t>00188</t>
  </si>
  <si>
    <t>愛國國小</t>
    <phoneticPr fontId="10" type="noConversion"/>
  </si>
  <si>
    <t>00189</t>
    <phoneticPr fontId="10" type="noConversion"/>
  </si>
  <si>
    <t>人和國小</t>
    <phoneticPr fontId="10" type="noConversion"/>
  </si>
  <si>
    <t>00190</t>
    <phoneticPr fontId="10" type="noConversion"/>
  </si>
  <si>
    <t>地利國小</t>
    <phoneticPr fontId="10" type="noConversion"/>
  </si>
  <si>
    <t>00191</t>
    <phoneticPr fontId="10" type="noConversion"/>
  </si>
  <si>
    <t>東埔國小</t>
    <phoneticPr fontId="10" type="noConversion"/>
  </si>
  <si>
    <t>00193</t>
    <phoneticPr fontId="10" type="noConversion"/>
  </si>
  <si>
    <t>潭南國小</t>
    <phoneticPr fontId="10" type="noConversion"/>
  </si>
  <si>
    <t>00196</t>
    <phoneticPr fontId="10" type="noConversion"/>
  </si>
  <si>
    <t>桐林國小</t>
    <phoneticPr fontId="10" type="noConversion"/>
  </si>
  <si>
    <t>00197</t>
    <phoneticPr fontId="10" type="noConversion"/>
  </si>
  <si>
    <t>隆華國小</t>
    <phoneticPr fontId="10" type="noConversion"/>
  </si>
  <si>
    <t>00198</t>
    <phoneticPr fontId="10" type="noConversion"/>
  </si>
  <si>
    <t>希娜巴嵐國小</t>
    <phoneticPr fontId="10" type="noConversion"/>
  </si>
  <si>
    <t>00199</t>
    <phoneticPr fontId="10" type="noConversion"/>
  </si>
  <si>
    <t>久美國小</t>
    <phoneticPr fontId="10" type="noConversion"/>
  </si>
  <si>
    <t>00200</t>
    <phoneticPr fontId="10" type="noConversion"/>
  </si>
  <si>
    <t>雙龍國小</t>
    <phoneticPr fontId="10" type="noConversion"/>
  </si>
  <si>
    <t>00201</t>
    <phoneticPr fontId="10" type="noConversion"/>
  </si>
  <si>
    <t>豐丘國小</t>
    <phoneticPr fontId="10" type="noConversion"/>
  </si>
  <si>
    <t>00202</t>
    <phoneticPr fontId="3" type="noConversion"/>
  </si>
  <si>
    <t>敦和國小</t>
    <phoneticPr fontId="3" type="noConversion"/>
  </si>
  <si>
    <t>00203</t>
    <phoneticPr fontId="3" type="noConversion"/>
  </si>
  <si>
    <t>漳興國小</t>
    <phoneticPr fontId="3" type="noConversion"/>
  </si>
  <si>
    <t>00204</t>
    <phoneticPr fontId="3" type="noConversion"/>
  </si>
  <si>
    <t>虎山國小</t>
    <phoneticPr fontId="3" type="noConversion"/>
  </si>
  <si>
    <t>00205</t>
    <phoneticPr fontId="3" type="noConversion"/>
  </si>
  <si>
    <t>康壽國小</t>
    <phoneticPr fontId="3" type="noConversion"/>
  </si>
  <si>
    <t>00206</t>
    <phoneticPr fontId="3" type="noConversion"/>
  </si>
  <si>
    <t>前山國小</t>
    <phoneticPr fontId="3" type="noConversion"/>
  </si>
  <si>
    <t>備       註:</t>
    <phoneticPr fontId="3" type="noConversion"/>
  </si>
  <si>
    <t>合計</t>
    <phoneticPr fontId="3" type="noConversion"/>
  </si>
  <si>
    <t>00004</t>
    <phoneticPr fontId="3" type="noConversion"/>
  </si>
  <si>
    <t>教育處</t>
    <phoneticPr fontId="3" type="noConversion"/>
  </si>
  <si>
    <t>00019</t>
    <phoneticPr fontId="3" type="noConversion"/>
  </si>
  <si>
    <t>家庭教育中心</t>
    <phoneticPr fontId="3" type="noConversion"/>
  </si>
  <si>
    <t>(1)</t>
  </si>
  <si>
    <t xml:space="preserve">(8) </t>
  </si>
  <si>
    <t>(9)</t>
  </si>
  <si>
    <t>(2)共同性費用</t>
    <phoneticPr fontId="3" type="noConversion"/>
  </si>
  <si>
    <t>(3)</t>
  </si>
  <si>
    <t>(4)</t>
  </si>
  <si>
    <t>(5)</t>
  </si>
  <si>
    <t>(21)</t>
    <phoneticPr fontId="3" type="noConversion"/>
  </si>
  <si>
    <t>(6)</t>
  </si>
  <si>
    <t>(17)</t>
    <phoneticPr fontId="3" type="noConversion"/>
  </si>
  <si>
    <t>(22)共同性費用</t>
    <phoneticPr fontId="3" type="noConversion"/>
  </si>
  <si>
    <t>(24)</t>
    <phoneticPr fontId="3" type="noConversion"/>
  </si>
  <si>
    <t>(20)</t>
    <phoneticPr fontId="3" type="noConversion"/>
  </si>
  <si>
    <t>(18)</t>
    <phoneticPr fontId="3" type="noConversion"/>
  </si>
  <si>
    <t>(7)</t>
  </si>
  <si>
    <t>(10)</t>
    <phoneticPr fontId="3" type="noConversion"/>
  </si>
  <si>
    <t>(25)</t>
    <phoneticPr fontId="3" type="noConversion"/>
  </si>
  <si>
    <t>(32)</t>
    <phoneticPr fontId="3" type="noConversion"/>
  </si>
  <si>
    <t>(28)</t>
    <phoneticPr fontId="3" type="noConversion"/>
  </si>
  <si>
    <t>(33)</t>
    <phoneticPr fontId="3" type="noConversion"/>
  </si>
  <si>
    <t>(34)</t>
    <phoneticPr fontId="3" type="noConversion"/>
  </si>
  <si>
    <t>(35)</t>
    <phoneticPr fontId="3" type="noConversion"/>
  </si>
  <si>
    <t>單位：千元</t>
    <phoneticPr fontId="3" type="noConversion"/>
  </si>
  <si>
    <t>代號</t>
    <phoneticPr fontId="3" type="noConversion"/>
  </si>
  <si>
    <t>學校</t>
    <phoneticPr fontId="3" type="noConversion"/>
  </si>
  <si>
    <t>法定人員薪資</t>
    <phoneticPr fontId="3" type="noConversion"/>
  </si>
  <si>
    <t>約聘僱人員薪資</t>
    <phoneticPr fontId="3" type="noConversion"/>
  </si>
  <si>
    <t>用人費用小計</t>
    <phoneticPr fontId="3" type="noConversion"/>
  </si>
  <si>
    <t>其他調整</t>
    <phoneticPr fontId="3" type="noConversion"/>
  </si>
  <si>
    <t>退休人員三節慰問金</t>
    <phoneticPr fontId="3" type="noConversion"/>
  </si>
  <si>
    <t>辦公費</t>
    <phoneticPr fontId="3" type="noConversion"/>
  </si>
  <si>
    <t>班級辦公費</t>
    <phoneticPr fontId="3" type="noConversion"/>
  </si>
  <si>
    <t>班級費
(不含幼兒園)</t>
    <phoneticPr fontId="3" type="noConversion"/>
  </si>
  <si>
    <t>學生活動費(限國小不含幼兒園)</t>
    <phoneticPr fontId="3" type="noConversion"/>
  </si>
  <si>
    <t>社教經費</t>
    <phoneticPr fontId="3" type="noConversion"/>
  </si>
  <si>
    <t>基本修繕費</t>
    <phoneticPr fontId="3" type="noConversion"/>
  </si>
  <si>
    <t>基本設備費
(限國小)</t>
    <phoneticPr fontId="3" type="noConversion"/>
  </si>
  <si>
    <t>教學業務經費
(限國高中)</t>
    <phoneticPr fontId="3" type="noConversion"/>
  </si>
  <si>
    <t>體育衛生費
(限國小)</t>
    <phoneticPr fontId="3" type="noConversion"/>
  </si>
  <si>
    <t>獎助學金
(限國高中)</t>
    <phoneticPr fontId="3" type="noConversion"/>
  </si>
  <si>
    <t>值勤、保全費</t>
    <phoneticPr fontId="3" type="noConversion"/>
  </si>
  <si>
    <t>特教班教材編輯費</t>
    <phoneticPr fontId="3" type="noConversion"/>
  </si>
  <si>
    <t>土地租金</t>
    <phoneticPr fontId="3" type="noConversion"/>
  </si>
  <si>
    <t>原住民學生文具費(限國小)</t>
    <phoneticPr fontId="3" type="noConversion"/>
  </si>
  <si>
    <t>身障學生就學交通車司機薪資</t>
    <phoneticPr fontId="3" type="noConversion"/>
  </si>
  <si>
    <t>建築物公共安全檢查及消防安全設備檢查
(附幼)</t>
    <phoneticPr fontId="3" type="noConversion"/>
  </si>
  <si>
    <t>公共意外責任險費用(附幼)</t>
    <phoneticPr fontId="3" type="noConversion"/>
  </si>
  <si>
    <t>改善教學環境設施經費(含飲用水設備、健康中心設備)</t>
    <phoneticPr fontId="3" type="noConversion"/>
  </si>
  <si>
    <t>各科教學業務運作費(限國小)</t>
  </si>
  <si>
    <t>預算書印刷費(限國小)</t>
    <phoneticPr fontId="3" type="noConversion"/>
  </si>
  <si>
    <t>冷氣電費及維護費</t>
    <phoneticPr fontId="3" type="noConversion"/>
  </si>
  <si>
    <t>電腦維護管理費及校園網路電路費</t>
    <phoneticPr fontId="3" type="noConversion"/>
  </si>
  <si>
    <t>飲用水檢驗維護費</t>
  </si>
  <si>
    <t>一般性水電費</t>
  </si>
  <si>
    <t>場地使用費
(收支對列)</t>
    <phoneticPr fontId="3" type="noConversion"/>
  </si>
  <si>
    <t>考試報名費
(收支對列)</t>
    <phoneticPr fontId="3" type="noConversion"/>
  </si>
  <si>
    <t>資源回收款(收支對列)</t>
    <phoneticPr fontId="3" type="noConversion"/>
  </si>
  <si>
    <r>
      <t xml:space="preserve">捐贈收入
(收支對列)
</t>
    </r>
    <r>
      <rPr>
        <sz val="12"/>
        <color indexed="10"/>
        <rFont val="標楷體"/>
        <family val="4"/>
        <charset val="136"/>
      </rPr>
      <t xml:space="preserve">(108新增)
</t>
    </r>
    <phoneticPr fontId="3" type="noConversion"/>
  </si>
  <si>
    <t>用途別小計</t>
    <phoneticPr fontId="3" type="noConversion"/>
  </si>
  <si>
    <t>決算賸餘回編數=113得補編預算數</t>
    <phoneticPr fontId="3" type="noConversion"/>
  </si>
  <si>
    <t>114年推估超支數(/1000)</t>
    <phoneticPr fontId="3" type="noConversion"/>
  </si>
  <si>
    <t>114年度學校應編列數【基金用途別合計】</t>
    <phoneticPr fontId="3" type="noConversion"/>
  </si>
  <si>
    <t>114年推估超支數(確保非赤字)</t>
    <phoneticPr fontId="3" type="noConversion"/>
  </si>
  <si>
    <t>114得補編預算數(元)</t>
    <phoneticPr fontId="3" type="noConversion"/>
  </si>
  <si>
    <r>
      <t xml:space="preserve">用途別(元)
</t>
    </r>
    <r>
      <rPr>
        <sz val="13"/>
        <color indexed="10"/>
        <rFont val="標楷體"/>
        <family val="4"/>
        <charset val="136"/>
      </rPr>
      <t>(AI*1000)</t>
    </r>
    <phoneticPr fontId="3" type="noConversion"/>
  </si>
  <si>
    <r>
      <t xml:space="preserve">收支對列(元)
</t>
    </r>
    <r>
      <rPr>
        <sz val="13"/>
        <color indexed="10"/>
        <rFont val="標楷體"/>
        <family val="4"/>
        <charset val="136"/>
      </rPr>
      <t>(*1000)</t>
    </r>
    <phoneticPr fontId="3" type="noConversion"/>
  </si>
  <si>
    <r>
      <t xml:space="preserve">用途別不含收支對列(元)
</t>
    </r>
    <r>
      <rPr>
        <sz val="13"/>
        <color indexed="10"/>
        <rFont val="標楷體"/>
        <family val="4"/>
        <charset val="136"/>
      </rPr>
      <t>(AO-AP)</t>
    </r>
    <phoneticPr fontId="3" type="noConversion"/>
  </si>
  <si>
    <t>總計</t>
    <phoneticPr fontId="3" type="noConversion"/>
  </si>
  <si>
    <t>高中小計</t>
    <phoneticPr fontId="3" type="noConversion"/>
  </si>
  <si>
    <t>國中小計</t>
    <phoneticPr fontId="3" type="noConversion"/>
  </si>
  <si>
    <t>國小合計</t>
    <phoneticPr fontId="3" type="noConversion"/>
  </si>
  <si>
    <t>旭光高中</t>
    <phoneticPr fontId="3" type="noConversion"/>
  </si>
  <si>
    <t>00021</t>
    <phoneticPr fontId="3" type="noConversion"/>
  </si>
  <si>
    <t>南投國中</t>
    <phoneticPr fontId="3" type="noConversion"/>
  </si>
  <si>
    <t>南崗國中</t>
    <phoneticPr fontId="3" type="noConversion"/>
  </si>
  <si>
    <t>中興國中</t>
    <phoneticPr fontId="3" type="noConversion"/>
  </si>
  <si>
    <t>鳳鳴國中</t>
    <phoneticPr fontId="3" type="noConversion"/>
  </si>
  <si>
    <t>草屯國中</t>
    <phoneticPr fontId="3" type="noConversion"/>
  </si>
  <si>
    <t>日新國中</t>
    <phoneticPr fontId="3" type="noConversion"/>
  </si>
  <si>
    <t>國姓國中</t>
    <phoneticPr fontId="3" type="noConversion"/>
  </si>
  <si>
    <t>北山國中</t>
    <phoneticPr fontId="3" type="noConversion"/>
  </si>
  <si>
    <t>北梅國中</t>
    <phoneticPr fontId="3" type="noConversion"/>
  </si>
  <si>
    <t>埔里國中</t>
    <phoneticPr fontId="3" type="noConversion"/>
  </si>
  <si>
    <t>大成國中</t>
    <phoneticPr fontId="3" type="noConversion"/>
  </si>
  <si>
    <t>宏仁國中</t>
    <phoneticPr fontId="3" type="noConversion"/>
  </si>
  <si>
    <t>仁愛國中</t>
    <phoneticPr fontId="3" type="noConversion"/>
  </si>
  <si>
    <t>魚池國中</t>
    <phoneticPr fontId="3" type="noConversion"/>
  </si>
  <si>
    <t>明潭國中</t>
    <phoneticPr fontId="3" type="noConversion"/>
  </si>
  <si>
    <t>信義國中</t>
    <phoneticPr fontId="3" type="noConversion"/>
  </si>
  <si>
    <t>同富國中</t>
    <phoneticPr fontId="3" type="noConversion"/>
  </si>
  <si>
    <t>水里國中</t>
    <phoneticPr fontId="3" type="noConversion"/>
  </si>
  <si>
    <t>民和國中</t>
    <phoneticPr fontId="3" type="noConversion"/>
  </si>
  <si>
    <t>集集國中</t>
    <phoneticPr fontId="3" type="noConversion"/>
  </si>
  <si>
    <t>竹山國中</t>
    <phoneticPr fontId="3" type="noConversion"/>
  </si>
  <si>
    <t>延和國中</t>
    <phoneticPr fontId="3" type="noConversion"/>
  </si>
  <si>
    <t>社寮國中</t>
    <phoneticPr fontId="3" type="noConversion"/>
  </si>
  <si>
    <t>瑞竹國中</t>
    <phoneticPr fontId="3" type="noConversion"/>
  </si>
  <si>
    <t>鹿谷國中</t>
    <phoneticPr fontId="3" type="noConversion"/>
  </si>
  <si>
    <t>瑞峰國中</t>
    <phoneticPr fontId="3" type="noConversion"/>
  </si>
  <si>
    <t>名間國中</t>
    <phoneticPr fontId="3" type="noConversion"/>
  </si>
  <si>
    <t>三光國中</t>
    <phoneticPr fontId="3" type="noConversion"/>
  </si>
  <si>
    <t>中寮國中</t>
    <phoneticPr fontId="3" type="noConversion"/>
  </si>
  <si>
    <t>爽文國中</t>
    <phoneticPr fontId="3" type="noConversion"/>
  </si>
  <si>
    <t>營北國中</t>
    <phoneticPr fontId="3" type="noConversion"/>
  </si>
  <si>
    <t>00056</t>
    <phoneticPr fontId="3" type="noConversion"/>
  </si>
  <si>
    <t>南投國小</t>
    <phoneticPr fontId="3" type="noConversion"/>
  </si>
  <si>
    <t>00057</t>
    <phoneticPr fontId="10" type="noConversion"/>
  </si>
  <si>
    <t>平和國小</t>
    <phoneticPr fontId="10" type="noConversion"/>
  </si>
  <si>
    <t>00058</t>
    <phoneticPr fontId="10" type="noConversion"/>
  </si>
  <si>
    <t>新豐國小</t>
    <phoneticPr fontId="10" type="noConversion"/>
  </si>
  <si>
    <t>00059</t>
    <phoneticPr fontId="10" type="noConversion"/>
  </si>
  <si>
    <t>營盤國小</t>
    <phoneticPr fontId="10" type="noConversion"/>
  </si>
  <si>
    <t>00060</t>
    <phoneticPr fontId="10" type="noConversion"/>
  </si>
  <si>
    <t>西嶺國小</t>
    <phoneticPr fontId="10" type="noConversion"/>
  </si>
  <si>
    <t>00061</t>
    <phoneticPr fontId="10" type="noConversion"/>
  </si>
  <si>
    <t>德興國小</t>
    <phoneticPr fontId="10" type="noConversion"/>
  </si>
  <si>
    <t>00062</t>
    <phoneticPr fontId="10" type="noConversion"/>
  </si>
  <si>
    <t>光華國小</t>
    <phoneticPr fontId="10" type="noConversion"/>
  </si>
  <si>
    <t>00063</t>
    <phoneticPr fontId="10" type="noConversion"/>
  </si>
  <si>
    <t>光榮國小</t>
    <phoneticPr fontId="10" type="noConversion"/>
  </si>
  <si>
    <t>00064</t>
    <phoneticPr fontId="10" type="noConversion"/>
  </si>
  <si>
    <t>文山國小</t>
    <phoneticPr fontId="10" type="noConversion"/>
  </si>
  <si>
    <t>00065</t>
    <phoneticPr fontId="10" type="noConversion"/>
  </si>
  <si>
    <t>僑建國小</t>
    <phoneticPr fontId="10" type="noConversion"/>
  </si>
  <si>
    <t>00066</t>
    <phoneticPr fontId="10" type="noConversion"/>
  </si>
  <si>
    <t>漳和國小</t>
    <phoneticPr fontId="10" type="noConversion"/>
  </si>
  <si>
    <t>00067</t>
    <phoneticPr fontId="10" type="noConversion"/>
  </si>
  <si>
    <t>嘉和國小</t>
    <phoneticPr fontId="10" type="noConversion"/>
  </si>
  <si>
    <t>00068</t>
    <phoneticPr fontId="10" type="noConversion"/>
  </si>
  <si>
    <t>光復國小</t>
    <phoneticPr fontId="10" type="noConversion"/>
  </si>
  <si>
    <t>00069</t>
    <phoneticPr fontId="10" type="noConversion"/>
  </si>
  <si>
    <t>千秋國小</t>
    <phoneticPr fontId="10" type="noConversion"/>
  </si>
  <si>
    <t>00070</t>
    <phoneticPr fontId="3" type="noConversion"/>
  </si>
  <si>
    <t>草屯國小</t>
    <phoneticPr fontId="3" type="noConversion"/>
  </si>
  <si>
    <t>00071</t>
    <phoneticPr fontId="3" type="noConversion"/>
  </si>
  <si>
    <t>新庄國小</t>
    <phoneticPr fontId="3" type="noConversion"/>
  </si>
  <si>
    <t>00072</t>
    <phoneticPr fontId="10" type="noConversion"/>
  </si>
  <si>
    <t>碧峰國小</t>
    <phoneticPr fontId="10" type="noConversion"/>
  </si>
  <si>
    <t>00073</t>
    <phoneticPr fontId="10" type="noConversion"/>
  </si>
  <si>
    <t>土城國小</t>
    <phoneticPr fontId="10" type="noConversion"/>
  </si>
  <si>
    <t>00074</t>
    <phoneticPr fontId="10" type="noConversion"/>
  </si>
  <si>
    <t>雙冬國小</t>
    <phoneticPr fontId="10" type="noConversion"/>
  </si>
  <si>
    <t>00075</t>
    <phoneticPr fontId="10" type="noConversion"/>
  </si>
  <si>
    <t>炎峰國小</t>
    <phoneticPr fontId="10" type="noConversion"/>
  </si>
  <si>
    <t>00076</t>
    <phoneticPr fontId="10" type="noConversion"/>
  </si>
  <si>
    <t>中原國小</t>
    <phoneticPr fontId="10" type="noConversion"/>
  </si>
  <si>
    <t>00077</t>
    <phoneticPr fontId="10" type="noConversion"/>
  </si>
  <si>
    <t>平林國小</t>
    <phoneticPr fontId="10" type="noConversion"/>
  </si>
  <si>
    <t>00078</t>
    <phoneticPr fontId="10" type="noConversion"/>
  </si>
  <si>
    <t>坪頂國小</t>
    <phoneticPr fontId="10" type="noConversion"/>
  </si>
  <si>
    <t>00079</t>
    <phoneticPr fontId="10" type="noConversion"/>
  </si>
  <si>
    <t>僑光國小</t>
    <phoneticPr fontId="10" type="noConversion"/>
  </si>
  <si>
    <t>00080</t>
    <phoneticPr fontId="10" type="noConversion"/>
  </si>
  <si>
    <t>北投國小</t>
    <phoneticPr fontId="10" type="noConversion"/>
  </si>
  <si>
    <t>00081</t>
    <phoneticPr fontId="10" type="noConversion"/>
  </si>
  <si>
    <t>富功國小</t>
    <phoneticPr fontId="10" type="noConversion"/>
  </si>
  <si>
    <t>00082</t>
    <phoneticPr fontId="3" type="noConversion"/>
  </si>
  <si>
    <t>國姓國小</t>
    <phoneticPr fontId="3" type="noConversion"/>
  </si>
  <si>
    <t>00083</t>
    <phoneticPr fontId="10" type="noConversion"/>
  </si>
  <si>
    <t>北山國小(併港源國小)</t>
    <phoneticPr fontId="10" type="noConversion"/>
  </si>
  <si>
    <t>00084</t>
    <phoneticPr fontId="10" type="noConversion"/>
  </si>
  <si>
    <t>北港國小</t>
    <phoneticPr fontId="10" type="noConversion"/>
  </si>
  <si>
    <t>00085</t>
    <phoneticPr fontId="10" type="noConversion"/>
  </si>
  <si>
    <t>福龜國小</t>
    <phoneticPr fontId="10" type="noConversion"/>
  </si>
  <si>
    <t>00086</t>
    <phoneticPr fontId="10" type="noConversion"/>
  </si>
  <si>
    <t>長流國小</t>
    <phoneticPr fontId="10" type="noConversion"/>
  </si>
  <si>
    <t>00087</t>
    <phoneticPr fontId="10" type="noConversion"/>
  </si>
  <si>
    <t>南港國小</t>
    <phoneticPr fontId="10" type="noConversion"/>
  </si>
  <si>
    <t>00088</t>
    <phoneticPr fontId="10" type="noConversion"/>
  </si>
  <si>
    <t>育樂國小</t>
    <phoneticPr fontId="10" type="noConversion"/>
  </si>
  <si>
    <t>00090</t>
    <phoneticPr fontId="10" type="noConversion"/>
  </si>
  <si>
    <t>乾峰國小</t>
    <phoneticPr fontId="10" type="noConversion"/>
  </si>
  <si>
    <t>00091</t>
    <phoneticPr fontId="10" type="noConversion"/>
  </si>
  <si>
    <t>長福國小</t>
    <phoneticPr fontId="10" type="noConversion"/>
  </si>
  <si>
    <t>00092</t>
    <phoneticPr fontId="10" type="noConversion"/>
  </si>
  <si>
    <t>埔里國小</t>
    <phoneticPr fontId="10" type="noConversion"/>
  </si>
  <si>
    <t>00093</t>
    <phoneticPr fontId="10" type="noConversion"/>
  </si>
  <si>
    <t>00094</t>
    <phoneticPr fontId="10" type="noConversion"/>
  </si>
  <si>
    <t>育英國小</t>
    <phoneticPr fontId="10" type="noConversion"/>
  </si>
  <si>
    <t>00095</t>
    <phoneticPr fontId="10" type="noConversion"/>
  </si>
  <si>
    <t>史港國小</t>
    <phoneticPr fontId="10" type="noConversion"/>
  </si>
  <si>
    <t>00096</t>
    <phoneticPr fontId="10" type="noConversion"/>
  </si>
  <si>
    <t>愛蘭國小</t>
    <phoneticPr fontId="10" type="noConversion"/>
  </si>
  <si>
    <t>00097</t>
    <phoneticPr fontId="10" type="noConversion"/>
  </si>
  <si>
    <t>溪南國小</t>
    <phoneticPr fontId="10" type="noConversion"/>
  </si>
  <si>
    <t>00098</t>
    <phoneticPr fontId="10" type="noConversion"/>
  </si>
  <si>
    <t>水尾國小</t>
    <phoneticPr fontId="10" type="noConversion"/>
  </si>
  <si>
    <t>00099</t>
    <phoneticPr fontId="10" type="noConversion"/>
  </si>
  <si>
    <t>桃源國小</t>
    <phoneticPr fontId="10" type="noConversion"/>
  </si>
  <si>
    <t>00100</t>
    <phoneticPr fontId="10" type="noConversion"/>
  </si>
  <si>
    <t>麒麟國小</t>
    <phoneticPr fontId="10" type="noConversion"/>
  </si>
  <si>
    <t>00101</t>
    <phoneticPr fontId="10" type="noConversion"/>
  </si>
  <si>
    <t>太平國小</t>
    <phoneticPr fontId="10" type="noConversion"/>
  </si>
  <si>
    <t>00102</t>
    <phoneticPr fontId="10" type="noConversion"/>
  </si>
  <si>
    <t>00106</t>
    <phoneticPr fontId="10" type="noConversion"/>
  </si>
  <si>
    <t>魚池國小</t>
    <phoneticPr fontId="10" type="noConversion"/>
  </si>
  <si>
    <t>00107</t>
    <phoneticPr fontId="10" type="noConversion"/>
  </si>
  <si>
    <t>頭社國小</t>
    <phoneticPr fontId="10" type="noConversion"/>
  </si>
  <si>
    <t>東光國小</t>
    <phoneticPr fontId="10" type="noConversion"/>
  </si>
  <si>
    <t>00112</t>
    <phoneticPr fontId="3" type="noConversion"/>
  </si>
  <si>
    <t>新城國小</t>
    <phoneticPr fontId="3" type="noConversion"/>
  </si>
  <si>
    <t>伊達邵國小</t>
    <phoneticPr fontId="10" type="noConversion"/>
  </si>
  <si>
    <t>00115</t>
    <phoneticPr fontId="10" type="noConversion"/>
  </si>
  <si>
    <t>水里國小</t>
    <phoneticPr fontId="10" type="noConversion"/>
  </si>
  <si>
    <t>00116</t>
    <phoneticPr fontId="10" type="noConversion"/>
  </si>
  <si>
    <t>00118</t>
    <phoneticPr fontId="10" type="noConversion"/>
  </si>
  <si>
    <t>新興國小</t>
    <phoneticPr fontId="10" type="noConversion"/>
  </si>
  <si>
    <t>00120</t>
    <phoneticPr fontId="10" type="noConversion"/>
  </si>
  <si>
    <t>成城國小</t>
    <phoneticPr fontId="3" type="noConversion"/>
  </si>
  <si>
    <t>00125</t>
    <phoneticPr fontId="10" type="noConversion"/>
  </si>
  <si>
    <t>集集國小</t>
    <phoneticPr fontId="10" type="noConversion"/>
  </si>
  <si>
    <t>00127</t>
    <phoneticPr fontId="10" type="noConversion"/>
  </si>
  <si>
    <t>00129</t>
    <phoneticPr fontId="10" type="noConversion"/>
  </si>
  <si>
    <t>和平國小</t>
    <phoneticPr fontId="10" type="noConversion"/>
  </si>
  <si>
    <t>00130</t>
    <phoneticPr fontId="10" type="noConversion"/>
  </si>
  <si>
    <t>竹山國小</t>
    <phoneticPr fontId="10" type="noConversion"/>
  </si>
  <si>
    <t>延平國小</t>
    <phoneticPr fontId="10" type="noConversion"/>
  </si>
  <si>
    <t>00132</t>
    <phoneticPr fontId="10" type="noConversion"/>
  </si>
  <si>
    <t>00133</t>
    <phoneticPr fontId="10" type="noConversion"/>
  </si>
  <si>
    <t>00135</t>
    <phoneticPr fontId="10" type="noConversion"/>
  </si>
  <si>
    <t>鯉魚國小</t>
    <phoneticPr fontId="10" type="noConversion"/>
  </si>
  <si>
    <t>中州國小</t>
    <phoneticPr fontId="10" type="noConversion"/>
  </si>
  <si>
    <t>鹿谷國小</t>
    <phoneticPr fontId="10" type="noConversion"/>
  </si>
  <si>
    <t>00144</t>
    <phoneticPr fontId="10" type="noConversion"/>
  </si>
  <si>
    <t>秀峰國小</t>
    <phoneticPr fontId="10" type="noConversion"/>
  </si>
  <si>
    <t>00145</t>
    <phoneticPr fontId="10" type="noConversion"/>
  </si>
  <si>
    <t>初鄉國小</t>
    <phoneticPr fontId="10" type="noConversion"/>
  </si>
  <si>
    <t>00151</t>
    <phoneticPr fontId="10" type="noConversion"/>
  </si>
  <si>
    <t>00153</t>
    <phoneticPr fontId="10" type="noConversion"/>
  </si>
  <si>
    <t>00154</t>
    <phoneticPr fontId="10" type="noConversion"/>
  </si>
  <si>
    <t>00156</t>
    <phoneticPr fontId="10" type="noConversion"/>
  </si>
  <si>
    <t>僑興國小</t>
    <phoneticPr fontId="3" type="noConversion"/>
  </si>
  <si>
    <t>新民國小</t>
    <phoneticPr fontId="3" type="noConversion"/>
  </si>
  <si>
    <t>00160</t>
    <phoneticPr fontId="10" type="noConversion"/>
  </si>
  <si>
    <t>中寮國小(併廣英國小)</t>
    <phoneticPr fontId="10" type="noConversion"/>
  </si>
  <si>
    <t>00161</t>
    <phoneticPr fontId="3" type="noConversion"/>
  </si>
  <si>
    <t>永樂國小(併和興國小)</t>
    <phoneticPr fontId="10" type="noConversion"/>
  </si>
  <si>
    <t>00163</t>
    <phoneticPr fontId="10" type="noConversion"/>
  </si>
  <si>
    <t>清水國小</t>
    <phoneticPr fontId="10" type="noConversion"/>
  </si>
  <si>
    <t>至誠國小</t>
    <phoneticPr fontId="10" type="noConversion"/>
  </si>
  <si>
    <t>00166</t>
    <phoneticPr fontId="10" type="noConversion"/>
  </si>
  <si>
    <t>00167</t>
    <phoneticPr fontId="10" type="noConversion"/>
  </si>
  <si>
    <t>廣福國小</t>
    <phoneticPr fontId="10" type="noConversion"/>
  </si>
  <si>
    <t>親愛國小(含萬大分校)</t>
    <phoneticPr fontId="10" type="noConversion"/>
  </si>
  <si>
    <t>00174</t>
    <phoneticPr fontId="10" type="noConversion"/>
  </si>
  <si>
    <t>互助國小</t>
    <phoneticPr fontId="10" type="noConversion"/>
  </si>
  <si>
    <t>南豐國小</t>
    <phoneticPr fontId="10" type="noConversion"/>
  </si>
  <si>
    <t>中正國小</t>
    <phoneticPr fontId="10" type="noConversion"/>
  </si>
  <si>
    <t>00179</t>
    <phoneticPr fontId="10" type="noConversion"/>
  </si>
  <si>
    <t>00180</t>
    <phoneticPr fontId="10" type="noConversion"/>
  </si>
  <si>
    <t>00183</t>
    <phoneticPr fontId="10" type="noConversion"/>
  </si>
  <si>
    <t>信義國小(整併忠信分班)</t>
    <phoneticPr fontId="10" type="noConversion"/>
  </si>
  <si>
    <t>00186</t>
    <phoneticPr fontId="10" type="noConversion"/>
  </si>
  <si>
    <t>00187</t>
    <phoneticPr fontId="10" type="noConversion"/>
  </si>
  <si>
    <t>同富國小</t>
    <phoneticPr fontId="10" type="noConversion"/>
  </si>
  <si>
    <t>00188</t>
    <phoneticPr fontId="10" type="noConversion"/>
  </si>
  <si>
    <t>愛國國小(整併自強分班)</t>
    <phoneticPr fontId="10" type="noConversion"/>
  </si>
  <si>
    <t>00189</t>
    <phoneticPr fontId="10" type="noConversion"/>
  </si>
  <si>
    <t>00190</t>
    <phoneticPr fontId="10" type="noConversion"/>
  </si>
  <si>
    <t>00191</t>
    <phoneticPr fontId="10" type="noConversion"/>
  </si>
  <si>
    <t>00193</t>
    <phoneticPr fontId="10" type="noConversion"/>
  </si>
  <si>
    <t>桐林國小</t>
    <phoneticPr fontId="10" type="noConversion"/>
  </si>
  <si>
    <t>隆華國小</t>
    <phoneticPr fontId="10" type="noConversion"/>
  </si>
  <si>
    <t>00198</t>
    <phoneticPr fontId="10" type="noConversion"/>
  </si>
  <si>
    <t>希娜巴嵐國小</t>
    <phoneticPr fontId="10" type="noConversion"/>
  </si>
  <si>
    <t>00200</t>
    <phoneticPr fontId="10" type="noConversion"/>
  </si>
  <si>
    <t>雙龍國小</t>
    <phoneticPr fontId="10" type="noConversion"/>
  </si>
  <si>
    <t>00201</t>
    <phoneticPr fontId="10" type="noConversion"/>
  </si>
  <si>
    <t>00202</t>
    <phoneticPr fontId="3" type="noConversion"/>
  </si>
  <si>
    <t>敦和國小</t>
    <phoneticPr fontId="3" type="noConversion"/>
  </si>
  <si>
    <t>00203</t>
    <phoneticPr fontId="3" type="noConversion"/>
  </si>
  <si>
    <t>00204</t>
    <phoneticPr fontId="3" type="noConversion"/>
  </si>
  <si>
    <t>前山國小</t>
    <phoneticPr fontId="3" type="noConversion"/>
  </si>
  <si>
    <t>註：各校公共意外責任險費用統一由教育處投保。</t>
    <phoneticPr fontId="3" type="noConversion"/>
  </si>
  <si>
    <t>千元</t>
    <phoneticPr fontId="3" type="noConversion"/>
  </si>
  <si>
    <t>收支對列</t>
    <phoneticPr fontId="3" type="noConversion"/>
  </si>
  <si>
    <t>來源別合計</t>
    <phoneticPr fontId="3" type="noConversion"/>
  </si>
  <si>
    <t>場地出借</t>
    <phoneticPr fontId="3" type="noConversion"/>
  </si>
  <si>
    <t>考試報名</t>
    <phoneticPr fontId="3" type="noConversion"/>
  </si>
  <si>
    <t>資源回收款</t>
    <phoneticPr fontId="3" type="noConversion"/>
  </si>
  <si>
    <r>
      <t xml:space="preserve">捐贈收入
</t>
    </r>
    <r>
      <rPr>
        <b/>
        <sz val="14"/>
        <color indexed="10"/>
        <rFont val="標楷體"/>
        <family val="4"/>
        <charset val="136"/>
      </rPr>
      <t>4YO受贈收入</t>
    </r>
    <phoneticPr fontId="3" type="noConversion"/>
  </si>
  <si>
    <t>延和國中</t>
    <phoneticPr fontId="3" type="noConversion"/>
  </si>
  <si>
    <t>新豐國小</t>
    <phoneticPr fontId="10" type="noConversion"/>
  </si>
  <si>
    <t>營盤國小</t>
    <phoneticPr fontId="10" type="noConversion"/>
  </si>
  <si>
    <t>00064</t>
    <phoneticPr fontId="10" type="noConversion"/>
  </si>
  <si>
    <t>文山國小</t>
    <phoneticPr fontId="10" type="noConversion"/>
  </si>
  <si>
    <t>00065</t>
    <phoneticPr fontId="10" type="noConversion"/>
  </si>
  <si>
    <t>僑建國小</t>
    <phoneticPr fontId="10" type="noConversion"/>
  </si>
  <si>
    <t>00066</t>
    <phoneticPr fontId="10" type="noConversion"/>
  </si>
  <si>
    <t>漳和國小</t>
    <phoneticPr fontId="10" type="noConversion"/>
  </si>
  <si>
    <t>00067</t>
    <phoneticPr fontId="10" type="noConversion"/>
  </si>
  <si>
    <t>嘉和國小</t>
    <phoneticPr fontId="10" type="noConversion"/>
  </si>
  <si>
    <t>00068</t>
    <phoneticPr fontId="10" type="noConversion"/>
  </si>
  <si>
    <t>光復國小</t>
    <phoneticPr fontId="10" type="noConversion"/>
  </si>
  <si>
    <t>00069</t>
    <phoneticPr fontId="10" type="noConversion"/>
  </si>
  <si>
    <t>千秋國小</t>
    <phoneticPr fontId="10" type="noConversion"/>
  </si>
  <si>
    <t>00070</t>
    <phoneticPr fontId="3" type="noConversion"/>
  </si>
  <si>
    <t>草屯國小</t>
    <phoneticPr fontId="3" type="noConversion"/>
  </si>
  <si>
    <t>00071</t>
    <phoneticPr fontId="3" type="noConversion"/>
  </si>
  <si>
    <t>新庄國小</t>
    <phoneticPr fontId="3" type="noConversion"/>
  </si>
  <si>
    <t>00072</t>
    <phoneticPr fontId="10" type="noConversion"/>
  </si>
  <si>
    <t>碧峰國小</t>
    <phoneticPr fontId="10" type="noConversion"/>
  </si>
  <si>
    <t>00073</t>
    <phoneticPr fontId="10" type="noConversion"/>
  </si>
  <si>
    <t>土城國小</t>
    <phoneticPr fontId="10" type="noConversion"/>
  </si>
  <si>
    <t>00074</t>
    <phoneticPr fontId="10" type="noConversion"/>
  </si>
  <si>
    <t>雙冬國小</t>
    <phoneticPr fontId="10" type="noConversion"/>
  </si>
  <si>
    <t>00075</t>
    <phoneticPr fontId="10" type="noConversion"/>
  </si>
  <si>
    <t>炎峰國小</t>
    <phoneticPr fontId="10" type="noConversion"/>
  </si>
  <si>
    <t>00076</t>
    <phoneticPr fontId="10" type="noConversion"/>
  </si>
  <si>
    <t>中原國小</t>
    <phoneticPr fontId="10" type="noConversion"/>
  </si>
  <si>
    <t>00077</t>
    <phoneticPr fontId="10" type="noConversion"/>
  </si>
  <si>
    <t>平林國小</t>
    <phoneticPr fontId="10" type="noConversion"/>
  </si>
  <si>
    <t>坪頂國小</t>
    <phoneticPr fontId="10" type="noConversion"/>
  </si>
  <si>
    <t>00079</t>
    <phoneticPr fontId="10" type="noConversion"/>
  </si>
  <si>
    <t>僑光國小</t>
    <phoneticPr fontId="10" type="noConversion"/>
  </si>
  <si>
    <t>00080</t>
    <phoneticPr fontId="10" type="noConversion"/>
  </si>
  <si>
    <t>00082</t>
    <phoneticPr fontId="3" type="noConversion"/>
  </si>
  <si>
    <t>國姓國小</t>
    <phoneticPr fontId="3" type="noConversion"/>
  </si>
  <si>
    <t>00083</t>
    <phoneticPr fontId="10" type="noConversion"/>
  </si>
  <si>
    <t>北山國小</t>
    <phoneticPr fontId="10" type="noConversion"/>
  </si>
  <si>
    <t>00084</t>
    <phoneticPr fontId="10" type="noConversion"/>
  </si>
  <si>
    <t>北港國小</t>
    <phoneticPr fontId="10" type="noConversion"/>
  </si>
  <si>
    <t>00085</t>
    <phoneticPr fontId="10" type="noConversion"/>
  </si>
  <si>
    <t>福龜國小</t>
    <phoneticPr fontId="10" type="noConversion"/>
  </si>
  <si>
    <t>00086</t>
    <phoneticPr fontId="10" type="noConversion"/>
  </si>
  <si>
    <t>長流國小</t>
    <phoneticPr fontId="10" type="noConversion"/>
  </si>
  <si>
    <t>00087</t>
    <phoneticPr fontId="10" type="noConversion"/>
  </si>
  <si>
    <t>南港國小</t>
    <phoneticPr fontId="10" type="noConversion"/>
  </si>
  <si>
    <t>00088</t>
    <phoneticPr fontId="10" type="noConversion"/>
  </si>
  <si>
    <t>育樂國小</t>
    <phoneticPr fontId="10" type="noConversion"/>
  </si>
  <si>
    <t>00090</t>
    <phoneticPr fontId="10" type="noConversion"/>
  </si>
  <si>
    <t>00092</t>
    <phoneticPr fontId="10" type="noConversion"/>
  </si>
  <si>
    <t>00094</t>
    <phoneticPr fontId="10" type="noConversion"/>
  </si>
  <si>
    <t>育英國小</t>
    <phoneticPr fontId="10" type="noConversion"/>
  </si>
  <si>
    <t>00095</t>
    <phoneticPr fontId="10" type="noConversion"/>
  </si>
  <si>
    <t>愛蘭國小</t>
    <phoneticPr fontId="10" type="noConversion"/>
  </si>
  <si>
    <t>00097</t>
    <phoneticPr fontId="10" type="noConversion"/>
  </si>
  <si>
    <t>桃源國小(整併鐘靈分班)</t>
    <phoneticPr fontId="10" type="noConversion"/>
  </si>
  <si>
    <t>00103</t>
    <phoneticPr fontId="10" type="noConversion"/>
  </si>
  <si>
    <t>魚池國小</t>
    <phoneticPr fontId="10" type="noConversion"/>
  </si>
  <si>
    <t>東光國小</t>
    <phoneticPr fontId="10" type="noConversion"/>
  </si>
  <si>
    <t>00109</t>
    <phoneticPr fontId="10" type="noConversion"/>
  </si>
  <si>
    <t>明潭國小</t>
    <phoneticPr fontId="10" type="noConversion"/>
  </si>
  <si>
    <t>伊達邵國小</t>
    <phoneticPr fontId="10" type="noConversion"/>
  </si>
  <si>
    <t>00114</t>
    <phoneticPr fontId="10" type="noConversion"/>
  </si>
  <si>
    <t>水里國小(整併玉峰分校)</t>
    <phoneticPr fontId="10" type="noConversion"/>
  </si>
  <si>
    <t>00118</t>
    <phoneticPr fontId="10" type="noConversion"/>
  </si>
  <si>
    <t>新興國小</t>
    <phoneticPr fontId="10" type="noConversion"/>
  </si>
  <si>
    <t>永興國小</t>
    <phoneticPr fontId="10" type="noConversion"/>
  </si>
  <si>
    <t>成城國小</t>
    <phoneticPr fontId="3" type="noConversion"/>
  </si>
  <si>
    <t>永昌國小(含富山分校)</t>
    <phoneticPr fontId="10" type="noConversion"/>
  </si>
  <si>
    <t>延平國小</t>
    <phoneticPr fontId="10" type="noConversion"/>
  </si>
  <si>
    <t>秀林國小</t>
    <phoneticPr fontId="10" type="noConversion"/>
  </si>
  <si>
    <t>00137</t>
    <phoneticPr fontId="10" type="noConversion"/>
  </si>
  <si>
    <t>雲林國小</t>
    <phoneticPr fontId="10" type="noConversion"/>
  </si>
  <si>
    <t>鯉魚國小</t>
    <phoneticPr fontId="10" type="noConversion"/>
  </si>
  <si>
    <t>00139</t>
    <phoneticPr fontId="10" type="noConversion"/>
  </si>
  <si>
    <t>桶頭國小</t>
    <phoneticPr fontId="10" type="noConversion"/>
  </si>
  <si>
    <t>中州國小</t>
    <phoneticPr fontId="10" type="noConversion"/>
  </si>
  <si>
    <t>00141</t>
    <phoneticPr fontId="10" type="noConversion"/>
  </si>
  <si>
    <t>中和國小</t>
    <phoneticPr fontId="10" type="noConversion"/>
  </si>
  <si>
    <t>鹿谷國小(含和雅分校)</t>
    <phoneticPr fontId="3" type="noConversion"/>
  </si>
  <si>
    <t>秀峰國小</t>
    <phoneticPr fontId="10" type="noConversion"/>
  </si>
  <si>
    <t>00145</t>
    <phoneticPr fontId="10" type="noConversion"/>
  </si>
  <si>
    <t>00152</t>
    <phoneticPr fontId="10" type="noConversion"/>
  </si>
  <si>
    <t>名崗國小</t>
    <phoneticPr fontId="10" type="noConversion"/>
  </si>
  <si>
    <t>00157</t>
    <phoneticPr fontId="10" type="noConversion"/>
  </si>
  <si>
    <t>僑興國小</t>
    <phoneticPr fontId="3" type="noConversion"/>
  </si>
  <si>
    <t>中寮國小(併廣英國小)</t>
    <phoneticPr fontId="10" type="noConversion"/>
  </si>
  <si>
    <t>00161</t>
    <phoneticPr fontId="3" type="noConversion"/>
  </si>
  <si>
    <t>爽文國小</t>
    <phoneticPr fontId="3" type="noConversion"/>
  </si>
  <si>
    <t>永樂國小(併和興國小)</t>
    <phoneticPr fontId="10" type="noConversion"/>
  </si>
  <si>
    <t>00164</t>
    <phoneticPr fontId="10" type="noConversion"/>
  </si>
  <si>
    <t>00166</t>
    <phoneticPr fontId="10" type="noConversion"/>
  </si>
  <si>
    <t>永和國小</t>
    <phoneticPr fontId="10" type="noConversion"/>
  </si>
  <si>
    <t>00167</t>
    <phoneticPr fontId="10" type="noConversion"/>
  </si>
  <si>
    <t>互助國小</t>
    <phoneticPr fontId="10" type="noConversion"/>
  </si>
  <si>
    <t>中正國小</t>
    <phoneticPr fontId="10" type="noConversion"/>
  </si>
  <si>
    <t>00179</t>
    <phoneticPr fontId="10" type="noConversion"/>
  </si>
  <si>
    <t>信義國小(整併忠信分班)</t>
    <phoneticPr fontId="10" type="noConversion"/>
  </si>
  <si>
    <t>同富國小</t>
    <phoneticPr fontId="10" type="noConversion"/>
  </si>
  <si>
    <t>東埔國小</t>
    <phoneticPr fontId="10" type="noConversion"/>
  </si>
  <si>
    <t>00193</t>
    <phoneticPr fontId="10" type="noConversion"/>
  </si>
  <si>
    <t>桐林國小</t>
    <phoneticPr fontId="10" type="noConversion"/>
  </si>
  <si>
    <t>隆華國小</t>
    <phoneticPr fontId="10" type="noConversion"/>
  </si>
  <si>
    <t>00200</t>
    <phoneticPr fontId="10" type="noConversion"/>
  </si>
  <si>
    <t>雙龍國小</t>
    <phoneticPr fontId="10" type="noConversion"/>
  </si>
  <si>
    <t>漳興國小</t>
    <phoneticPr fontId="3" type="noConversion"/>
  </si>
  <si>
    <t>00204</t>
    <phoneticPr fontId="3" type="noConversion"/>
  </si>
  <si>
    <t>前山國小</t>
    <phoneticPr fontId="3" type="noConversion"/>
  </si>
  <si>
    <t>國小小計</t>
    <phoneticPr fontId="3" type="noConversion"/>
  </si>
  <si>
    <t/>
  </si>
  <si>
    <t>00198</t>
    <phoneticPr fontId="10" type="noConversion"/>
  </si>
  <si>
    <t>太陽能光電售電回饋金</t>
    <phoneticPr fontId="3" type="noConversion"/>
  </si>
  <si>
    <r>
      <t xml:space="preserve">進修部經費
</t>
    </r>
    <r>
      <rPr>
        <sz val="9"/>
        <rFont val="標楷體"/>
        <family val="4"/>
        <charset val="136"/>
      </rPr>
      <t>(含班級辦公費、水費、電費、雜支)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</si>
</sst>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-* #,##0_-;\-* #,##0_-;_-* &quot;-&quot;_-;_-@_-"/>
    <numFmt numFmtId="43" formatCode="_-* #,##0.00_-;\-* #,##0.00_-;_-* &quot;-&quot;??_-;_-@_-"/>
    <numFmt numFmtId="176" formatCode="#,##0_);[Red]\(#,##0\)"/>
    <numFmt numFmtId="177" formatCode="#,##0_);\(#,##0\)"/>
    <numFmt numFmtId="178" formatCode="_-* #,##0_-;\-* #,##0_-;_-* &quot;-&quot;??_-;_-@_-"/>
  </numFmts>
  <fonts count="29" x14ac:knownFonts="1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12"/>
      <name val="標楷體"/>
      <family val="4"/>
      <charset val="136"/>
    </font>
    <font>
      <sz val="9"/>
      <name val="新細明體"/>
      <family val="1"/>
      <charset val="136"/>
    </font>
    <font>
      <sz val="14"/>
      <name val="標楷體"/>
      <family val="4"/>
      <charset val="136"/>
    </font>
    <font>
      <sz val="12"/>
      <color indexed="8"/>
      <name val="標楷體"/>
      <family val="4"/>
      <charset val="136"/>
    </font>
    <font>
      <b/>
      <sz val="12"/>
      <color indexed="8"/>
      <name val="標楷體"/>
      <family val="4"/>
      <charset val="136"/>
    </font>
    <font>
      <b/>
      <sz val="12"/>
      <color indexed="10"/>
      <name val="標楷體"/>
      <family val="4"/>
      <charset val="136"/>
    </font>
    <font>
      <b/>
      <sz val="10"/>
      <name val="標楷體"/>
      <family val="4"/>
      <charset val="136"/>
    </font>
    <font>
      <sz val="11"/>
      <name val="標楷體"/>
      <family val="4"/>
      <charset val="136"/>
    </font>
    <font>
      <sz val="9"/>
      <name val="細明體"/>
      <family val="3"/>
      <charset val="136"/>
    </font>
    <font>
      <sz val="11"/>
      <color rgb="FFFF0000"/>
      <name val="標楷體"/>
      <family val="4"/>
      <charset val="136"/>
    </font>
    <font>
      <sz val="11"/>
      <color rgb="FF7030A0"/>
      <name val="標楷體"/>
      <family val="4"/>
      <charset val="136"/>
    </font>
    <font>
      <sz val="9"/>
      <color indexed="8"/>
      <name val="標楷體"/>
      <family val="4"/>
      <charset val="136"/>
    </font>
    <font>
      <sz val="10"/>
      <name val="標楷體"/>
      <family val="4"/>
      <charset val="136"/>
    </font>
    <font>
      <sz val="10"/>
      <color indexed="63"/>
      <name val="標楷體"/>
      <family val="4"/>
      <charset val="136"/>
    </font>
    <font>
      <b/>
      <sz val="9"/>
      <color indexed="81"/>
      <name val="新細明體"/>
      <family val="1"/>
      <charset val="136"/>
    </font>
    <font>
      <sz val="9"/>
      <color indexed="81"/>
      <name val="新細明體"/>
      <family val="1"/>
      <charset val="136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indexed="81"/>
      <name val="細明體"/>
      <family val="3"/>
      <charset val="136"/>
    </font>
    <font>
      <sz val="10"/>
      <color indexed="81"/>
      <name val="新細明體"/>
      <family val="1"/>
      <charset val="136"/>
    </font>
    <font>
      <sz val="13"/>
      <name val="標楷體"/>
      <family val="4"/>
      <charset val="136"/>
    </font>
    <font>
      <b/>
      <sz val="13"/>
      <name val="標楷體"/>
      <family val="4"/>
      <charset val="136"/>
    </font>
    <font>
      <sz val="9"/>
      <name val="標楷體"/>
      <family val="4"/>
      <charset val="136"/>
    </font>
    <font>
      <sz val="12"/>
      <color indexed="10"/>
      <name val="標楷體"/>
      <family val="4"/>
      <charset val="136"/>
    </font>
    <font>
      <sz val="13"/>
      <color indexed="10"/>
      <name val="標楷體"/>
      <family val="4"/>
      <charset val="136"/>
    </font>
    <font>
      <b/>
      <sz val="14"/>
      <color indexed="10"/>
      <name val="標楷體"/>
      <family val="4"/>
      <charset val="136"/>
    </font>
    <font>
      <sz val="11"/>
      <color indexed="8"/>
      <name val="標楷體"/>
      <family val="4"/>
      <charset val="136"/>
    </font>
  </fonts>
  <fills count="2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5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7">
    <xf numFmtId="0" fontId="0" fillId="0" borderId="0"/>
    <xf numFmtId="43" fontId="1" fillId="0" borderId="0" applyFont="0" applyFill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4" fillId="0" borderId="0">
      <alignment vertical="center"/>
    </xf>
    <xf numFmtId="0" fontId="1" fillId="0" borderId="0">
      <alignment vertical="center"/>
    </xf>
  </cellStyleXfs>
  <cellXfs count="152">
    <xf numFmtId="0" fontId="0" fillId="0" borderId="0" xfId="0"/>
    <xf numFmtId="176" fontId="2" fillId="0" borderId="0" xfId="0" applyNumberFormat="1" applyFont="1" applyFill="1" applyAlignment="1">
      <alignment vertical="center"/>
    </xf>
    <xf numFmtId="176" fontId="2" fillId="0" borderId="0" xfId="0" applyNumberFormat="1" applyFont="1" applyAlignment="1">
      <alignment vertical="center"/>
    </xf>
    <xf numFmtId="177" fontId="2" fillId="0" borderId="0" xfId="0" applyNumberFormat="1" applyFont="1" applyAlignment="1">
      <alignment vertical="center"/>
    </xf>
    <xf numFmtId="176" fontId="2" fillId="0" borderId="0" xfId="0" quotePrefix="1" applyNumberFormat="1" applyFont="1" applyAlignment="1">
      <alignment vertical="center"/>
    </xf>
    <xf numFmtId="41" fontId="2" fillId="0" borderId="0" xfId="0" applyNumberFormat="1" applyFont="1" applyFill="1" applyAlignment="1">
      <alignment vertical="center"/>
    </xf>
    <xf numFmtId="176" fontId="2" fillId="0" borderId="1" xfId="0" applyNumberFormat="1" applyFont="1" applyFill="1" applyBorder="1" applyAlignment="1">
      <alignment vertical="center"/>
    </xf>
    <xf numFmtId="176" fontId="2" fillId="0" borderId="2" xfId="0" applyNumberFormat="1" applyFont="1" applyFill="1" applyBorder="1" applyAlignment="1">
      <alignment vertical="center"/>
    </xf>
    <xf numFmtId="176" fontId="2" fillId="0" borderId="0" xfId="0" applyNumberFormat="1" applyFont="1" applyFill="1" applyBorder="1" applyAlignment="1">
      <alignment horizontal="center" vertical="center"/>
    </xf>
    <xf numFmtId="176" fontId="2" fillId="3" borderId="0" xfId="0" applyNumberFormat="1" applyFont="1" applyFill="1" applyAlignment="1">
      <alignment vertical="center"/>
    </xf>
    <xf numFmtId="177" fontId="2" fillId="3" borderId="0" xfId="0" applyNumberFormat="1" applyFont="1" applyFill="1" applyAlignment="1">
      <alignment vertical="center"/>
    </xf>
    <xf numFmtId="176" fontId="2" fillId="0" borderId="1" xfId="0" applyNumberFormat="1" applyFont="1" applyFill="1" applyBorder="1" applyAlignment="1">
      <alignment horizontal="center" vertical="center"/>
    </xf>
    <xf numFmtId="41" fontId="4" fillId="0" borderId="0" xfId="0" applyNumberFormat="1" applyFont="1" applyFill="1" applyAlignment="1">
      <alignment vertical="center" wrapText="1"/>
    </xf>
    <xf numFmtId="176" fontId="4" fillId="0" borderId="0" xfId="0" applyNumberFormat="1" applyFont="1" applyFill="1" applyAlignment="1">
      <alignment vertical="center" wrapText="1"/>
    </xf>
    <xf numFmtId="176" fontId="4" fillId="0" borderId="0" xfId="0" applyNumberFormat="1" applyFont="1" applyAlignment="1">
      <alignment vertical="center" wrapText="1"/>
    </xf>
    <xf numFmtId="176" fontId="8" fillId="0" borderId="1" xfId="0" applyNumberFormat="1" applyFont="1" applyBorder="1" applyAlignment="1">
      <alignment horizontal="right" vertical="center"/>
    </xf>
    <xf numFmtId="176" fontId="8" fillId="0" borderId="8" xfId="0" applyNumberFormat="1" applyFont="1" applyBorder="1" applyAlignment="1">
      <alignment horizontal="right" vertical="center"/>
    </xf>
    <xf numFmtId="41" fontId="8" fillId="0" borderId="0" xfId="0" applyNumberFormat="1" applyFont="1" applyFill="1" applyAlignment="1">
      <alignment horizontal="right" vertical="center"/>
    </xf>
    <xf numFmtId="176" fontId="8" fillId="0" borderId="2" xfId="0" applyNumberFormat="1" applyFont="1" applyBorder="1" applyAlignment="1">
      <alignment horizontal="right" vertical="center"/>
    </xf>
    <xf numFmtId="176" fontId="8" fillId="0" borderId="0" xfId="0" applyNumberFormat="1" applyFont="1" applyFill="1" applyAlignment="1">
      <alignment horizontal="right" vertical="center"/>
    </xf>
    <xf numFmtId="176" fontId="8" fillId="0" borderId="0" xfId="0" applyNumberFormat="1" applyFont="1" applyAlignment="1">
      <alignment horizontal="right" vertical="center"/>
    </xf>
    <xf numFmtId="176" fontId="8" fillId="9" borderId="1" xfId="0" applyNumberFormat="1" applyFont="1" applyFill="1" applyBorder="1" applyAlignment="1">
      <alignment horizontal="right" vertical="center"/>
    </xf>
    <xf numFmtId="176" fontId="8" fillId="9" borderId="2" xfId="0" applyNumberFormat="1" applyFont="1" applyFill="1" applyBorder="1" applyAlignment="1">
      <alignment horizontal="right" vertical="center"/>
    </xf>
    <xf numFmtId="176" fontId="9" fillId="0" borderId="1" xfId="3" applyNumberFormat="1" applyFont="1" applyFill="1" applyBorder="1" applyAlignment="1">
      <alignment horizontal="center" vertical="center"/>
    </xf>
    <xf numFmtId="178" fontId="2" fillId="0" borderId="11" xfId="1" applyNumberFormat="1" applyFont="1" applyFill="1" applyBorder="1" applyAlignment="1">
      <alignment vertical="center" wrapText="1"/>
    </xf>
    <xf numFmtId="176" fontId="2" fillId="0" borderId="1" xfId="1" applyNumberFormat="1" applyFont="1" applyFill="1" applyBorder="1" applyAlignment="1">
      <alignment horizontal="right" vertical="center" wrapText="1"/>
    </xf>
    <xf numFmtId="176" fontId="2" fillId="0" borderId="1" xfId="1" applyNumberFormat="1" applyFont="1" applyFill="1" applyBorder="1">
      <alignment vertical="center"/>
    </xf>
    <xf numFmtId="176" fontId="9" fillId="0" borderId="12" xfId="3" applyNumberFormat="1" applyFont="1" applyFill="1" applyBorder="1" applyAlignment="1">
      <alignment horizontal="center" vertical="center"/>
    </xf>
    <xf numFmtId="178" fontId="2" fillId="0" borderId="13" xfId="1" applyNumberFormat="1" applyFont="1" applyFill="1" applyBorder="1" applyAlignment="1">
      <alignment vertical="center" wrapText="1"/>
    </xf>
    <xf numFmtId="176" fontId="2" fillId="0" borderId="12" xfId="1" applyNumberFormat="1" applyFont="1" applyFill="1" applyBorder="1" applyAlignment="1">
      <alignment horizontal="right" vertical="center" wrapText="1"/>
    </xf>
    <xf numFmtId="176" fontId="2" fillId="0" borderId="12" xfId="0" applyNumberFormat="1" applyFont="1" applyFill="1" applyBorder="1" applyAlignment="1">
      <alignment vertical="center"/>
    </xf>
    <xf numFmtId="176" fontId="2" fillId="0" borderId="12" xfId="1" applyNumberFormat="1" applyFont="1" applyFill="1" applyBorder="1">
      <alignment vertical="center"/>
    </xf>
    <xf numFmtId="41" fontId="2" fillId="0" borderId="14" xfId="0" applyNumberFormat="1" applyFont="1" applyFill="1" applyBorder="1" applyAlignment="1">
      <alignment vertical="center"/>
    </xf>
    <xf numFmtId="176" fontId="2" fillId="0" borderId="14" xfId="0" applyNumberFormat="1" applyFont="1" applyFill="1" applyBorder="1" applyAlignment="1">
      <alignment vertical="center"/>
    </xf>
    <xf numFmtId="176" fontId="2" fillId="0" borderId="14" xfId="0" applyNumberFormat="1" applyFont="1" applyBorder="1" applyAlignment="1">
      <alignment vertical="center"/>
    </xf>
    <xf numFmtId="176" fontId="9" fillId="0" borderId="8" xfId="4" applyNumberFormat="1" applyFont="1" applyFill="1" applyBorder="1" applyAlignment="1">
      <alignment horizontal="center" vertical="center"/>
    </xf>
    <xf numFmtId="176" fontId="9" fillId="10" borderId="8" xfId="4" applyNumberFormat="1" applyFont="1" applyFill="1" applyBorder="1" applyAlignment="1">
      <alignment horizontal="center" vertical="center"/>
    </xf>
    <xf numFmtId="178" fontId="2" fillId="0" borderId="15" xfId="1" applyNumberFormat="1" applyFont="1" applyFill="1" applyBorder="1" applyAlignment="1">
      <alignment vertical="center" wrapText="1"/>
    </xf>
    <xf numFmtId="176" fontId="2" fillId="0" borderId="8" xfId="1" applyNumberFormat="1" applyFont="1" applyFill="1" applyBorder="1" applyAlignment="1">
      <alignment horizontal="right" vertical="center" wrapText="1"/>
    </xf>
    <xf numFmtId="176" fontId="2" fillId="0" borderId="8" xfId="0" applyNumberFormat="1" applyFont="1" applyFill="1" applyBorder="1" applyAlignment="1">
      <alignment vertical="center"/>
    </xf>
    <xf numFmtId="176" fontId="2" fillId="0" borderId="8" xfId="1" applyNumberFormat="1" applyFont="1" applyFill="1" applyBorder="1">
      <alignment vertical="center"/>
    </xf>
    <xf numFmtId="176" fontId="9" fillId="0" borderId="1" xfId="4" applyNumberFormat="1" applyFont="1" applyFill="1" applyBorder="1" applyAlignment="1">
      <alignment horizontal="center" vertical="center"/>
    </xf>
    <xf numFmtId="176" fontId="9" fillId="10" borderId="1" xfId="4" applyNumberFormat="1" applyFont="1" applyFill="1" applyBorder="1" applyAlignment="1">
      <alignment horizontal="center" vertical="center"/>
    </xf>
    <xf numFmtId="176" fontId="9" fillId="11" borderId="1" xfId="4" applyNumberFormat="1" applyFont="1" applyFill="1" applyBorder="1" applyAlignment="1">
      <alignment horizontal="center" vertical="center"/>
    </xf>
    <xf numFmtId="176" fontId="2" fillId="11" borderId="0" xfId="0" applyNumberFormat="1" applyFont="1" applyFill="1" applyAlignment="1">
      <alignment vertical="center"/>
    </xf>
    <xf numFmtId="176" fontId="11" fillId="10" borderId="1" xfId="4" applyNumberFormat="1" applyFont="1" applyFill="1" applyBorder="1" applyAlignment="1">
      <alignment horizontal="center" vertical="center"/>
    </xf>
    <xf numFmtId="176" fontId="12" fillId="11" borderId="1" xfId="4" applyNumberFormat="1" applyFont="1" applyFill="1" applyBorder="1" applyAlignment="1">
      <alignment horizontal="center" vertical="center"/>
    </xf>
    <xf numFmtId="176" fontId="12" fillId="0" borderId="1" xfId="4" applyNumberFormat="1" applyFont="1" applyFill="1" applyBorder="1" applyAlignment="1">
      <alignment horizontal="center" vertical="center"/>
    </xf>
    <xf numFmtId="176" fontId="9" fillId="10" borderId="1" xfId="4" quotePrefix="1" applyNumberFormat="1" applyFont="1" applyFill="1" applyBorder="1" applyAlignment="1">
      <alignment horizontal="center" vertical="center"/>
    </xf>
    <xf numFmtId="176" fontId="2" fillId="0" borderId="0" xfId="0" applyNumberFormat="1" applyFont="1" applyBorder="1" applyAlignment="1">
      <alignment vertical="center"/>
    </xf>
    <xf numFmtId="176" fontId="2" fillId="0" borderId="0" xfId="1" applyNumberFormat="1" applyFont="1" applyBorder="1" applyAlignment="1">
      <alignment horizontal="right" vertical="center" wrapText="1"/>
    </xf>
    <xf numFmtId="176" fontId="2" fillId="0" borderId="0" xfId="1" applyNumberFormat="1" applyFont="1" applyFill="1" applyBorder="1">
      <alignment vertical="center"/>
    </xf>
    <xf numFmtId="0" fontId="13" fillId="0" borderId="0" xfId="0" applyFont="1" applyAlignment="1">
      <alignment vertical="top" wrapText="1"/>
    </xf>
    <xf numFmtId="3" fontId="13" fillId="12" borderId="0" xfId="0" applyNumberFormat="1" applyFont="1" applyFill="1" applyAlignment="1">
      <alignment horizontal="right" vertical="top" wrapText="1"/>
    </xf>
    <xf numFmtId="176" fontId="2" fillId="0" borderId="1" xfId="1" applyNumberFormat="1" applyFont="1" applyBorder="1" applyAlignment="1">
      <alignment horizontal="right" vertical="center" wrapText="1"/>
    </xf>
    <xf numFmtId="176" fontId="15" fillId="11" borderId="11" xfId="5" applyNumberFormat="1" applyFont="1" applyFill="1" applyBorder="1" applyAlignment="1">
      <alignment horizontal="right" vertical="center"/>
    </xf>
    <xf numFmtId="176" fontId="2" fillId="0" borderId="0" xfId="0" quotePrefix="1" applyNumberFormat="1" applyFont="1" applyFill="1" applyAlignment="1">
      <alignment vertical="center"/>
    </xf>
    <xf numFmtId="176" fontId="9" fillId="13" borderId="1" xfId="4" applyNumberFormat="1" applyFont="1" applyFill="1" applyBorder="1" applyAlignment="1">
      <alignment horizontal="center" vertical="center"/>
    </xf>
    <xf numFmtId="176" fontId="2" fillId="0" borderId="5" xfId="0" applyNumberFormat="1" applyFont="1" applyBorder="1" applyAlignment="1">
      <alignment vertical="center"/>
    </xf>
    <xf numFmtId="177" fontId="2" fillId="0" borderId="5" xfId="0" applyNumberFormat="1" applyFont="1" applyBorder="1" applyAlignment="1">
      <alignment vertical="center"/>
    </xf>
    <xf numFmtId="176" fontId="2" fillId="0" borderId="5" xfId="0" applyNumberFormat="1" applyFont="1" applyFill="1" applyBorder="1" applyAlignment="1">
      <alignment vertical="center"/>
    </xf>
    <xf numFmtId="176" fontId="9" fillId="0" borderId="0" xfId="0" applyNumberFormat="1" applyFont="1" applyAlignment="1">
      <alignment vertical="center"/>
    </xf>
    <xf numFmtId="49" fontId="9" fillId="0" borderId="0" xfId="0" applyNumberFormat="1" applyFont="1" applyFill="1" applyAlignment="1">
      <alignment horizontal="center" vertical="center"/>
    </xf>
    <xf numFmtId="49" fontId="9" fillId="0" borderId="0" xfId="0" applyNumberFormat="1" applyFont="1" applyFill="1" applyAlignment="1">
      <alignment horizontal="center" vertical="center" wrapText="1"/>
    </xf>
    <xf numFmtId="49" fontId="9" fillId="0" borderId="0" xfId="0" quotePrefix="1" applyNumberFormat="1" applyFont="1" applyFill="1" applyAlignment="1">
      <alignment horizontal="center" vertical="center"/>
    </xf>
    <xf numFmtId="49" fontId="9" fillId="0" borderId="0" xfId="0" applyNumberFormat="1" applyFont="1" applyFill="1" applyBorder="1" applyAlignment="1">
      <alignment horizontal="center" vertical="center"/>
    </xf>
    <xf numFmtId="176" fontId="22" fillId="15" borderId="1" xfId="0" applyNumberFormat="1" applyFont="1" applyFill="1" applyBorder="1" applyAlignment="1">
      <alignment horizontal="center" vertical="center" wrapText="1"/>
    </xf>
    <xf numFmtId="176" fontId="23" fillId="15" borderId="1" xfId="0" applyNumberFormat="1" applyFont="1" applyFill="1" applyBorder="1" applyAlignment="1">
      <alignment horizontal="center" vertical="center" wrapText="1"/>
    </xf>
    <xf numFmtId="176" fontId="7" fillId="15" borderId="1" xfId="0" applyNumberFormat="1" applyFont="1" applyFill="1" applyBorder="1" applyAlignment="1">
      <alignment horizontal="left" vertical="center" wrapText="1"/>
    </xf>
    <xf numFmtId="176" fontId="2" fillId="15" borderId="1" xfId="0" applyNumberFormat="1" applyFont="1" applyFill="1" applyBorder="1" applyAlignment="1">
      <alignment horizontal="center" vertical="center" wrapText="1"/>
    </xf>
    <xf numFmtId="176" fontId="22" fillId="14" borderId="1" xfId="0" applyNumberFormat="1" applyFont="1" applyFill="1" applyBorder="1" applyAlignment="1">
      <alignment horizontal="center" vertical="center" wrapText="1"/>
    </xf>
    <xf numFmtId="176" fontId="2" fillId="15" borderId="10" xfId="0" applyNumberFormat="1" applyFont="1" applyFill="1" applyBorder="1" applyAlignment="1">
      <alignment horizontal="center" vertical="center" wrapText="1"/>
    </xf>
    <xf numFmtId="176" fontId="22" fillId="15" borderId="17" xfId="0" applyNumberFormat="1" applyFont="1" applyFill="1" applyBorder="1" applyAlignment="1">
      <alignment horizontal="center" vertical="center" wrapText="1"/>
    </xf>
    <xf numFmtId="41" fontId="5" fillId="2" borderId="1" xfId="0" applyNumberFormat="1" applyFont="1" applyFill="1" applyBorder="1" applyAlignment="1">
      <alignment horizontal="center" vertical="center" wrapText="1"/>
    </xf>
    <xf numFmtId="176" fontId="5" fillId="2" borderId="4" xfId="0" applyNumberFormat="1" applyFont="1" applyFill="1" applyBorder="1" applyAlignment="1">
      <alignment horizontal="center" vertical="center" wrapText="1"/>
    </xf>
    <xf numFmtId="176" fontId="23" fillId="3" borderId="10" xfId="0" applyNumberFormat="1" applyFont="1" applyFill="1" applyBorder="1" applyAlignment="1">
      <alignment horizontal="center" vertical="center" wrapText="1"/>
    </xf>
    <xf numFmtId="176" fontId="5" fillId="2" borderId="1" xfId="0" applyNumberFormat="1" applyFont="1" applyFill="1" applyBorder="1" applyAlignment="1">
      <alignment horizontal="center" vertical="center" wrapText="1"/>
    </xf>
    <xf numFmtId="176" fontId="22" fillId="0" borderId="1" xfId="0" applyNumberFormat="1" applyFont="1" applyFill="1" applyBorder="1" applyAlignment="1">
      <alignment horizontal="center" vertical="center" wrapText="1"/>
    </xf>
    <xf numFmtId="176" fontId="22" fillId="16" borderId="1" xfId="0" applyNumberFormat="1" applyFont="1" applyFill="1" applyBorder="1" applyAlignment="1">
      <alignment horizontal="center" vertical="center" wrapText="1"/>
    </xf>
    <xf numFmtId="176" fontId="22" fillId="0" borderId="0" xfId="0" applyNumberFormat="1" applyFont="1" applyFill="1" applyAlignment="1">
      <alignment horizontal="center" vertical="center" wrapText="1"/>
    </xf>
    <xf numFmtId="176" fontId="2" fillId="0" borderId="10" xfId="0" applyNumberFormat="1" applyFont="1" applyFill="1" applyBorder="1" applyAlignment="1">
      <alignment vertical="center"/>
    </xf>
    <xf numFmtId="176" fontId="2" fillId="0" borderId="17" xfId="0" applyNumberFormat="1" applyFont="1" applyFill="1" applyBorder="1" applyAlignment="1">
      <alignment vertical="center"/>
    </xf>
    <xf numFmtId="176" fontId="2" fillId="16" borderId="1" xfId="0" applyNumberFormat="1" applyFont="1" applyFill="1" applyBorder="1" applyAlignment="1">
      <alignment vertical="center"/>
    </xf>
    <xf numFmtId="176" fontId="2" fillId="10" borderId="1" xfId="0" applyNumberFormat="1" applyFont="1" applyFill="1" applyBorder="1" applyAlignment="1">
      <alignment vertical="center"/>
    </xf>
    <xf numFmtId="176" fontId="2" fillId="10" borderId="10" xfId="0" applyNumberFormat="1" applyFont="1" applyFill="1" applyBorder="1" applyAlignment="1">
      <alignment vertical="center"/>
    </xf>
    <xf numFmtId="176" fontId="2" fillId="10" borderId="17" xfId="0" applyNumberFormat="1" applyFont="1" applyFill="1" applyBorder="1" applyAlignment="1">
      <alignment vertical="center"/>
    </xf>
    <xf numFmtId="176" fontId="2" fillId="10" borderId="0" xfId="0" applyNumberFormat="1" applyFont="1" applyFill="1" applyAlignment="1">
      <alignment vertical="center"/>
    </xf>
    <xf numFmtId="176" fontId="9" fillId="2" borderId="1" xfId="3" applyNumberFormat="1" applyFont="1" applyFill="1" applyBorder="1" applyAlignment="1">
      <alignment horizontal="center" vertical="center"/>
    </xf>
    <xf numFmtId="176" fontId="2" fillId="17" borderId="1" xfId="0" applyNumberFormat="1" applyFont="1" applyFill="1" applyBorder="1" applyAlignment="1">
      <alignment vertical="center"/>
    </xf>
    <xf numFmtId="176" fontId="2" fillId="3" borderId="1" xfId="0" applyNumberFormat="1" applyFont="1" applyFill="1" applyBorder="1" applyAlignment="1">
      <alignment vertical="center"/>
    </xf>
    <xf numFmtId="176" fontId="0" fillId="0" borderId="1" xfId="0" applyNumberFormat="1" applyFill="1" applyBorder="1" applyAlignment="1">
      <alignment vertical="center"/>
    </xf>
    <xf numFmtId="176" fontId="2" fillId="18" borderId="1" xfId="6" applyNumberFormat="1" applyFont="1" applyFill="1" applyBorder="1">
      <alignment vertical="center"/>
    </xf>
    <xf numFmtId="176" fontId="2" fillId="16" borderId="0" xfId="0" applyNumberFormat="1" applyFont="1" applyFill="1" applyAlignment="1">
      <alignment vertical="center"/>
    </xf>
    <xf numFmtId="176" fontId="9" fillId="19" borderId="1" xfId="4" applyNumberFormat="1" applyFont="1" applyFill="1" applyBorder="1" applyAlignment="1">
      <alignment horizontal="center" vertical="center"/>
    </xf>
    <xf numFmtId="176" fontId="9" fillId="12" borderId="1" xfId="4" applyNumberFormat="1" applyFont="1" applyFill="1" applyBorder="1" applyAlignment="1">
      <alignment horizontal="center" vertical="center"/>
    </xf>
    <xf numFmtId="176" fontId="9" fillId="20" borderId="1" xfId="4" applyNumberFormat="1" applyFont="1" applyFill="1" applyBorder="1" applyAlignment="1">
      <alignment horizontal="center" vertical="center"/>
    </xf>
    <xf numFmtId="176" fontId="9" fillId="19" borderId="1" xfId="4" quotePrefix="1" applyNumberFormat="1" applyFont="1" applyFill="1" applyBorder="1" applyAlignment="1">
      <alignment horizontal="center" vertical="center"/>
    </xf>
    <xf numFmtId="176" fontId="2" fillId="0" borderId="18" xfId="0" applyNumberFormat="1" applyFont="1" applyBorder="1" applyAlignment="1">
      <alignment vertical="center"/>
    </xf>
    <xf numFmtId="176" fontId="2" fillId="18" borderId="8" xfId="6" applyNumberFormat="1" applyFont="1" applyFill="1" applyBorder="1">
      <alignment vertical="center"/>
    </xf>
    <xf numFmtId="176" fontId="4" fillId="0" borderId="0" xfId="0" applyNumberFormat="1" applyFont="1" applyAlignment="1">
      <alignment vertical="center"/>
    </xf>
    <xf numFmtId="176" fontId="4" fillId="15" borderId="1" xfId="0" applyNumberFormat="1" applyFont="1" applyFill="1" applyBorder="1" applyAlignment="1">
      <alignment horizontal="center" vertical="center" wrapText="1"/>
    </xf>
    <xf numFmtId="176" fontId="4" fillId="0" borderId="0" xfId="0" applyNumberFormat="1" applyFont="1" applyAlignment="1">
      <alignment horizontal="center" vertical="center" wrapText="1"/>
    </xf>
    <xf numFmtId="176" fontId="5" fillId="0" borderId="1" xfId="0" applyNumberFormat="1" applyFont="1" applyFill="1" applyBorder="1" applyAlignment="1">
      <alignment vertical="center"/>
    </xf>
    <xf numFmtId="176" fontId="9" fillId="16" borderId="1" xfId="3" applyNumberFormat="1" applyFont="1" applyFill="1" applyBorder="1" applyAlignment="1">
      <alignment horizontal="center" vertical="center"/>
    </xf>
    <xf numFmtId="176" fontId="5" fillId="21" borderId="1" xfId="0" applyNumberFormat="1" applyFont="1" applyFill="1" applyBorder="1" applyAlignment="1">
      <alignment vertical="center"/>
    </xf>
    <xf numFmtId="176" fontId="5" fillId="22" borderId="1" xfId="0" applyNumberFormat="1" applyFont="1" applyFill="1" applyBorder="1" applyAlignment="1">
      <alignment vertical="center"/>
    </xf>
    <xf numFmtId="176" fontId="4" fillId="0" borderId="4" xfId="0" applyNumberFormat="1" applyFont="1" applyFill="1" applyBorder="1" applyAlignment="1">
      <alignment horizontal="center" vertical="center" wrapText="1"/>
    </xf>
    <xf numFmtId="176" fontId="4" fillId="0" borderId="7" xfId="0" applyNumberFormat="1" applyFont="1" applyFill="1" applyBorder="1" applyAlignment="1">
      <alignment horizontal="center" vertical="center" wrapText="1"/>
    </xf>
    <xf numFmtId="176" fontId="4" fillId="0" borderId="8" xfId="0" applyNumberFormat="1" applyFont="1" applyFill="1" applyBorder="1" applyAlignment="1">
      <alignment horizontal="center" vertical="center" wrapText="1"/>
    </xf>
    <xf numFmtId="176" fontId="5" fillId="0" borderId="4" xfId="0" applyNumberFormat="1" applyFont="1" applyFill="1" applyBorder="1" applyAlignment="1">
      <alignment horizontal="center" vertical="center" wrapText="1"/>
    </xf>
    <xf numFmtId="176" fontId="5" fillId="0" borderId="8" xfId="0" applyNumberFormat="1" applyFont="1" applyFill="1" applyBorder="1" applyAlignment="1">
      <alignment horizontal="center" vertical="center" wrapText="1"/>
    </xf>
    <xf numFmtId="177" fontId="5" fillId="0" borderId="4" xfId="0" applyNumberFormat="1" applyFont="1" applyFill="1" applyBorder="1" applyAlignment="1">
      <alignment horizontal="center" vertical="center" wrapText="1"/>
    </xf>
    <xf numFmtId="177" fontId="5" fillId="0" borderId="8" xfId="0" applyNumberFormat="1" applyFont="1" applyFill="1" applyBorder="1" applyAlignment="1">
      <alignment horizontal="center" vertical="center" wrapText="1"/>
    </xf>
    <xf numFmtId="176" fontId="6" fillId="5" borderId="6" xfId="0" applyNumberFormat="1" applyFont="1" applyFill="1" applyBorder="1" applyAlignment="1">
      <alignment horizontal="center" vertical="center" wrapText="1"/>
    </xf>
    <xf numFmtId="176" fontId="6" fillId="5" borderId="9" xfId="0" applyNumberFormat="1" applyFont="1" applyFill="1" applyBorder="1" applyAlignment="1">
      <alignment horizontal="center" vertical="center" wrapText="1"/>
    </xf>
    <xf numFmtId="176" fontId="2" fillId="2" borderId="3" xfId="0" applyNumberFormat="1" applyFont="1" applyFill="1" applyBorder="1" applyAlignment="1">
      <alignment horizontal="center" vertical="center"/>
    </xf>
    <xf numFmtId="176" fontId="4" fillId="4" borderId="4" xfId="0" applyNumberFormat="1" applyFont="1" applyFill="1" applyBorder="1" applyAlignment="1">
      <alignment horizontal="center" vertical="center" wrapText="1"/>
    </xf>
    <xf numFmtId="176" fontId="4" fillId="4" borderId="7" xfId="0" applyNumberFormat="1" applyFont="1" applyFill="1" applyBorder="1" applyAlignment="1">
      <alignment horizontal="center" vertical="center" wrapText="1"/>
    </xf>
    <xf numFmtId="176" fontId="4" fillId="4" borderId="8" xfId="0" applyNumberFormat="1" applyFont="1" applyFill="1" applyBorder="1" applyAlignment="1">
      <alignment horizontal="center" vertical="center" wrapText="1"/>
    </xf>
    <xf numFmtId="176" fontId="5" fillId="5" borderId="4" xfId="0" applyNumberFormat="1" applyFont="1" applyFill="1" applyBorder="1" applyAlignment="1">
      <alignment horizontal="center" vertical="center" wrapText="1"/>
    </xf>
    <xf numFmtId="176" fontId="5" fillId="5" borderId="8" xfId="0" applyNumberFormat="1" applyFont="1" applyFill="1" applyBorder="1" applyAlignment="1">
      <alignment horizontal="center" vertical="center" wrapText="1"/>
    </xf>
    <xf numFmtId="176" fontId="5" fillId="6" borderId="4" xfId="0" applyNumberFormat="1" applyFont="1" applyFill="1" applyBorder="1" applyAlignment="1">
      <alignment horizontal="center" vertical="center" wrapText="1"/>
    </xf>
    <xf numFmtId="176" fontId="5" fillId="6" borderId="8" xfId="0" applyNumberFormat="1" applyFont="1" applyFill="1" applyBorder="1" applyAlignment="1">
      <alignment horizontal="center" vertical="center" wrapText="1"/>
    </xf>
    <xf numFmtId="176" fontId="5" fillId="7" borderId="5" xfId="0" applyNumberFormat="1" applyFont="1" applyFill="1" applyBorder="1" applyAlignment="1">
      <alignment horizontal="center" vertical="center" wrapText="1"/>
    </xf>
    <xf numFmtId="176" fontId="5" fillId="7" borderId="3" xfId="0" applyNumberFormat="1" applyFont="1" applyFill="1" applyBorder="1" applyAlignment="1">
      <alignment horizontal="center" vertical="center" wrapText="1"/>
    </xf>
    <xf numFmtId="176" fontId="8" fillId="9" borderId="1" xfId="2" applyNumberFormat="1" applyFont="1" applyFill="1" applyBorder="1" applyAlignment="1" applyProtection="1">
      <alignment horizontal="center" vertical="center" wrapText="1"/>
    </xf>
    <xf numFmtId="176" fontId="4" fillId="0" borderId="0" xfId="0" applyNumberFormat="1" applyFont="1" applyFill="1" applyAlignment="1">
      <alignment horizontal="center" vertical="center" wrapText="1"/>
    </xf>
    <xf numFmtId="176" fontId="2" fillId="0" borderId="0" xfId="0" applyNumberFormat="1" applyFont="1" applyAlignment="1">
      <alignment vertical="center"/>
    </xf>
    <xf numFmtId="176" fontId="4" fillId="0" borderId="2" xfId="0" applyNumberFormat="1" applyFont="1" applyFill="1" applyBorder="1" applyAlignment="1">
      <alignment horizontal="center" vertical="center" wrapText="1"/>
    </xf>
    <xf numFmtId="176" fontId="8" fillId="0" borderId="10" xfId="0" applyNumberFormat="1" applyFont="1" applyFill="1" applyBorder="1" applyAlignment="1">
      <alignment horizontal="center" vertical="center"/>
    </xf>
    <xf numFmtId="176" fontId="8" fillId="0" borderId="2" xfId="0" applyNumberFormat="1" applyFont="1" applyFill="1" applyBorder="1" applyAlignment="1">
      <alignment horizontal="center" vertical="center"/>
    </xf>
    <xf numFmtId="176" fontId="6" fillId="7" borderId="6" xfId="0" applyNumberFormat="1" applyFont="1" applyFill="1" applyBorder="1" applyAlignment="1">
      <alignment horizontal="center" vertical="center" wrapText="1"/>
    </xf>
    <xf numFmtId="176" fontId="6" fillId="7" borderId="9" xfId="0" applyNumberFormat="1" applyFont="1" applyFill="1" applyBorder="1" applyAlignment="1">
      <alignment horizontal="center" vertical="center" wrapText="1"/>
    </xf>
    <xf numFmtId="176" fontId="5" fillId="8" borderId="6" xfId="0" applyNumberFormat="1" applyFont="1" applyFill="1" applyBorder="1" applyAlignment="1">
      <alignment horizontal="center" vertical="center" wrapText="1"/>
    </xf>
    <xf numFmtId="176" fontId="5" fillId="8" borderId="9" xfId="0" applyNumberFormat="1" applyFont="1" applyFill="1" applyBorder="1" applyAlignment="1">
      <alignment horizontal="center" vertical="center" wrapText="1"/>
    </xf>
    <xf numFmtId="176" fontId="2" fillId="8" borderId="6" xfId="0" applyNumberFormat="1" applyFont="1" applyFill="1" applyBorder="1" applyAlignment="1">
      <alignment horizontal="center" vertical="center" wrapText="1"/>
    </xf>
    <xf numFmtId="176" fontId="2" fillId="8" borderId="9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6" fontId="9" fillId="14" borderId="16" xfId="0" applyNumberFormat="1" applyFont="1" applyFill="1" applyBorder="1" applyAlignment="1">
      <alignment horizontal="center" vertical="center"/>
    </xf>
    <xf numFmtId="176" fontId="9" fillId="14" borderId="0" xfId="0" applyNumberFormat="1" applyFont="1" applyFill="1" applyBorder="1" applyAlignment="1">
      <alignment horizontal="center" vertical="center"/>
    </xf>
    <xf numFmtId="176" fontId="2" fillId="0" borderId="10" xfId="0" applyNumberFormat="1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176" fontId="9" fillId="10" borderId="10" xfId="3" applyNumberFormat="1" applyFont="1" applyFill="1" applyBorder="1" applyAlignment="1">
      <alignment horizontal="center" vertical="center"/>
    </xf>
    <xf numFmtId="176" fontId="9" fillId="10" borderId="2" xfId="3" applyNumberFormat="1" applyFont="1" applyFill="1" applyBorder="1" applyAlignment="1">
      <alignment horizontal="center" vertical="center"/>
    </xf>
    <xf numFmtId="176" fontId="2" fillId="10" borderId="1" xfId="0" applyNumberFormat="1" applyFont="1" applyFill="1" applyBorder="1" applyAlignment="1">
      <alignment horizontal="center" vertical="center"/>
    </xf>
    <xf numFmtId="176" fontId="4" fillId="15" borderId="4" xfId="0" applyNumberFormat="1" applyFont="1" applyFill="1" applyBorder="1" applyAlignment="1">
      <alignment horizontal="center" vertical="center" wrapText="1"/>
    </xf>
    <xf numFmtId="176" fontId="4" fillId="15" borderId="8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/>
    </xf>
    <xf numFmtId="176" fontId="28" fillId="21" borderId="1" xfId="3" applyNumberFormat="1" applyFont="1" applyFill="1" applyBorder="1" applyAlignment="1">
      <alignment horizontal="center" vertical="center"/>
    </xf>
    <xf numFmtId="176" fontId="5" fillId="21" borderId="1" xfId="0" applyNumberFormat="1" applyFont="1" applyFill="1" applyBorder="1" applyAlignment="1">
      <alignment horizontal="center" vertical="center"/>
    </xf>
    <xf numFmtId="176" fontId="4" fillId="15" borderId="19" xfId="0" applyNumberFormat="1" applyFont="1" applyFill="1" applyBorder="1" applyAlignment="1">
      <alignment horizontal="center" vertical="center" wrapText="1"/>
    </xf>
    <xf numFmtId="176" fontId="4" fillId="15" borderId="5" xfId="0" applyNumberFormat="1" applyFont="1" applyFill="1" applyBorder="1" applyAlignment="1">
      <alignment horizontal="center" vertical="center" wrapText="1"/>
    </xf>
  </cellXfs>
  <cellStyles count="7">
    <cellStyle name="一般" xfId="0" builtinId="0"/>
    <cellStyle name="一般_%9A%8E段-C-102年度各校基金來源及用途概算表" xfId="2"/>
    <cellStyle name="一般_106年度各學校賸餘數" xfId="6"/>
    <cellStyle name="一般_Sheet1" xfId="4"/>
    <cellStyle name="一般_各校可編列經費" xfId="5"/>
    <cellStyle name="一般_國中簽收清冊Microsoft Excel 工作表" xfId="3"/>
    <cellStyle name="千分位" xfId="1" builtinId="3"/>
  </cellStyles>
  <dxfs count="1">
    <dxf>
      <fill>
        <patternFill>
          <bgColor indexed="3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61"/>
    <pageSetUpPr fitToPage="1"/>
  </sheetPr>
  <dimension ref="A1:AA187"/>
  <sheetViews>
    <sheetView tabSelected="1" view="pageBreakPreview" zoomScale="90" zoomScaleNormal="100" zoomScaleSheetLayoutView="90" workbookViewId="0">
      <pane xSplit="2" ySplit="8" topLeftCell="C54" activePane="bottomRight" state="frozen"/>
      <selection activeCell="F10" sqref="F10"/>
      <selection pane="topRight" activeCell="F10" sqref="F10"/>
      <selection pane="bottomLeft" activeCell="F10" sqref="F10"/>
      <selection pane="bottomRight" activeCell="A72" sqref="A72:XFD72"/>
    </sheetView>
  </sheetViews>
  <sheetFormatPr defaultRowHeight="16.5" x14ac:dyDescent="0.25"/>
  <cols>
    <col min="1" max="1" width="6.375" style="1" customWidth="1"/>
    <col min="2" max="2" width="23.875" style="1" bestFit="1" customWidth="1"/>
    <col min="3" max="3" width="14.625" style="1" customWidth="1"/>
    <col min="4" max="4" width="15" style="2" customWidth="1"/>
    <col min="5" max="5" width="16.25" style="3" customWidth="1"/>
    <col min="6" max="7" width="16" style="2" customWidth="1"/>
    <col min="8" max="8" width="13.375" style="1" customWidth="1"/>
    <col min="9" max="9" width="18.25" style="2" customWidth="1"/>
    <col min="10" max="10" width="16" style="2" customWidth="1"/>
    <col min="11" max="11" width="22" style="2" customWidth="1"/>
    <col min="12" max="14" width="17.25" style="2" customWidth="1"/>
    <col min="15" max="16" width="16" style="2" customWidth="1"/>
    <col min="17" max="17" width="9.5" style="5" bestFit="1" customWidth="1"/>
    <col min="18" max="18" width="19.125" style="6" customWidth="1"/>
    <col min="19" max="19" width="16.125" style="6" bestFit="1" customWidth="1"/>
    <col min="20" max="20" width="19.375" style="7" bestFit="1" customWidth="1"/>
    <col min="21" max="21" width="16.125" style="6" bestFit="1" customWidth="1"/>
    <col min="22" max="22" width="19" style="7" customWidth="1"/>
    <col min="23" max="23" width="16.125" style="6" customWidth="1"/>
    <col min="24" max="24" width="19.375" style="7" bestFit="1" customWidth="1"/>
    <col min="25" max="25" width="16.125" style="6" bestFit="1" customWidth="1"/>
    <col min="26" max="27" width="9" style="1"/>
    <col min="28" max="16384" width="9" style="2"/>
  </cols>
  <sheetData>
    <row r="1" spans="1:27" x14ac:dyDescent="0.25">
      <c r="F1" s="4" t="s">
        <v>0</v>
      </c>
    </row>
    <row r="2" spans="1:27" ht="26.25" customHeight="1" thickBot="1" x14ac:dyDescent="0.3">
      <c r="A2" s="115" t="s">
        <v>1</v>
      </c>
      <c r="B2" s="115"/>
      <c r="C2" s="8"/>
      <c r="D2" s="9"/>
      <c r="E2" s="10"/>
      <c r="I2" s="1" t="s">
        <v>2</v>
      </c>
      <c r="K2" s="2" t="s">
        <v>3</v>
      </c>
      <c r="L2" s="2" t="s">
        <v>3</v>
      </c>
      <c r="M2" s="2" t="s">
        <v>3</v>
      </c>
      <c r="P2" s="2" t="s">
        <v>4</v>
      </c>
      <c r="R2" s="11" t="s">
        <v>5</v>
      </c>
      <c r="S2" s="116" t="s">
        <v>6</v>
      </c>
      <c r="T2" s="11" t="str">
        <f>R2</f>
        <v>113.7.8核定</v>
      </c>
      <c r="U2" s="106" t="s">
        <v>7</v>
      </c>
      <c r="V2" s="11" t="str">
        <f>R2</f>
        <v>113.7.8核定</v>
      </c>
      <c r="W2" s="106" t="s">
        <v>8</v>
      </c>
      <c r="X2" s="11" t="str">
        <f>R2</f>
        <v>113.7.8核定</v>
      </c>
      <c r="Y2" s="106" t="s">
        <v>9</v>
      </c>
    </row>
    <row r="3" spans="1:27" s="14" customFormat="1" ht="19.5" customHeight="1" x14ac:dyDescent="0.25">
      <c r="A3" s="106" t="s">
        <v>10</v>
      </c>
      <c r="B3" s="106" t="s">
        <v>11</v>
      </c>
      <c r="C3" s="109" t="s">
        <v>12</v>
      </c>
      <c r="D3" s="109" t="s">
        <v>13</v>
      </c>
      <c r="E3" s="111" t="s">
        <v>14</v>
      </c>
      <c r="F3" s="119" t="s">
        <v>15</v>
      </c>
      <c r="G3" s="119" t="s">
        <v>16</v>
      </c>
      <c r="H3" s="121" t="s">
        <v>17</v>
      </c>
      <c r="I3" s="119" t="s">
        <v>18</v>
      </c>
      <c r="J3" s="123" t="s">
        <v>19</v>
      </c>
      <c r="K3" s="113" t="s">
        <v>20</v>
      </c>
      <c r="L3" s="123" t="s">
        <v>21</v>
      </c>
      <c r="M3" s="131" t="s">
        <v>22</v>
      </c>
      <c r="N3" s="133" t="s">
        <v>23</v>
      </c>
      <c r="O3" s="135" t="s">
        <v>24</v>
      </c>
      <c r="P3" s="135" t="s">
        <v>25</v>
      </c>
      <c r="Q3" s="12"/>
      <c r="R3" s="137" t="s">
        <v>26</v>
      </c>
      <c r="S3" s="117"/>
      <c r="T3" s="128" t="s">
        <v>27</v>
      </c>
      <c r="U3" s="107"/>
      <c r="V3" s="128" t="s">
        <v>28</v>
      </c>
      <c r="W3" s="107"/>
      <c r="X3" s="128" t="s">
        <v>29</v>
      </c>
      <c r="Y3" s="107"/>
      <c r="Z3" s="13"/>
      <c r="AA3" s="13"/>
    </row>
    <row r="4" spans="1:27" s="14" customFormat="1" ht="57.75" customHeight="1" thickBot="1" x14ac:dyDescent="0.3">
      <c r="A4" s="108"/>
      <c r="B4" s="108"/>
      <c r="C4" s="110" t="s">
        <v>30</v>
      </c>
      <c r="D4" s="110" t="s">
        <v>31</v>
      </c>
      <c r="E4" s="112"/>
      <c r="F4" s="120"/>
      <c r="G4" s="120"/>
      <c r="H4" s="122"/>
      <c r="I4" s="120"/>
      <c r="J4" s="124"/>
      <c r="K4" s="114"/>
      <c r="L4" s="124"/>
      <c r="M4" s="132"/>
      <c r="N4" s="134"/>
      <c r="O4" s="136"/>
      <c r="P4" s="136"/>
      <c r="Q4" s="12" t="s">
        <v>32</v>
      </c>
      <c r="R4" s="137"/>
      <c r="S4" s="118"/>
      <c r="T4" s="128"/>
      <c r="U4" s="108"/>
      <c r="V4" s="128"/>
      <c r="W4" s="108"/>
      <c r="X4" s="128"/>
      <c r="Y4" s="108"/>
      <c r="Z4" s="13"/>
      <c r="AA4" s="13"/>
    </row>
    <row r="5" spans="1:27" s="20" customFormat="1" ht="14.25" customHeight="1" x14ac:dyDescent="0.25">
      <c r="A5" s="129" t="s">
        <v>33</v>
      </c>
      <c r="B5" s="130"/>
      <c r="C5" s="15">
        <f t="shared" ref="C5:P5" si="0">C6+C7+C8</f>
        <v>614655048</v>
      </c>
      <c r="D5" s="15">
        <f t="shared" si="0"/>
        <v>614657000</v>
      </c>
      <c r="E5" s="15">
        <f t="shared" si="0"/>
        <v>-319754000</v>
      </c>
      <c r="F5" s="15">
        <f t="shared" si="0"/>
        <v>188146000</v>
      </c>
      <c r="G5" s="15">
        <f t="shared" si="0"/>
        <v>83322000</v>
      </c>
      <c r="H5" s="15">
        <f t="shared" si="0"/>
        <v>0</v>
      </c>
      <c r="I5" s="15">
        <f>I6+I7+I8</f>
        <v>7273385000</v>
      </c>
      <c r="J5" s="15">
        <f t="shared" si="0"/>
        <v>3529000</v>
      </c>
      <c r="K5" s="16">
        <f t="shared" si="0"/>
        <v>7360236000</v>
      </c>
      <c r="L5" s="15">
        <f t="shared" si="0"/>
        <v>7085239000</v>
      </c>
      <c r="M5" s="16">
        <f t="shared" si="0"/>
        <v>7088768000</v>
      </c>
      <c r="N5" s="16">
        <f t="shared" si="0"/>
        <v>-271468000</v>
      </c>
      <c r="O5" s="16">
        <f t="shared" si="0"/>
        <v>294903000</v>
      </c>
      <c r="P5" s="16">
        <f t="shared" si="0"/>
        <v>23435000</v>
      </c>
      <c r="Q5" s="17"/>
      <c r="R5" s="15">
        <f t="shared" ref="R5:Y5" si="1">R6+R7+R8</f>
        <v>7092784000</v>
      </c>
      <c r="S5" s="15">
        <f>S6+S7+S8</f>
        <v>180601000</v>
      </c>
      <c r="T5" s="15">
        <f t="shared" si="1"/>
        <v>7166928000</v>
      </c>
      <c r="U5" s="15">
        <f t="shared" si="1"/>
        <v>193308000</v>
      </c>
      <c r="V5" s="15">
        <f t="shared" si="1"/>
        <v>6843868000</v>
      </c>
      <c r="W5" s="15">
        <f t="shared" si="1"/>
        <v>241371000</v>
      </c>
      <c r="X5" s="18">
        <f t="shared" si="1"/>
        <v>6847174000</v>
      </c>
      <c r="Y5" s="18">
        <f t="shared" si="1"/>
        <v>241594000</v>
      </c>
      <c r="Z5" s="19"/>
      <c r="AA5" s="19"/>
    </row>
    <row r="6" spans="1:27" s="20" customFormat="1" ht="14.25" customHeight="1" x14ac:dyDescent="0.25">
      <c r="A6" s="125" t="s">
        <v>34</v>
      </c>
      <c r="B6" s="125"/>
      <c r="C6" s="21">
        <f t="shared" ref="C6:P6" si="2">C9</f>
        <v>15937208</v>
      </c>
      <c r="D6" s="21">
        <f t="shared" si="2"/>
        <v>15937000</v>
      </c>
      <c r="E6" s="21">
        <f t="shared" si="2"/>
        <v>-6936000</v>
      </c>
      <c r="F6" s="21">
        <f t="shared" si="2"/>
        <v>4513000</v>
      </c>
      <c r="G6" s="21">
        <f t="shared" si="2"/>
        <v>3988000</v>
      </c>
      <c r="H6" s="21">
        <f t="shared" si="2"/>
        <v>0</v>
      </c>
      <c r="I6" s="21">
        <f t="shared" si="2"/>
        <v>261199000</v>
      </c>
      <c r="J6" s="21">
        <f t="shared" si="2"/>
        <v>338000</v>
      </c>
      <c r="K6" s="21">
        <f t="shared" si="2"/>
        <v>265525000</v>
      </c>
      <c r="L6" s="21">
        <f t="shared" si="2"/>
        <v>256686000</v>
      </c>
      <c r="M6" s="21">
        <f t="shared" si="2"/>
        <v>257024000</v>
      </c>
      <c r="N6" s="21">
        <f t="shared" si="2"/>
        <v>-8501000</v>
      </c>
      <c r="O6" s="21">
        <f t="shared" si="2"/>
        <v>9001000</v>
      </c>
      <c r="P6" s="21">
        <f t="shared" si="2"/>
        <v>500000</v>
      </c>
      <c r="Q6" s="17"/>
      <c r="R6" s="21">
        <f t="shared" ref="R6:Y6" si="3">R9</f>
        <v>251344000</v>
      </c>
      <c r="S6" s="21">
        <f t="shared" si="3"/>
        <v>9855000</v>
      </c>
      <c r="T6" s="21">
        <f t="shared" si="3"/>
        <v>255039000</v>
      </c>
      <c r="U6" s="21">
        <f t="shared" si="3"/>
        <v>10486000</v>
      </c>
      <c r="V6" s="21">
        <f t="shared" si="3"/>
        <v>247997000</v>
      </c>
      <c r="W6" s="21">
        <f t="shared" si="3"/>
        <v>8689000</v>
      </c>
      <c r="X6" s="22">
        <f t="shared" si="3"/>
        <v>248103000</v>
      </c>
      <c r="Y6" s="22">
        <f t="shared" si="3"/>
        <v>8921000</v>
      </c>
      <c r="Z6" s="19"/>
      <c r="AA6" s="19"/>
    </row>
    <row r="7" spans="1:27" s="20" customFormat="1" ht="14.25" customHeight="1" x14ac:dyDescent="0.25">
      <c r="A7" s="125" t="s">
        <v>35</v>
      </c>
      <c r="B7" s="125"/>
      <c r="C7" s="21">
        <f t="shared" ref="C7:P7" si="4">SUM(C10:C40)</f>
        <v>155019648</v>
      </c>
      <c r="D7" s="21">
        <f t="shared" si="4"/>
        <v>155021000</v>
      </c>
      <c r="E7" s="21">
        <f t="shared" si="4"/>
        <v>-92042000</v>
      </c>
      <c r="F7" s="21">
        <f t="shared" si="4"/>
        <v>40112000</v>
      </c>
      <c r="G7" s="21">
        <f t="shared" si="4"/>
        <v>16778000</v>
      </c>
      <c r="H7" s="21">
        <f t="shared" si="4"/>
        <v>0</v>
      </c>
      <c r="I7" s="21">
        <f t="shared" si="4"/>
        <v>2107795000</v>
      </c>
      <c r="J7" s="21">
        <f t="shared" si="4"/>
        <v>957000</v>
      </c>
      <c r="K7" s="21">
        <f t="shared" si="4"/>
        <v>2125530000</v>
      </c>
      <c r="L7" s="21">
        <f t="shared" si="4"/>
        <v>2067683000</v>
      </c>
      <c r="M7" s="21">
        <f t="shared" si="4"/>
        <v>2068640000</v>
      </c>
      <c r="N7" s="21">
        <f t="shared" si="4"/>
        <v>-56890000</v>
      </c>
      <c r="O7" s="21">
        <f t="shared" si="4"/>
        <v>62979000</v>
      </c>
      <c r="P7" s="21">
        <f t="shared" si="4"/>
        <v>6089000</v>
      </c>
      <c r="Q7" s="17"/>
      <c r="R7" s="21">
        <f t="shared" ref="R7:Y7" si="5">SUM(R10:R40)</f>
        <v>2023897000</v>
      </c>
      <c r="S7" s="21">
        <f t="shared" si="5"/>
        <v>83898000</v>
      </c>
      <c r="T7" s="21">
        <f t="shared" si="5"/>
        <v>2039738000</v>
      </c>
      <c r="U7" s="21">
        <f t="shared" si="5"/>
        <v>85792000</v>
      </c>
      <c r="V7" s="21">
        <f t="shared" si="5"/>
        <v>1946696000</v>
      </c>
      <c r="W7" s="21">
        <f t="shared" si="5"/>
        <v>120987000</v>
      </c>
      <c r="X7" s="22">
        <f t="shared" si="5"/>
        <v>1947696000</v>
      </c>
      <c r="Y7" s="22">
        <f t="shared" si="5"/>
        <v>120944000</v>
      </c>
      <c r="Z7" s="19"/>
      <c r="AA7" s="19"/>
    </row>
    <row r="8" spans="1:27" s="20" customFormat="1" x14ac:dyDescent="0.25">
      <c r="A8" s="125" t="s">
        <v>36</v>
      </c>
      <c r="B8" s="125"/>
      <c r="C8" s="21">
        <f t="shared" ref="C8:P8" si="6">SUM(C41:C176)</f>
        <v>443698192</v>
      </c>
      <c r="D8" s="21">
        <f t="shared" si="6"/>
        <v>443699000</v>
      </c>
      <c r="E8" s="21">
        <f t="shared" si="6"/>
        <v>-220776000</v>
      </c>
      <c r="F8" s="21">
        <f t="shared" si="6"/>
        <v>143521000</v>
      </c>
      <c r="G8" s="21">
        <f t="shared" si="6"/>
        <v>62556000</v>
      </c>
      <c r="H8" s="21">
        <f t="shared" si="6"/>
        <v>0</v>
      </c>
      <c r="I8" s="21">
        <f t="shared" si="6"/>
        <v>4904391000</v>
      </c>
      <c r="J8" s="21">
        <f t="shared" si="6"/>
        <v>2234000</v>
      </c>
      <c r="K8" s="21">
        <f t="shared" si="6"/>
        <v>4969181000</v>
      </c>
      <c r="L8" s="21">
        <f t="shared" si="6"/>
        <v>4760870000</v>
      </c>
      <c r="M8" s="21">
        <f t="shared" si="6"/>
        <v>4763104000</v>
      </c>
      <c r="N8" s="21">
        <f t="shared" si="6"/>
        <v>-206077000</v>
      </c>
      <c r="O8" s="21">
        <f t="shared" si="6"/>
        <v>222923000</v>
      </c>
      <c r="P8" s="21">
        <f t="shared" si="6"/>
        <v>16846000</v>
      </c>
      <c r="Q8" s="5" t="str">
        <f>IF(P8&lt;0,-P8,"")</f>
        <v/>
      </c>
      <c r="R8" s="21">
        <f t="shared" ref="R8:Y8" si="7">SUM(R41:R176)</f>
        <v>4817543000</v>
      </c>
      <c r="S8" s="21">
        <f t="shared" si="7"/>
        <v>86848000</v>
      </c>
      <c r="T8" s="21">
        <f t="shared" si="7"/>
        <v>4872151000</v>
      </c>
      <c r="U8" s="21">
        <f t="shared" si="7"/>
        <v>97030000</v>
      </c>
      <c r="V8" s="22">
        <f t="shared" si="7"/>
        <v>4649175000</v>
      </c>
      <c r="W8" s="22">
        <f t="shared" si="7"/>
        <v>111695000</v>
      </c>
      <c r="X8" s="22">
        <f t="shared" si="7"/>
        <v>4651375000</v>
      </c>
      <c r="Y8" s="22">
        <f t="shared" si="7"/>
        <v>111729000</v>
      </c>
      <c r="Z8" s="19"/>
      <c r="AA8" s="19"/>
    </row>
    <row r="9" spans="1:27" s="1" customFormat="1" x14ac:dyDescent="0.25">
      <c r="A9" s="23" t="s">
        <v>37</v>
      </c>
      <c r="B9" s="23" t="s">
        <v>38</v>
      </c>
      <c r="C9" s="24">
        <v>15937208</v>
      </c>
      <c r="D9" s="25">
        <f>ROUND(C9,-3)</f>
        <v>15937000</v>
      </c>
      <c r="E9" s="6">
        <v>-6936000</v>
      </c>
      <c r="F9" s="6">
        <v>4513000</v>
      </c>
      <c r="G9" s="6">
        <v>3988000</v>
      </c>
      <c r="H9" s="6"/>
      <c r="I9" s="6">
        <f>'用途別(概算)'!AT7</f>
        <v>261199000</v>
      </c>
      <c r="J9" s="6">
        <f>'用途別(概算)'!AS7</f>
        <v>338000</v>
      </c>
      <c r="K9" s="6">
        <f>G9+I9+J9-H9</f>
        <v>265525000</v>
      </c>
      <c r="L9" s="6">
        <f>I9-F9</f>
        <v>256686000</v>
      </c>
      <c r="M9" s="6">
        <f>J9+L9</f>
        <v>257024000</v>
      </c>
      <c r="N9" s="6">
        <f>M9-K9</f>
        <v>-8501000</v>
      </c>
      <c r="O9" s="26">
        <f>D9+E9</f>
        <v>9001000</v>
      </c>
      <c r="P9" s="6">
        <f>O9+N9</f>
        <v>500000</v>
      </c>
      <c r="Q9" s="5" t="str">
        <f>IF(P9&lt;0,-P9,"")</f>
        <v/>
      </c>
      <c r="R9" s="6">
        <v>251344000</v>
      </c>
      <c r="S9" s="6">
        <f>I9-R9</f>
        <v>9855000</v>
      </c>
      <c r="T9" s="7">
        <v>255039000</v>
      </c>
      <c r="U9" s="6">
        <f t="shared" ref="U9:U72" si="8">K9-T9</f>
        <v>10486000</v>
      </c>
      <c r="V9" s="7">
        <v>247997000</v>
      </c>
      <c r="W9" s="6">
        <f t="shared" ref="W9:W72" si="9">L9-V9</f>
        <v>8689000</v>
      </c>
      <c r="X9" s="7">
        <v>248103000</v>
      </c>
      <c r="Y9" s="6">
        <f t="shared" ref="Y9:Y72" si="10">M9-X9</f>
        <v>8921000</v>
      </c>
    </row>
    <row r="10" spans="1:27" ht="16.5" customHeight="1" x14ac:dyDescent="0.25">
      <c r="A10" s="23" t="s">
        <v>39</v>
      </c>
      <c r="B10" s="23" t="s">
        <v>40</v>
      </c>
      <c r="C10" s="24">
        <v>10050013</v>
      </c>
      <c r="D10" s="25">
        <f t="shared" ref="D10:D73" si="11">ROUND(C10,-3)</f>
        <v>10050000</v>
      </c>
      <c r="E10" s="6">
        <v>-7271000</v>
      </c>
      <c r="F10" s="6">
        <v>699000</v>
      </c>
      <c r="G10" s="6">
        <v>1949000</v>
      </c>
      <c r="H10" s="6"/>
      <c r="I10" s="6">
        <f>'用途別(概算)'!AT8</f>
        <v>124316000</v>
      </c>
      <c r="J10" s="6">
        <f>'用途別(概算)'!AS8</f>
        <v>226000</v>
      </c>
      <c r="K10" s="6">
        <f t="shared" ref="K10:K73" si="12">G10+I10+J10-H10</f>
        <v>126491000</v>
      </c>
      <c r="L10" s="6">
        <f t="shared" ref="L10:L73" si="13">I10-F10</f>
        <v>123617000</v>
      </c>
      <c r="M10" s="6">
        <f t="shared" ref="M10:M73" si="14">J10+L10</f>
        <v>123843000</v>
      </c>
      <c r="N10" s="6">
        <f>M10-K10</f>
        <v>-2648000</v>
      </c>
      <c r="O10" s="26">
        <f>D10+E10</f>
        <v>2779000</v>
      </c>
      <c r="P10" s="6">
        <f t="shared" ref="P10:P73" si="15">O10+N10</f>
        <v>131000</v>
      </c>
      <c r="Q10" s="5" t="str">
        <f t="shared" ref="Q10:Q73" si="16">IF(P10&lt;0,-P10,"")</f>
        <v/>
      </c>
      <c r="R10" s="6">
        <v>117625000</v>
      </c>
      <c r="S10" s="6">
        <f t="shared" ref="S10:S40" si="17">I10-R10</f>
        <v>6691000</v>
      </c>
      <c r="T10" s="7">
        <v>119199000</v>
      </c>
      <c r="U10" s="6">
        <f t="shared" si="8"/>
        <v>7292000</v>
      </c>
      <c r="V10" s="7">
        <v>111619000</v>
      </c>
      <c r="W10" s="6">
        <f t="shared" si="9"/>
        <v>11998000</v>
      </c>
      <c r="X10" s="7">
        <v>111928000</v>
      </c>
      <c r="Y10" s="6">
        <f t="shared" si="10"/>
        <v>11915000</v>
      </c>
    </row>
    <row r="11" spans="1:27" ht="16.5" customHeight="1" x14ac:dyDescent="0.25">
      <c r="A11" s="23" t="s">
        <v>41</v>
      </c>
      <c r="B11" s="23" t="s">
        <v>42</v>
      </c>
      <c r="C11" s="24">
        <v>7903053</v>
      </c>
      <c r="D11" s="25">
        <f t="shared" si="11"/>
        <v>7903000</v>
      </c>
      <c r="E11" s="6">
        <v>-5653000</v>
      </c>
      <c r="F11" s="6">
        <v>676000</v>
      </c>
      <c r="G11" s="6">
        <v>1215000</v>
      </c>
      <c r="H11" s="6"/>
      <c r="I11" s="6">
        <f>'用途別(概算)'!AT9</f>
        <v>152319000</v>
      </c>
      <c r="J11" s="6">
        <f>'用途別(概算)'!AS9</f>
        <v>32000</v>
      </c>
      <c r="K11" s="6">
        <f>G11+I11+J11-H11</f>
        <v>153566000</v>
      </c>
      <c r="L11" s="6">
        <f t="shared" si="13"/>
        <v>151643000</v>
      </c>
      <c r="M11" s="6">
        <f t="shared" si="14"/>
        <v>151675000</v>
      </c>
      <c r="N11" s="6">
        <f t="shared" ref="N11:N74" si="18">M11-K11</f>
        <v>-1891000</v>
      </c>
      <c r="O11" s="26">
        <f t="shared" ref="O11:O74" si="19">D11+E11</f>
        <v>2250000</v>
      </c>
      <c r="P11" s="6">
        <f t="shared" si="15"/>
        <v>359000</v>
      </c>
      <c r="Q11" s="5" t="str">
        <f t="shared" si="16"/>
        <v/>
      </c>
      <c r="R11" s="6">
        <v>148554000</v>
      </c>
      <c r="S11" s="6">
        <f t="shared" si="17"/>
        <v>3765000</v>
      </c>
      <c r="T11" s="7">
        <v>149817000</v>
      </c>
      <c r="U11" s="6">
        <f t="shared" si="8"/>
        <v>3749000</v>
      </c>
      <c r="V11" s="7">
        <v>144132000</v>
      </c>
      <c r="W11" s="6">
        <f t="shared" si="9"/>
        <v>7511000</v>
      </c>
      <c r="X11" s="7">
        <v>144164000</v>
      </c>
      <c r="Y11" s="6">
        <f t="shared" si="10"/>
        <v>7511000</v>
      </c>
    </row>
    <row r="12" spans="1:27" x14ac:dyDescent="0.25">
      <c r="A12" s="23" t="s">
        <v>43</v>
      </c>
      <c r="B12" s="23" t="s">
        <v>44</v>
      </c>
      <c r="C12" s="24">
        <v>8203121</v>
      </c>
      <c r="D12" s="25">
        <f t="shared" si="11"/>
        <v>8203000</v>
      </c>
      <c r="E12" s="6">
        <v>-6321000</v>
      </c>
      <c r="F12" s="6">
        <v>600000</v>
      </c>
      <c r="G12" s="6">
        <v>1117000</v>
      </c>
      <c r="H12" s="6"/>
      <c r="I12" s="6">
        <f>'用途別(概算)'!AT10</f>
        <v>235413000</v>
      </c>
      <c r="J12" s="6">
        <f>'用途別(概算)'!AS10</f>
        <v>79000</v>
      </c>
      <c r="K12" s="6">
        <f t="shared" si="12"/>
        <v>236609000</v>
      </c>
      <c r="L12" s="6">
        <f t="shared" si="13"/>
        <v>234813000</v>
      </c>
      <c r="M12" s="6">
        <f t="shared" si="14"/>
        <v>234892000</v>
      </c>
      <c r="N12" s="6">
        <f t="shared" si="18"/>
        <v>-1717000</v>
      </c>
      <c r="O12" s="26">
        <f t="shared" si="19"/>
        <v>1882000</v>
      </c>
      <c r="P12" s="6">
        <f t="shared" si="15"/>
        <v>165000</v>
      </c>
      <c r="Q12" s="5" t="str">
        <f t="shared" si="16"/>
        <v/>
      </c>
      <c r="R12" s="6">
        <v>218658000</v>
      </c>
      <c r="S12" s="6">
        <f t="shared" si="17"/>
        <v>16755000</v>
      </c>
      <c r="T12" s="7">
        <v>219153000</v>
      </c>
      <c r="U12" s="6">
        <f t="shared" si="8"/>
        <v>17456000</v>
      </c>
      <c r="V12" s="7">
        <v>212812000</v>
      </c>
      <c r="W12" s="6">
        <f t="shared" si="9"/>
        <v>22001000</v>
      </c>
      <c r="X12" s="7">
        <v>212832000</v>
      </c>
      <c r="Y12" s="6">
        <f t="shared" si="10"/>
        <v>22060000</v>
      </c>
    </row>
    <row r="13" spans="1:27" x14ac:dyDescent="0.25">
      <c r="A13" s="23" t="s">
        <v>45</v>
      </c>
      <c r="B13" s="23" t="s">
        <v>46</v>
      </c>
      <c r="C13" s="24">
        <v>1878891</v>
      </c>
      <c r="D13" s="25">
        <f t="shared" si="11"/>
        <v>1879000</v>
      </c>
      <c r="E13" s="6">
        <v>-1369000</v>
      </c>
      <c r="F13" s="6">
        <v>295000</v>
      </c>
      <c r="G13" s="6">
        <v>43000</v>
      </c>
      <c r="H13" s="6"/>
      <c r="I13" s="6">
        <f>'用途別(概算)'!AT11</f>
        <v>24170000</v>
      </c>
      <c r="J13" s="6">
        <f>'用途別(概算)'!AS11</f>
        <v>0</v>
      </c>
      <c r="K13" s="6">
        <f t="shared" si="12"/>
        <v>24213000</v>
      </c>
      <c r="L13" s="6">
        <f>I13-F13</f>
        <v>23875000</v>
      </c>
      <c r="M13" s="6">
        <f t="shared" si="14"/>
        <v>23875000</v>
      </c>
      <c r="N13" s="6">
        <f t="shared" si="18"/>
        <v>-338000</v>
      </c>
      <c r="O13" s="26">
        <f t="shared" si="19"/>
        <v>510000</v>
      </c>
      <c r="P13" s="6">
        <f t="shared" si="15"/>
        <v>172000</v>
      </c>
      <c r="Q13" s="5" t="str">
        <f t="shared" si="16"/>
        <v/>
      </c>
      <c r="R13" s="6">
        <v>23269000</v>
      </c>
      <c r="S13" s="6">
        <f t="shared" si="17"/>
        <v>901000</v>
      </c>
      <c r="T13" s="7">
        <v>23727000</v>
      </c>
      <c r="U13" s="6">
        <f t="shared" si="8"/>
        <v>486000</v>
      </c>
      <c r="V13" s="7">
        <v>22358000</v>
      </c>
      <c r="W13" s="6">
        <f t="shared" si="9"/>
        <v>1517000</v>
      </c>
      <c r="X13" s="7">
        <v>22358000</v>
      </c>
      <c r="Y13" s="6">
        <f t="shared" si="10"/>
        <v>1517000</v>
      </c>
      <c r="Z13" s="126"/>
    </row>
    <row r="14" spans="1:27" x14ac:dyDescent="0.25">
      <c r="A14" s="23" t="s">
        <v>47</v>
      </c>
      <c r="B14" s="23" t="s">
        <v>48</v>
      </c>
      <c r="C14" s="24">
        <v>4538324</v>
      </c>
      <c r="D14" s="25">
        <f t="shared" si="11"/>
        <v>4538000</v>
      </c>
      <c r="E14" s="6">
        <v>-2939000</v>
      </c>
      <c r="F14" s="6">
        <v>703000</v>
      </c>
      <c r="G14" s="6">
        <v>547000</v>
      </c>
      <c r="H14" s="6"/>
      <c r="I14" s="6">
        <f>'用途別(概算)'!AT12</f>
        <v>194213000</v>
      </c>
      <c r="J14" s="6">
        <f>'用途別(概算)'!AS12</f>
        <v>30000</v>
      </c>
      <c r="K14" s="6">
        <f t="shared" si="12"/>
        <v>194790000</v>
      </c>
      <c r="L14" s="6">
        <f t="shared" si="13"/>
        <v>193510000</v>
      </c>
      <c r="M14" s="6">
        <f t="shared" si="14"/>
        <v>193540000</v>
      </c>
      <c r="N14" s="6">
        <f t="shared" si="18"/>
        <v>-1250000</v>
      </c>
      <c r="O14" s="26">
        <f t="shared" si="19"/>
        <v>1599000</v>
      </c>
      <c r="P14" s="6">
        <f t="shared" si="15"/>
        <v>349000</v>
      </c>
      <c r="Q14" s="5" t="str">
        <f t="shared" si="16"/>
        <v/>
      </c>
      <c r="R14" s="6">
        <v>180672000</v>
      </c>
      <c r="S14" s="6">
        <f t="shared" si="17"/>
        <v>13541000</v>
      </c>
      <c r="T14" s="7">
        <v>181196000</v>
      </c>
      <c r="U14" s="6">
        <f t="shared" si="8"/>
        <v>13594000</v>
      </c>
      <c r="V14" s="7">
        <v>178227000</v>
      </c>
      <c r="W14" s="6">
        <f t="shared" si="9"/>
        <v>15283000</v>
      </c>
      <c r="X14" s="7">
        <v>178257000</v>
      </c>
      <c r="Y14" s="6">
        <f t="shared" si="10"/>
        <v>15283000</v>
      </c>
      <c r="Z14" s="126"/>
    </row>
    <row r="15" spans="1:27" ht="16.5" customHeight="1" x14ac:dyDescent="0.25">
      <c r="A15" s="23" t="s">
        <v>49</v>
      </c>
      <c r="B15" s="23" t="s">
        <v>50</v>
      </c>
      <c r="C15" s="24">
        <v>4219747</v>
      </c>
      <c r="D15" s="25">
        <f t="shared" si="11"/>
        <v>4220000</v>
      </c>
      <c r="E15" s="6">
        <v>-3105000</v>
      </c>
      <c r="F15" s="6">
        <v>1058000</v>
      </c>
      <c r="G15" s="6">
        <v>48000</v>
      </c>
      <c r="H15" s="6"/>
      <c r="I15" s="6">
        <f>'用途別(概算)'!AT13</f>
        <v>37779000</v>
      </c>
      <c r="J15" s="6">
        <f>'用途別(概算)'!AS13</f>
        <v>32000</v>
      </c>
      <c r="K15" s="6">
        <f t="shared" si="12"/>
        <v>37859000</v>
      </c>
      <c r="L15" s="6">
        <f t="shared" si="13"/>
        <v>36721000</v>
      </c>
      <c r="M15" s="6">
        <f t="shared" si="14"/>
        <v>36753000</v>
      </c>
      <c r="N15" s="6">
        <f t="shared" si="18"/>
        <v>-1106000</v>
      </c>
      <c r="O15" s="26">
        <f t="shared" si="19"/>
        <v>1115000</v>
      </c>
      <c r="P15" s="6">
        <f t="shared" si="15"/>
        <v>9000</v>
      </c>
      <c r="Q15" s="5" t="str">
        <f t="shared" si="16"/>
        <v/>
      </c>
      <c r="R15" s="6">
        <v>34869000</v>
      </c>
      <c r="S15" s="6">
        <f t="shared" si="17"/>
        <v>2910000</v>
      </c>
      <c r="T15" s="7">
        <v>35053000</v>
      </c>
      <c r="U15" s="6">
        <f t="shared" si="8"/>
        <v>2806000</v>
      </c>
      <c r="V15" s="7">
        <v>31916000</v>
      </c>
      <c r="W15" s="6">
        <f t="shared" si="9"/>
        <v>4805000</v>
      </c>
      <c r="X15" s="7">
        <v>31948000</v>
      </c>
      <c r="Y15" s="6">
        <f t="shared" si="10"/>
        <v>4805000</v>
      </c>
    </row>
    <row r="16" spans="1:27" ht="16.5" customHeight="1" x14ac:dyDescent="0.25">
      <c r="A16" s="23" t="s">
        <v>51</v>
      </c>
      <c r="B16" s="23" t="s">
        <v>52</v>
      </c>
      <c r="C16" s="24">
        <v>2740683</v>
      </c>
      <c r="D16" s="25">
        <f t="shared" si="11"/>
        <v>2741000</v>
      </c>
      <c r="E16" s="6">
        <v>-903000</v>
      </c>
      <c r="F16" s="6">
        <v>1326000</v>
      </c>
      <c r="G16" s="6">
        <v>10000</v>
      </c>
      <c r="H16" s="6"/>
      <c r="I16" s="6">
        <f>'用途別(概算)'!AT14</f>
        <v>41453000</v>
      </c>
      <c r="J16" s="6">
        <f>'用途別(概算)'!AS14</f>
        <v>30000</v>
      </c>
      <c r="K16" s="6">
        <f t="shared" si="12"/>
        <v>41493000</v>
      </c>
      <c r="L16" s="6">
        <f t="shared" si="13"/>
        <v>40127000</v>
      </c>
      <c r="M16" s="6">
        <f t="shared" si="14"/>
        <v>40157000</v>
      </c>
      <c r="N16" s="6">
        <f t="shared" si="18"/>
        <v>-1336000</v>
      </c>
      <c r="O16" s="26">
        <f t="shared" si="19"/>
        <v>1838000</v>
      </c>
      <c r="P16" s="6">
        <f t="shared" si="15"/>
        <v>502000</v>
      </c>
      <c r="Q16" s="5" t="str">
        <f t="shared" si="16"/>
        <v/>
      </c>
      <c r="R16" s="6">
        <v>38577000</v>
      </c>
      <c r="S16" s="6">
        <f t="shared" si="17"/>
        <v>2876000</v>
      </c>
      <c r="T16" s="7">
        <v>39034000</v>
      </c>
      <c r="U16" s="6">
        <f t="shared" si="8"/>
        <v>2459000</v>
      </c>
      <c r="V16" s="7">
        <v>38101000</v>
      </c>
      <c r="W16" s="6">
        <f t="shared" si="9"/>
        <v>2026000</v>
      </c>
      <c r="X16" s="7">
        <v>38131000</v>
      </c>
      <c r="Y16" s="6">
        <f t="shared" si="10"/>
        <v>2026000</v>
      </c>
    </row>
    <row r="17" spans="1:25" ht="16.5" customHeight="1" x14ac:dyDescent="0.25">
      <c r="A17" s="23" t="s">
        <v>53</v>
      </c>
      <c r="B17" s="23" t="s">
        <v>54</v>
      </c>
      <c r="C17" s="24">
        <v>5168728</v>
      </c>
      <c r="D17" s="25">
        <f t="shared" si="11"/>
        <v>5169000</v>
      </c>
      <c r="E17" s="6">
        <v>-2548000</v>
      </c>
      <c r="F17" s="6">
        <v>1871000</v>
      </c>
      <c r="G17" s="6">
        <v>595000</v>
      </c>
      <c r="H17" s="6"/>
      <c r="I17" s="6">
        <f>'用途別(概算)'!AT15</f>
        <v>26819000</v>
      </c>
      <c r="J17" s="6">
        <f>'用途別(概算)'!AS15</f>
        <v>0</v>
      </c>
      <c r="K17" s="6">
        <f t="shared" si="12"/>
        <v>27414000</v>
      </c>
      <c r="L17" s="6">
        <f t="shared" si="13"/>
        <v>24948000</v>
      </c>
      <c r="M17" s="6">
        <f t="shared" si="14"/>
        <v>24948000</v>
      </c>
      <c r="N17" s="6">
        <f t="shared" si="18"/>
        <v>-2466000</v>
      </c>
      <c r="O17" s="26">
        <f t="shared" si="19"/>
        <v>2621000</v>
      </c>
      <c r="P17" s="6">
        <f t="shared" si="15"/>
        <v>155000</v>
      </c>
      <c r="Q17" s="5" t="str">
        <f t="shared" si="16"/>
        <v/>
      </c>
      <c r="R17" s="6">
        <v>26883000</v>
      </c>
      <c r="S17" s="6">
        <f t="shared" si="17"/>
        <v>-64000</v>
      </c>
      <c r="T17" s="7">
        <v>27525000</v>
      </c>
      <c r="U17" s="6">
        <f t="shared" si="8"/>
        <v>-111000</v>
      </c>
      <c r="V17" s="7">
        <v>24977000</v>
      </c>
      <c r="W17" s="6">
        <f t="shared" si="9"/>
        <v>-29000</v>
      </c>
      <c r="X17" s="7">
        <v>24977000</v>
      </c>
      <c r="Y17" s="6">
        <f t="shared" si="10"/>
        <v>-29000</v>
      </c>
    </row>
    <row r="18" spans="1:25" ht="16.5" customHeight="1" x14ac:dyDescent="0.25">
      <c r="A18" s="23" t="s">
        <v>55</v>
      </c>
      <c r="B18" s="23" t="s">
        <v>56</v>
      </c>
      <c r="C18" s="24">
        <v>2590411</v>
      </c>
      <c r="D18" s="25">
        <f t="shared" si="11"/>
        <v>2590000</v>
      </c>
      <c r="E18" s="6">
        <v>-1553000</v>
      </c>
      <c r="F18" s="6">
        <v>938000</v>
      </c>
      <c r="G18" s="6">
        <v>63000</v>
      </c>
      <c r="H18" s="6"/>
      <c r="I18" s="6">
        <f>'用途別(概算)'!AT16</f>
        <v>26308000</v>
      </c>
      <c r="J18" s="6">
        <f>'用途別(概算)'!AS16</f>
        <v>5000</v>
      </c>
      <c r="K18" s="6">
        <f t="shared" si="12"/>
        <v>26376000</v>
      </c>
      <c r="L18" s="6">
        <f t="shared" si="13"/>
        <v>25370000</v>
      </c>
      <c r="M18" s="6">
        <f t="shared" si="14"/>
        <v>25375000</v>
      </c>
      <c r="N18" s="6">
        <f t="shared" si="18"/>
        <v>-1001000</v>
      </c>
      <c r="O18" s="26">
        <f t="shared" si="19"/>
        <v>1037000</v>
      </c>
      <c r="P18" s="6">
        <f t="shared" si="15"/>
        <v>36000</v>
      </c>
      <c r="Q18" s="5" t="str">
        <f t="shared" si="16"/>
        <v/>
      </c>
      <c r="R18" s="6">
        <v>26172000</v>
      </c>
      <c r="S18" s="6">
        <f t="shared" si="17"/>
        <v>136000</v>
      </c>
      <c r="T18" s="7">
        <v>26377000</v>
      </c>
      <c r="U18" s="6">
        <f t="shared" si="8"/>
        <v>-1000</v>
      </c>
      <c r="V18" s="7">
        <v>24822000</v>
      </c>
      <c r="W18" s="6">
        <f t="shared" si="9"/>
        <v>548000</v>
      </c>
      <c r="X18" s="7">
        <v>24824000</v>
      </c>
      <c r="Y18" s="6">
        <f t="shared" si="10"/>
        <v>551000</v>
      </c>
    </row>
    <row r="19" spans="1:25" ht="16.5" customHeight="1" x14ac:dyDescent="0.25">
      <c r="A19" s="23" t="s">
        <v>57</v>
      </c>
      <c r="B19" s="23" t="s">
        <v>58</v>
      </c>
      <c r="C19" s="24">
        <v>12143504</v>
      </c>
      <c r="D19" s="25">
        <f t="shared" si="11"/>
        <v>12144000</v>
      </c>
      <c r="E19" s="6">
        <v>-7549000</v>
      </c>
      <c r="F19" s="6">
        <v>1554000</v>
      </c>
      <c r="G19" s="6">
        <v>2780000</v>
      </c>
      <c r="H19" s="6"/>
      <c r="I19" s="6">
        <f>'用途別(概算)'!AT17</f>
        <v>182990000</v>
      </c>
      <c r="J19" s="6">
        <f>'用途別(概算)'!AS17</f>
        <v>33000</v>
      </c>
      <c r="K19" s="6">
        <f t="shared" si="12"/>
        <v>185803000</v>
      </c>
      <c r="L19" s="6">
        <f t="shared" si="13"/>
        <v>181436000</v>
      </c>
      <c r="M19" s="6">
        <f t="shared" si="14"/>
        <v>181469000</v>
      </c>
      <c r="N19" s="6">
        <f t="shared" si="18"/>
        <v>-4334000</v>
      </c>
      <c r="O19" s="26">
        <f t="shared" si="19"/>
        <v>4595000</v>
      </c>
      <c r="P19" s="6">
        <f t="shared" si="15"/>
        <v>261000</v>
      </c>
      <c r="Q19" s="5" t="str">
        <f t="shared" si="16"/>
        <v/>
      </c>
      <c r="R19" s="6">
        <v>176907000</v>
      </c>
      <c r="S19" s="6">
        <f t="shared" si="17"/>
        <v>6083000</v>
      </c>
      <c r="T19" s="7">
        <v>178824000</v>
      </c>
      <c r="U19" s="6">
        <f t="shared" si="8"/>
        <v>6979000</v>
      </c>
      <c r="V19" s="7">
        <v>171212000</v>
      </c>
      <c r="W19" s="6">
        <f t="shared" si="9"/>
        <v>10224000</v>
      </c>
      <c r="X19" s="7">
        <v>171275000</v>
      </c>
      <c r="Y19" s="6">
        <f t="shared" si="10"/>
        <v>10194000</v>
      </c>
    </row>
    <row r="20" spans="1:25" ht="16.5" customHeight="1" x14ac:dyDescent="0.25">
      <c r="A20" s="23" t="s">
        <v>59</v>
      </c>
      <c r="B20" s="23" t="s">
        <v>60</v>
      </c>
      <c r="C20" s="24">
        <v>17708943</v>
      </c>
      <c r="D20" s="25">
        <f t="shared" si="11"/>
        <v>17709000</v>
      </c>
      <c r="E20" s="6">
        <v>-9253000</v>
      </c>
      <c r="F20" s="6">
        <v>7275000</v>
      </c>
      <c r="G20" s="6">
        <v>680000</v>
      </c>
      <c r="H20" s="6"/>
      <c r="I20" s="6">
        <f>'用途別(概算)'!AT18</f>
        <v>85224000</v>
      </c>
      <c r="J20" s="6">
        <f>'用途別(概算)'!AS18</f>
        <v>18000</v>
      </c>
      <c r="K20" s="6">
        <f t="shared" si="12"/>
        <v>85922000</v>
      </c>
      <c r="L20" s="6">
        <f t="shared" si="13"/>
        <v>77949000</v>
      </c>
      <c r="M20" s="6">
        <f t="shared" si="14"/>
        <v>77967000</v>
      </c>
      <c r="N20" s="6">
        <f t="shared" si="18"/>
        <v>-7955000</v>
      </c>
      <c r="O20" s="26">
        <f t="shared" si="19"/>
        <v>8456000</v>
      </c>
      <c r="P20" s="6">
        <f t="shared" si="15"/>
        <v>501000</v>
      </c>
      <c r="Q20" s="5" t="str">
        <f t="shared" si="16"/>
        <v/>
      </c>
      <c r="R20" s="6">
        <v>86855000</v>
      </c>
      <c r="S20" s="6">
        <f t="shared" si="17"/>
        <v>-1631000</v>
      </c>
      <c r="T20" s="7">
        <v>87195000</v>
      </c>
      <c r="U20" s="6">
        <f t="shared" si="8"/>
        <v>-1273000</v>
      </c>
      <c r="V20" s="7">
        <v>77922000</v>
      </c>
      <c r="W20" s="6">
        <f t="shared" si="9"/>
        <v>27000</v>
      </c>
      <c r="X20" s="7">
        <v>77942000</v>
      </c>
      <c r="Y20" s="6">
        <f t="shared" si="10"/>
        <v>25000</v>
      </c>
    </row>
    <row r="21" spans="1:25" ht="16.5" customHeight="1" x14ac:dyDescent="0.25">
      <c r="A21" s="23" t="s">
        <v>61</v>
      </c>
      <c r="B21" s="23" t="s">
        <v>62</v>
      </c>
      <c r="C21" s="24">
        <v>14098218</v>
      </c>
      <c r="D21" s="25">
        <f t="shared" si="11"/>
        <v>14098000</v>
      </c>
      <c r="E21" s="6">
        <v>-6956000</v>
      </c>
      <c r="F21" s="6">
        <v>4776000</v>
      </c>
      <c r="G21" s="6">
        <v>2085000</v>
      </c>
      <c r="H21" s="6"/>
      <c r="I21" s="6">
        <f>'用途別(概算)'!AT19</f>
        <v>144154000</v>
      </c>
      <c r="J21" s="6">
        <f>'用途別(概算)'!AS19</f>
        <v>40000</v>
      </c>
      <c r="K21" s="6">
        <f t="shared" si="12"/>
        <v>146279000</v>
      </c>
      <c r="L21" s="6">
        <f t="shared" si="13"/>
        <v>139378000</v>
      </c>
      <c r="M21" s="6">
        <f t="shared" si="14"/>
        <v>139418000</v>
      </c>
      <c r="N21" s="6">
        <f t="shared" si="18"/>
        <v>-6861000</v>
      </c>
      <c r="O21" s="26">
        <f t="shared" si="19"/>
        <v>7142000</v>
      </c>
      <c r="P21" s="6">
        <f t="shared" si="15"/>
        <v>281000</v>
      </c>
      <c r="Q21" s="5" t="str">
        <f t="shared" si="16"/>
        <v/>
      </c>
      <c r="R21" s="6">
        <v>134182000</v>
      </c>
      <c r="S21" s="6">
        <f t="shared" si="17"/>
        <v>9972000</v>
      </c>
      <c r="T21" s="7">
        <v>135709000</v>
      </c>
      <c r="U21" s="6">
        <f t="shared" si="8"/>
        <v>10570000</v>
      </c>
      <c r="V21" s="7">
        <v>128698000</v>
      </c>
      <c r="W21" s="6">
        <f t="shared" si="9"/>
        <v>10680000</v>
      </c>
      <c r="X21" s="7">
        <v>128753000</v>
      </c>
      <c r="Y21" s="6">
        <f t="shared" si="10"/>
        <v>10665000</v>
      </c>
    </row>
    <row r="22" spans="1:25" ht="16.5" customHeight="1" x14ac:dyDescent="0.25">
      <c r="A22" s="23" t="s">
        <v>63</v>
      </c>
      <c r="B22" s="23" t="s">
        <v>64</v>
      </c>
      <c r="C22" s="24">
        <v>2119339</v>
      </c>
      <c r="D22" s="25">
        <f t="shared" si="11"/>
        <v>2119000</v>
      </c>
      <c r="E22" s="6">
        <v>-1583000</v>
      </c>
      <c r="F22" s="6">
        <v>368000</v>
      </c>
      <c r="G22" s="6">
        <v>108000</v>
      </c>
      <c r="H22" s="6"/>
      <c r="I22" s="6">
        <f>'用途別(概算)'!AT20</f>
        <v>35584000</v>
      </c>
      <c r="J22" s="6">
        <f>'用途別(概算)'!AS20</f>
        <v>10000</v>
      </c>
      <c r="K22" s="6">
        <f t="shared" si="12"/>
        <v>35702000</v>
      </c>
      <c r="L22" s="6">
        <f t="shared" si="13"/>
        <v>35216000</v>
      </c>
      <c r="M22" s="6">
        <f t="shared" si="14"/>
        <v>35226000</v>
      </c>
      <c r="N22" s="6">
        <f t="shared" si="18"/>
        <v>-476000</v>
      </c>
      <c r="O22" s="26">
        <f t="shared" si="19"/>
        <v>536000</v>
      </c>
      <c r="P22" s="6">
        <f t="shared" si="15"/>
        <v>60000</v>
      </c>
      <c r="Q22" s="5" t="str">
        <f t="shared" si="16"/>
        <v/>
      </c>
      <c r="R22" s="6">
        <v>34641000</v>
      </c>
      <c r="S22" s="6">
        <f t="shared" si="17"/>
        <v>943000</v>
      </c>
      <c r="T22" s="7">
        <v>35094000</v>
      </c>
      <c r="U22" s="6">
        <f t="shared" si="8"/>
        <v>608000</v>
      </c>
      <c r="V22" s="7">
        <v>33501000</v>
      </c>
      <c r="W22" s="6">
        <f t="shared" si="9"/>
        <v>1715000</v>
      </c>
      <c r="X22" s="7">
        <v>33511000</v>
      </c>
      <c r="Y22" s="6">
        <f t="shared" si="10"/>
        <v>1715000</v>
      </c>
    </row>
    <row r="23" spans="1:25" ht="16.5" customHeight="1" x14ac:dyDescent="0.25">
      <c r="A23" s="23" t="s">
        <v>65</v>
      </c>
      <c r="B23" s="23" t="s">
        <v>66</v>
      </c>
      <c r="C23" s="24">
        <v>881243</v>
      </c>
      <c r="D23" s="25">
        <f t="shared" si="11"/>
        <v>881000</v>
      </c>
      <c r="E23" s="6">
        <v>-490000</v>
      </c>
      <c r="F23" s="6">
        <v>11000</v>
      </c>
      <c r="G23" s="6">
        <v>214000</v>
      </c>
      <c r="H23" s="6"/>
      <c r="I23" s="6">
        <f>'用途別(概算)'!AT21</f>
        <v>34005000</v>
      </c>
      <c r="J23" s="6">
        <f>'用途別(概算)'!AS21</f>
        <v>20000</v>
      </c>
      <c r="K23" s="6">
        <f t="shared" si="12"/>
        <v>34239000</v>
      </c>
      <c r="L23" s="6">
        <f>I23-F23</f>
        <v>33994000</v>
      </c>
      <c r="M23" s="6">
        <f t="shared" si="14"/>
        <v>34014000</v>
      </c>
      <c r="N23" s="6">
        <f t="shared" si="18"/>
        <v>-225000</v>
      </c>
      <c r="O23" s="26">
        <f t="shared" si="19"/>
        <v>391000</v>
      </c>
      <c r="P23" s="6">
        <f t="shared" si="15"/>
        <v>166000</v>
      </c>
      <c r="Q23" s="5" t="str">
        <f t="shared" si="16"/>
        <v/>
      </c>
      <c r="R23" s="6">
        <v>35514000</v>
      </c>
      <c r="S23" s="6">
        <f t="shared" si="17"/>
        <v>-1509000</v>
      </c>
      <c r="T23" s="7">
        <v>35688000</v>
      </c>
      <c r="U23" s="6">
        <f t="shared" si="8"/>
        <v>-1449000</v>
      </c>
      <c r="V23" s="7">
        <v>35196000</v>
      </c>
      <c r="W23" s="6">
        <f t="shared" si="9"/>
        <v>-1202000</v>
      </c>
      <c r="X23" s="7">
        <v>35198000</v>
      </c>
      <c r="Y23" s="6">
        <f t="shared" si="10"/>
        <v>-1184000</v>
      </c>
    </row>
    <row r="24" spans="1:25" ht="16.5" customHeight="1" x14ac:dyDescent="0.25">
      <c r="A24" s="23" t="s">
        <v>67</v>
      </c>
      <c r="B24" s="23" t="s">
        <v>68</v>
      </c>
      <c r="C24" s="24">
        <v>1554419</v>
      </c>
      <c r="D24" s="25">
        <f t="shared" si="11"/>
        <v>1554000</v>
      </c>
      <c r="E24" s="6">
        <v>-715000</v>
      </c>
      <c r="F24" s="6">
        <v>283000</v>
      </c>
      <c r="G24" s="6">
        <v>429000</v>
      </c>
      <c r="H24" s="6"/>
      <c r="I24" s="6">
        <f>'用途別(概算)'!AT22</f>
        <v>22716000</v>
      </c>
      <c r="J24" s="6">
        <f>'用途別(概算)'!AS22</f>
        <v>2000</v>
      </c>
      <c r="K24" s="6">
        <f t="shared" si="12"/>
        <v>23147000</v>
      </c>
      <c r="L24" s="6">
        <f t="shared" si="13"/>
        <v>22433000</v>
      </c>
      <c r="M24" s="6">
        <f t="shared" si="14"/>
        <v>22435000</v>
      </c>
      <c r="N24" s="6">
        <f t="shared" si="18"/>
        <v>-712000</v>
      </c>
      <c r="O24" s="26">
        <f t="shared" si="19"/>
        <v>839000</v>
      </c>
      <c r="P24" s="6">
        <f t="shared" si="15"/>
        <v>127000</v>
      </c>
      <c r="Q24" s="5" t="str">
        <f t="shared" si="16"/>
        <v/>
      </c>
      <c r="R24" s="6">
        <v>21373000</v>
      </c>
      <c r="S24" s="6">
        <f t="shared" si="17"/>
        <v>1343000</v>
      </c>
      <c r="T24" s="7">
        <v>21855000</v>
      </c>
      <c r="U24" s="6">
        <f t="shared" si="8"/>
        <v>1292000</v>
      </c>
      <c r="V24" s="7">
        <v>21138000</v>
      </c>
      <c r="W24" s="6">
        <f t="shared" si="9"/>
        <v>1295000</v>
      </c>
      <c r="X24" s="7">
        <v>21140000</v>
      </c>
      <c r="Y24" s="6">
        <f t="shared" si="10"/>
        <v>1295000</v>
      </c>
    </row>
    <row r="25" spans="1:25" ht="16.5" customHeight="1" x14ac:dyDescent="0.25">
      <c r="A25" s="23" t="s">
        <v>69</v>
      </c>
      <c r="B25" s="23" t="s">
        <v>70</v>
      </c>
      <c r="C25" s="24">
        <v>2557203</v>
      </c>
      <c r="D25" s="25">
        <f t="shared" si="11"/>
        <v>2557000</v>
      </c>
      <c r="E25" s="6">
        <v>-844000</v>
      </c>
      <c r="F25" s="6">
        <v>1557000</v>
      </c>
      <c r="G25" s="6">
        <v>134000</v>
      </c>
      <c r="H25" s="6"/>
      <c r="I25" s="6">
        <f>'用途別(概算)'!AT23</f>
        <v>27899000</v>
      </c>
      <c r="J25" s="6">
        <f>'用途別(概算)'!AS23</f>
        <v>16000</v>
      </c>
      <c r="K25" s="6">
        <f t="shared" si="12"/>
        <v>28049000</v>
      </c>
      <c r="L25" s="6">
        <f t="shared" si="13"/>
        <v>26342000</v>
      </c>
      <c r="M25" s="6">
        <f t="shared" si="14"/>
        <v>26358000</v>
      </c>
      <c r="N25" s="6">
        <f t="shared" si="18"/>
        <v>-1691000</v>
      </c>
      <c r="O25" s="26">
        <f t="shared" si="19"/>
        <v>1713000</v>
      </c>
      <c r="P25" s="6">
        <f>O25+N25</f>
        <v>22000</v>
      </c>
      <c r="Q25" s="5" t="str">
        <f t="shared" si="16"/>
        <v/>
      </c>
      <c r="R25" s="6">
        <v>32531000</v>
      </c>
      <c r="S25" s="6">
        <f t="shared" si="17"/>
        <v>-4632000</v>
      </c>
      <c r="T25" s="7">
        <v>32688000</v>
      </c>
      <c r="U25" s="6">
        <f t="shared" si="8"/>
        <v>-4639000</v>
      </c>
      <c r="V25" s="7">
        <v>31828000</v>
      </c>
      <c r="W25" s="6">
        <f t="shared" si="9"/>
        <v>-5486000</v>
      </c>
      <c r="X25" s="7">
        <v>31844000</v>
      </c>
      <c r="Y25" s="6">
        <f t="shared" si="10"/>
        <v>-5486000</v>
      </c>
    </row>
    <row r="26" spans="1:25" ht="16.5" customHeight="1" x14ac:dyDescent="0.25">
      <c r="A26" s="23" t="s">
        <v>71</v>
      </c>
      <c r="B26" s="23" t="s">
        <v>72</v>
      </c>
      <c r="C26" s="24">
        <v>3613618</v>
      </c>
      <c r="D26" s="25">
        <f t="shared" si="11"/>
        <v>3614000</v>
      </c>
      <c r="E26" s="6">
        <v>-994000</v>
      </c>
      <c r="F26" s="6">
        <v>1810000</v>
      </c>
      <c r="G26" s="6">
        <v>309000</v>
      </c>
      <c r="H26" s="6"/>
      <c r="I26" s="6">
        <f>'用途別(概算)'!AT24</f>
        <v>32357000</v>
      </c>
      <c r="J26" s="6">
        <f>'用途別(概算)'!AS24</f>
        <v>15000</v>
      </c>
      <c r="K26" s="6">
        <f t="shared" si="12"/>
        <v>32681000</v>
      </c>
      <c r="L26" s="6">
        <f t="shared" si="13"/>
        <v>30547000</v>
      </c>
      <c r="M26" s="6">
        <f t="shared" si="14"/>
        <v>30562000</v>
      </c>
      <c r="N26" s="6">
        <f t="shared" si="18"/>
        <v>-2119000</v>
      </c>
      <c r="O26" s="26">
        <f t="shared" si="19"/>
        <v>2620000</v>
      </c>
      <c r="P26" s="6">
        <f t="shared" si="15"/>
        <v>501000</v>
      </c>
      <c r="Q26" s="5" t="str">
        <f t="shared" si="16"/>
        <v/>
      </c>
      <c r="R26" s="6">
        <v>32873000</v>
      </c>
      <c r="S26" s="6">
        <f t="shared" si="17"/>
        <v>-516000</v>
      </c>
      <c r="T26" s="7">
        <v>33132000</v>
      </c>
      <c r="U26" s="6">
        <f t="shared" si="8"/>
        <v>-451000</v>
      </c>
      <c r="V26" s="7">
        <v>32123000</v>
      </c>
      <c r="W26" s="6">
        <f t="shared" si="9"/>
        <v>-1576000</v>
      </c>
      <c r="X26" s="7">
        <v>32138000</v>
      </c>
      <c r="Y26" s="6">
        <f t="shared" si="10"/>
        <v>-1576000</v>
      </c>
    </row>
    <row r="27" spans="1:25" ht="16.5" customHeight="1" x14ac:dyDescent="0.25">
      <c r="A27" s="23" t="s">
        <v>73</v>
      </c>
      <c r="B27" s="23" t="s">
        <v>74</v>
      </c>
      <c r="C27" s="24">
        <v>4122282</v>
      </c>
      <c r="D27" s="25">
        <f t="shared" si="11"/>
        <v>4122000</v>
      </c>
      <c r="E27" s="6">
        <v>-2329000</v>
      </c>
      <c r="F27" s="6">
        <v>579000</v>
      </c>
      <c r="G27" s="6">
        <v>713000</v>
      </c>
      <c r="H27" s="6"/>
      <c r="I27" s="6">
        <f>'用途別(概算)'!AT25</f>
        <v>67614000</v>
      </c>
      <c r="J27" s="6">
        <f>'用途別(概算)'!AS25</f>
        <v>0</v>
      </c>
      <c r="K27" s="6">
        <f t="shared" si="12"/>
        <v>68327000</v>
      </c>
      <c r="L27" s="6">
        <f t="shared" si="13"/>
        <v>67035000</v>
      </c>
      <c r="M27" s="6">
        <f t="shared" si="14"/>
        <v>67035000</v>
      </c>
      <c r="N27" s="6">
        <f t="shared" si="18"/>
        <v>-1292000</v>
      </c>
      <c r="O27" s="26">
        <f t="shared" si="19"/>
        <v>1793000</v>
      </c>
      <c r="P27" s="6">
        <f t="shared" si="15"/>
        <v>501000</v>
      </c>
      <c r="Q27" s="5" t="str">
        <f t="shared" si="16"/>
        <v/>
      </c>
      <c r="R27" s="6">
        <v>65953000</v>
      </c>
      <c r="S27" s="6">
        <f t="shared" si="17"/>
        <v>1661000</v>
      </c>
      <c r="T27" s="7">
        <v>66452000</v>
      </c>
      <c r="U27" s="6">
        <f t="shared" si="8"/>
        <v>1875000</v>
      </c>
      <c r="V27" s="7">
        <v>64123000</v>
      </c>
      <c r="W27" s="6">
        <f t="shared" si="9"/>
        <v>2912000</v>
      </c>
      <c r="X27" s="7">
        <v>64123000</v>
      </c>
      <c r="Y27" s="6">
        <f t="shared" si="10"/>
        <v>2912000</v>
      </c>
    </row>
    <row r="28" spans="1:25" ht="16.5" customHeight="1" x14ac:dyDescent="0.25">
      <c r="A28" s="23" t="s">
        <v>75</v>
      </c>
      <c r="B28" s="23" t="s">
        <v>76</v>
      </c>
      <c r="C28" s="24">
        <v>3541661</v>
      </c>
      <c r="D28" s="25">
        <f t="shared" si="11"/>
        <v>3542000</v>
      </c>
      <c r="E28" s="6">
        <v>-1458000</v>
      </c>
      <c r="F28" s="6">
        <v>1541000</v>
      </c>
      <c r="G28" s="6">
        <v>491000</v>
      </c>
      <c r="H28" s="6"/>
      <c r="I28" s="6">
        <f>'用途別(概算)'!AT26</f>
        <v>27791000</v>
      </c>
      <c r="J28" s="6">
        <f>'用途別(概算)'!AS26</f>
        <v>0</v>
      </c>
      <c r="K28" s="6">
        <f t="shared" si="12"/>
        <v>28282000</v>
      </c>
      <c r="L28" s="6">
        <f t="shared" si="13"/>
        <v>26250000</v>
      </c>
      <c r="M28" s="6">
        <f t="shared" si="14"/>
        <v>26250000</v>
      </c>
      <c r="N28" s="6">
        <f t="shared" si="18"/>
        <v>-2032000</v>
      </c>
      <c r="O28" s="26">
        <f t="shared" si="19"/>
        <v>2084000</v>
      </c>
      <c r="P28" s="6">
        <f t="shared" si="15"/>
        <v>52000</v>
      </c>
      <c r="Q28" s="5" t="str">
        <f t="shared" si="16"/>
        <v/>
      </c>
      <c r="R28" s="6">
        <v>27046000</v>
      </c>
      <c r="S28" s="6">
        <f t="shared" si="17"/>
        <v>745000</v>
      </c>
      <c r="T28" s="7">
        <v>27312000</v>
      </c>
      <c r="U28" s="6">
        <f t="shared" si="8"/>
        <v>970000</v>
      </c>
      <c r="V28" s="7">
        <v>25854000</v>
      </c>
      <c r="W28" s="6">
        <f t="shared" si="9"/>
        <v>396000</v>
      </c>
      <c r="X28" s="7">
        <v>25854000</v>
      </c>
      <c r="Y28" s="6">
        <f t="shared" si="10"/>
        <v>396000</v>
      </c>
    </row>
    <row r="29" spans="1:25" ht="16.5" customHeight="1" x14ac:dyDescent="0.25">
      <c r="A29" s="23" t="s">
        <v>77</v>
      </c>
      <c r="B29" s="23" t="s">
        <v>78</v>
      </c>
      <c r="C29" s="24">
        <v>1359599</v>
      </c>
      <c r="D29" s="25">
        <f t="shared" si="11"/>
        <v>1360000</v>
      </c>
      <c r="E29" s="6">
        <v>-847000</v>
      </c>
      <c r="F29" s="6">
        <v>147000</v>
      </c>
      <c r="G29" s="6">
        <v>335000</v>
      </c>
      <c r="H29" s="6"/>
      <c r="I29" s="6">
        <f>'用途別(概算)'!AT27</f>
        <v>37095000</v>
      </c>
      <c r="J29" s="6">
        <f>'用途別(概算)'!AS27</f>
        <v>0</v>
      </c>
      <c r="K29" s="6">
        <f t="shared" si="12"/>
        <v>37430000</v>
      </c>
      <c r="L29" s="6">
        <f t="shared" si="13"/>
        <v>36948000</v>
      </c>
      <c r="M29" s="6">
        <f t="shared" si="14"/>
        <v>36948000</v>
      </c>
      <c r="N29" s="6">
        <f t="shared" si="18"/>
        <v>-482000</v>
      </c>
      <c r="O29" s="26">
        <f t="shared" si="19"/>
        <v>513000</v>
      </c>
      <c r="P29" s="6">
        <f t="shared" si="15"/>
        <v>31000</v>
      </c>
      <c r="Q29" s="5" t="str">
        <f t="shared" si="16"/>
        <v/>
      </c>
      <c r="R29" s="6">
        <v>35068000</v>
      </c>
      <c r="S29" s="6">
        <f t="shared" si="17"/>
        <v>2027000</v>
      </c>
      <c r="T29" s="7">
        <v>35162000</v>
      </c>
      <c r="U29" s="6">
        <f t="shared" si="8"/>
        <v>2268000</v>
      </c>
      <c r="V29" s="7">
        <v>34315000</v>
      </c>
      <c r="W29" s="6">
        <f t="shared" si="9"/>
        <v>2633000</v>
      </c>
      <c r="X29" s="7">
        <v>34315000</v>
      </c>
      <c r="Y29" s="6">
        <f t="shared" si="10"/>
        <v>2633000</v>
      </c>
    </row>
    <row r="30" spans="1:25" ht="16.5" customHeight="1" x14ac:dyDescent="0.25">
      <c r="A30" s="23" t="s">
        <v>79</v>
      </c>
      <c r="B30" s="23" t="s">
        <v>80</v>
      </c>
      <c r="C30" s="24">
        <v>4517850</v>
      </c>
      <c r="D30" s="25">
        <f t="shared" si="11"/>
        <v>4518000</v>
      </c>
      <c r="E30" s="6">
        <v>-3746000</v>
      </c>
      <c r="F30" s="6">
        <v>600000</v>
      </c>
      <c r="G30" s="6">
        <v>79000</v>
      </c>
      <c r="H30" s="6"/>
      <c r="I30" s="6">
        <f>'用途別(概算)'!AT28</f>
        <v>95722000</v>
      </c>
      <c r="J30" s="6">
        <f>'用途別(概算)'!AS28</f>
        <v>20000</v>
      </c>
      <c r="K30" s="6">
        <f t="shared" si="12"/>
        <v>95821000</v>
      </c>
      <c r="L30" s="6">
        <f t="shared" si="13"/>
        <v>95122000</v>
      </c>
      <c r="M30" s="6">
        <f t="shared" si="14"/>
        <v>95142000</v>
      </c>
      <c r="N30" s="6">
        <f t="shared" si="18"/>
        <v>-679000</v>
      </c>
      <c r="O30" s="26">
        <f t="shared" si="19"/>
        <v>772000</v>
      </c>
      <c r="P30" s="6">
        <f t="shared" si="15"/>
        <v>93000</v>
      </c>
      <c r="Q30" s="5" t="str">
        <f t="shared" si="16"/>
        <v/>
      </c>
      <c r="R30" s="6">
        <v>90598000</v>
      </c>
      <c r="S30" s="6">
        <f t="shared" si="17"/>
        <v>5124000</v>
      </c>
      <c r="T30" s="7">
        <v>90768000</v>
      </c>
      <c r="U30" s="6">
        <f t="shared" si="8"/>
        <v>5053000</v>
      </c>
      <c r="V30" s="7">
        <v>87002000</v>
      </c>
      <c r="W30" s="6">
        <f t="shared" si="9"/>
        <v>8120000</v>
      </c>
      <c r="X30" s="7">
        <v>87022000</v>
      </c>
      <c r="Y30" s="6">
        <f t="shared" si="10"/>
        <v>8120000</v>
      </c>
    </row>
    <row r="31" spans="1:25" ht="16.5" customHeight="1" x14ac:dyDescent="0.25">
      <c r="A31" s="23" t="s">
        <v>81</v>
      </c>
      <c r="B31" s="23" t="s">
        <v>82</v>
      </c>
      <c r="C31" s="24">
        <v>9093221</v>
      </c>
      <c r="D31" s="25">
        <f t="shared" si="11"/>
        <v>9093000</v>
      </c>
      <c r="E31" s="6">
        <v>-7229000</v>
      </c>
      <c r="F31" s="6">
        <v>1169000</v>
      </c>
      <c r="G31" s="6">
        <v>645000</v>
      </c>
      <c r="H31" s="6"/>
      <c r="I31" s="6">
        <f>'用途別(概算)'!AT29</f>
        <v>107580000</v>
      </c>
      <c r="J31" s="6">
        <f>'用途別(概算)'!AS29</f>
        <v>35000</v>
      </c>
      <c r="K31" s="6">
        <f t="shared" si="12"/>
        <v>108260000</v>
      </c>
      <c r="L31" s="6">
        <f t="shared" si="13"/>
        <v>106411000</v>
      </c>
      <c r="M31" s="6">
        <f t="shared" si="14"/>
        <v>106446000</v>
      </c>
      <c r="N31" s="6">
        <f t="shared" si="18"/>
        <v>-1814000</v>
      </c>
      <c r="O31" s="26">
        <f t="shared" si="19"/>
        <v>1864000</v>
      </c>
      <c r="P31" s="6">
        <f t="shared" si="15"/>
        <v>50000</v>
      </c>
      <c r="Q31" s="5" t="str">
        <f t="shared" si="16"/>
        <v/>
      </c>
      <c r="R31" s="6">
        <v>103670000</v>
      </c>
      <c r="S31" s="6">
        <f t="shared" si="17"/>
        <v>3910000</v>
      </c>
      <c r="T31" s="7">
        <v>104944000</v>
      </c>
      <c r="U31" s="6">
        <f t="shared" si="8"/>
        <v>3316000</v>
      </c>
      <c r="V31" s="7">
        <v>97680000</v>
      </c>
      <c r="W31" s="6">
        <f t="shared" si="9"/>
        <v>8731000</v>
      </c>
      <c r="X31" s="7">
        <v>97715000</v>
      </c>
      <c r="Y31" s="6">
        <f t="shared" si="10"/>
        <v>8731000</v>
      </c>
    </row>
    <row r="32" spans="1:25" ht="16.5" customHeight="1" x14ac:dyDescent="0.25">
      <c r="A32" s="23" t="s">
        <v>83</v>
      </c>
      <c r="B32" s="23" t="s">
        <v>84</v>
      </c>
      <c r="C32" s="24">
        <v>962191</v>
      </c>
      <c r="D32" s="25">
        <f t="shared" si="11"/>
        <v>962000</v>
      </c>
      <c r="E32" s="6">
        <v>-720000</v>
      </c>
      <c r="F32" s="6">
        <v>49000</v>
      </c>
      <c r="G32" s="6">
        <v>87000</v>
      </c>
      <c r="H32" s="6"/>
      <c r="I32" s="6">
        <f>'用途別(概算)'!AT30</f>
        <v>24624000</v>
      </c>
      <c r="J32" s="6">
        <f>'用途別(概算)'!AS30</f>
        <v>0</v>
      </c>
      <c r="K32" s="6">
        <f t="shared" si="12"/>
        <v>24711000</v>
      </c>
      <c r="L32" s="6">
        <f t="shared" si="13"/>
        <v>24575000</v>
      </c>
      <c r="M32" s="6">
        <f t="shared" si="14"/>
        <v>24575000</v>
      </c>
      <c r="N32" s="6">
        <f t="shared" si="18"/>
        <v>-136000</v>
      </c>
      <c r="O32" s="26">
        <f t="shared" si="19"/>
        <v>242000</v>
      </c>
      <c r="P32" s="6">
        <f t="shared" si="15"/>
        <v>106000</v>
      </c>
      <c r="Q32" s="5" t="str">
        <f t="shared" si="16"/>
        <v/>
      </c>
      <c r="R32" s="6">
        <v>23834000</v>
      </c>
      <c r="S32" s="6">
        <f t="shared" si="17"/>
        <v>790000</v>
      </c>
      <c r="T32" s="7">
        <v>23940000</v>
      </c>
      <c r="U32" s="6">
        <f t="shared" si="8"/>
        <v>771000</v>
      </c>
      <c r="V32" s="7">
        <v>23220000</v>
      </c>
      <c r="W32" s="6">
        <f t="shared" si="9"/>
        <v>1355000</v>
      </c>
      <c r="X32" s="7">
        <v>23220000</v>
      </c>
      <c r="Y32" s="6">
        <f t="shared" si="10"/>
        <v>1355000</v>
      </c>
    </row>
    <row r="33" spans="1:27" ht="16.5" customHeight="1" x14ac:dyDescent="0.25">
      <c r="A33" s="23" t="s">
        <v>85</v>
      </c>
      <c r="B33" s="23" t="s">
        <v>86</v>
      </c>
      <c r="C33" s="24">
        <v>1982470</v>
      </c>
      <c r="D33" s="25">
        <f t="shared" si="11"/>
        <v>1982000</v>
      </c>
      <c r="E33" s="6">
        <v>-1181000</v>
      </c>
      <c r="F33" s="6">
        <v>672000</v>
      </c>
      <c r="G33" s="6">
        <v>108000</v>
      </c>
      <c r="H33" s="6"/>
      <c r="I33" s="6">
        <f>'用途別(概算)'!AT31</f>
        <v>22517000</v>
      </c>
      <c r="J33" s="6">
        <f>'用途別(概算)'!AS31</f>
        <v>80000</v>
      </c>
      <c r="K33" s="6">
        <f t="shared" si="12"/>
        <v>22705000</v>
      </c>
      <c r="L33" s="6">
        <f t="shared" si="13"/>
        <v>21845000</v>
      </c>
      <c r="M33" s="6">
        <f t="shared" si="14"/>
        <v>21925000</v>
      </c>
      <c r="N33" s="6">
        <f t="shared" si="18"/>
        <v>-780000</v>
      </c>
      <c r="O33" s="26">
        <f t="shared" si="19"/>
        <v>801000</v>
      </c>
      <c r="P33" s="6">
        <f t="shared" si="15"/>
        <v>21000</v>
      </c>
      <c r="Q33" s="5" t="str">
        <f t="shared" si="16"/>
        <v/>
      </c>
      <c r="R33" s="6">
        <v>22433000</v>
      </c>
      <c r="S33" s="6">
        <f t="shared" si="17"/>
        <v>84000</v>
      </c>
      <c r="T33" s="7">
        <v>22662000</v>
      </c>
      <c r="U33" s="6">
        <f t="shared" si="8"/>
        <v>43000</v>
      </c>
      <c r="V33" s="7">
        <v>21401000</v>
      </c>
      <c r="W33" s="6">
        <f t="shared" si="9"/>
        <v>444000</v>
      </c>
      <c r="X33" s="7">
        <v>21481000</v>
      </c>
      <c r="Y33" s="6">
        <f t="shared" si="10"/>
        <v>444000</v>
      </c>
    </row>
    <row r="34" spans="1:27" s="1" customFormat="1" ht="16.5" customHeight="1" x14ac:dyDescent="0.25">
      <c r="A34" s="23" t="s">
        <v>87</v>
      </c>
      <c r="B34" s="23" t="s">
        <v>88</v>
      </c>
      <c r="C34" s="24">
        <v>9305828</v>
      </c>
      <c r="D34" s="25">
        <f t="shared" si="11"/>
        <v>9306000</v>
      </c>
      <c r="E34" s="6">
        <v>-4443000</v>
      </c>
      <c r="F34" s="6">
        <v>3825000</v>
      </c>
      <c r="G34" s="6">
        <v>536000</v>
      </c>
      <c r="H34" s="6"/>
      <c r="I34" s="6">
        <f>'用途別(概算)'!AT32</f>
        <v>26593000</v>
      </c>
      <c r="J34" s="6">
        <f>'用途別(概算)'!AS32</f>
        <v>0</v>
      </c>
      <c r="K34" s="6">
        <f t="shared" si="12"/>
        <v>27129000</v>
      </c>
      <c r="L34" s="6">
        <f t="shared" si="13"/>
        <v>22768000</v>
      </c>
      <c r="M34" s="6">
        <f t="shared" si="14"/>
        <v>22768000</v>
      </c>
      <c r="N34" s="6">
        <f t="shared" si="18"/>
        <v>-4361000</v>
      </c>
      <c r="O34" s="26">
        <f t="shared" si="19"/>
        <v>4863000</v>
      </c>
      <c r="P34" s="6">
        <f t="shared" si="15"/>
        <v>502000</v>
      </c>
      <c r="Q34" s="5" t="str">
        <f t="shared" si="16"/>
        <v/>
      </c>
      <c r="R34" s="6">
        <v>26090000</v>
      </c>
      <c r="S34" s="6">
        <f t="shared" si="17"/>
        <v>503000</v>
      </c>
      <c r="T34" s="7">
        <v>26263000</v>
      </c>
      <c r="U34" s="6">
        <f t="shared" si="8"/>
        <v>866000</v>
      </c>
      <c r="V34" s="7">
        <v>21820000</v>
      </c>
      <c r="W34" s="6">
        <f t="shared" si="9"/>
        <v>948000</v>
      </c>
      <c r="X34" s="7">
        <v>21820000</v>
      </c>
      <c r="Y34" s="6">
        <f t="shared" si="10"/>
        <v>948000</v>
      </c>
    </row>
    <row r="35" spans="1:27" ht="16.5" customHeight="1" x14ac:dyDescent="0.25">
      <c r="A35" s="23" t="s">
        <v>89</v>
      </c>
      <c r="B35" s="23" t="s">
        <v>90</v>
      </c>
      <c r="C35" s="24">
        <v>4297597</v>
      </c>
      <c r="D35" s="25">
        <f t="shared" si="11"/>
        <v>4298000</v>
      </c>
      <c r="E35" s="6">
        <v>-1798000</v>
      </c>
      <c r="F35" s="6">
        <v>2051000</v>
      </c>
      <c r="G35" s="6">
        <v>354000</v>
      </c>
      <c r="H35" s="6"/>
      <c r="I35" s="6">
        <f>'用途別(概算)'!AT33</f>
        <v>20159000</v>
      </c>
      <c r="J35" s="6">
        <f>'用途別(概算)'!AS33</f>
        <v>0</v>
      </c>
      <c r="K35" s="6">
        <f t="shared" si="12"/>
        <v>20513000</v>
      </c>
      <c r="L35" s="6">
        <f t="shared" si="13"/>
        <v>18108000</v>
      </c>
      <c r="M35" s="6">
        <f t="shared" si="14"/>
        <v>18108000</v>
      </c>
      <c r="N35" s="6">
        <f t="shared" si="18"/>
        <v>-2405000</v>
      </c>
      <c r="O35" s="26">
        <f t="shared" si="19"/>
        <v>2500000</v>
      </c>
      <c r="P35" s="6">
        <f t="shared" si="15"/>
        <v>95000</v>
      </c>
      <c r="Q35" s="5" t="str">
        <f t="shared" si="16"/>
        <v/>
      </c>
      <c r="R35" s="6">
        <v>21066000</v>
      </c>
      <c r="S35" s="6">
        <f t="shared" si="17"/>
        <v>-907000</v>
      </c>
      <c r="T35" s="7">
        <v>21544000</v>
      </c>
      <c r="U35" s="6">
        <f t="shared" si="8"/>
        <v>-1031000</v>
      </c>
      <c r="V35" s="7">
        <v>19746000</v>
      </c>
      <c r="W35" s="6">
        <f t="shared" si="9"/>
        <v>-1638000</v>
      </c>
      <c r="X35" s="7">
        <v>19746000</v>
      </c>
      <c r="Y35" s="6">
        <f t="shared" si="10"/>
        <v>-1638000</v>
      </c>
    </row>
    <row r="36" spans="1:27" ht="16.5" customHeight="1" x14ac:dyDescent="0.25">
      <c r="A36" s="23" t="s">
        <v>91</v>
      </c>
      <c r="B36" s="23" t="s">
        <v>92</v>
      </c>
      <c r="C36" s="24">
        <v>7104561</v>
      </c>
      <c r="D36" s="25">
        <f t="shared" si="11"/>
        <v>7105000</v>
      </c>
      <c r="E36" s="6">
        <v>-4314000</v>
      </c>
      <c r="F36" s="6">
        <v>2136000</v>
      </c>
      <c r="G36" s="6">
        <v>635000</v>
      </c>
      <c r="H36" s="6"/>
      <c r="I36" s="6">
        <f>'用途別(概算)'!AT34</f>
        <v>51960000</v>
      </c>
      <c r="J36" s="6">
        <f>'用途別(概算)'!AS34</f>
        <v>20000</v>
      </c>
      <c r="K36" s="6">
        <f t="shared" si="12"/>
        <v>52615000</v>
      </c>
      <c r="L36" s="6">
        <f t="shared" si="13"/>
        <v>49824000</v>
      </c>
      <c r="M36" s="6">
        <f t="shared" si="14"/>
        <v>49844000</v>
      </c>
      <c r="N36" s="6">
        <f t="shared" si="18"/>
        <v>-2771000</v>
      </c>
      <c r="O36" s="26">
        <f t="shared" si="19"/>
        <v>2791000</v>
      </c>
      <c r="P36" s="6">
        <f t="shared" si="15"/>
        <v>20000</v>
      </c>
      <c r="Q36" s="5" t="str">
        <f t="shared" si="16"/>
        <v/>
      </c>
      <c r="R36" s="6">
        <v>51310000</v>
      </c>
      <c r="S36" s="6">
        <f t="shared" si="17"/>
        <v>650000</v>
      </c>
      <c r="T36" s="7">
        <v>51741000</v>
      </c>
      <c r="U36" s="6">
        <f t="shared" si="8"/>
        <v>874000</v>
      </c>
      <c r="V36" s="7">
        <v>47407000</v>
      </c>
      <c r="W36" s="6">
        <f t="shared" si="9"/>
        <v>2417000</v>
      </c>
      <c r="X36" s="7">
        <v>47427000</v>
      </c>
      <c r="Y36" s="6">
        <f t="shared" si="10"/>
        <v>2417000</v>
      </c>
    </row>
    <row r="37" spans="1:27" ht="16.5" customHeight="1" x14ac:dyDescent="0.25">
      <c r="A37" s="23" t="s">
        <v>93</v>
      </c>
      <c r="B37" s="23" t="s">
        <v>94</v>
      </c>
      <c r="C37" s="24">
        <v>1380137</v>
      </c>
      <c r="D37" s="25">
        <f t="shared" si="11"/>
        <v>1380000</v>
      </c>
      <c r="E37" s="6">
        <v>-641000</v>
      </c>
      <c r="F37" s="6">
        <v>396000</v>
      </c>
      <c r="G37" s="6">
        <v>181000</v>
      </c>
      <c r="H37" s="6"/>
      <c r="I37" s="6">
        <f>'用途別(概算)'!AT35</f>
        <v>61614000</v>
      </c>
      <c r="J37" s="6">
        <f>'用途別(概算)'!AS35</f>
        <v>4000</v>
      </c>
      <c r="K37" s="6">
        <f t="shared" si="12"/>
        <v>61799000</v>
      </c>
      <c r="L37" s="6">
        <f t="shared" si="13"/>
        <v>61218000</v>
      </c>
      <c r="M37" s="6">
        <f t="shared" si="14"/>
        <v>61222000</v>
      </c>
      <c r="N37" s="6">
        <f t="shared" si="18"/>
        <v>-577000</v>
      </c>
      <c r="O37" s="26">
        <f t="shared" si="19"/>
        <v>739000</v>
      </c>
      <c r="P37" s="6">
        <f t="shared" si="15"/>
        <v>162000</v>
      </c>
      <c r="Q37" s="5" t="str">
        <f t="shared" si="16"/>
        <v/>
      </c>
      <c r="R37" s="6">
        <v>57416000</v>
      </c>
      <c r="S37" s="6">
        <f t="shared" si="17"/>
        <v>4198000</v>
      </c>
      <c r="T37" s="7">
        <v>57490000</v>
      </c>
      <c r="U37" s="6">
        <f t="shared" si="8"/>
        <v>4309000</v>
      </c>
      <c r="V37" s="7">
        <v>56845000</v>
      </c>
      <c r="W37" s="6">
        <f t="shared" si="9"/>
        <v>4373000</v>
      </c>
      <c r="X37" s="7">
        <v>56849000</v>
      </c>
      <c r="Y37" s="6">
        <f t="shared" si="10"/>
        <v>4373000</v>
      </c>
    </row>
    <row r="38" spans="1:27" ht="16.5" customHeight="1" x14ac:dyDescent="0.25">
      <c r="A38" s="23" t="s">
        <v>95</v>
      </c>
      <c r="B38" s="23" t="s">
        <v>96</v>
      </c>
      <c r="C38" s="24">
        <v>1612692</v>
      </c>
      <c r="D38" s="25">
        <f t="shared" si="11"/>
        <v>1613000</v>
      </c>
      <c r="E38" s="6">
        <v>-1000000</v>
      </c>
      <c r="F38" s="6">
        <v>278000</v>
      </c>
      <c r="G38" s="6">
        <v>15000</v>
      </c>
      <c r="H38" s="6"/>
      <c r="I38" s="6">
        <f>'用途別(概算)'!AT36</f>
        <v>28100000</v>
      </c>
      <c r="J38" s="6">
        <f>'用途別(概算)'!AS36</f>
        <v>0</v>
      </c>
      <c r="K38" s="6">
        <f t="shared" si="12"/>
        <v>28115000</v>
      </c>
      <c r="L38" s="6">
        <f t="shared" si="13"/>
        <v>27822000</v>
      </c>
      <c r="M38" s="6">
        <f t="shared" si="14"/>
        <v>27822000</v>
      </c>
      <c r="N38" s="6">
        <f t="shared" si="18"/>
        <v>-293000</v>
      </c>
      <c r="O38" s="26">
        <f t="shared" si="19"/>
        <v>613000</v>
      </c>
      <c r="P38" s="6">
        <f t="shared" si="15"/>
        <v>320000</v>
      </c>
      <c r="Q38" s="5" t="str">
        <f t="shared" si="16"/>
        <v/>
      </c>
      <c r="R38" s="6">
        <v>25386000</v>
      </c>
      <c r="S38" s="6">
        <f t="shared" si="17"/>
        <v>2714000</v>
      </c>
      <c r="T38" s="7">
        <v>25401000</v>
      </c>
      <c r="U38" s="6">
        <f t="shared" si="8"/>
        <v>2714000</v>
      </c>
      <c r="V38" s="7">
        <v>24401000</v>
      </c>
      <c r="W38" s="6">
        <f t="shared" si="9"/>
        <v>3421000</v>
      </c>
      <c r="X38" s="7">
        <v>24401000</v>
      </c>
      <c r="Y38" s="6">
        <f t="shared" si="10"/>
        <v>3421000</v>
      </c>
    </row>
    <row r="39" spans="1:27" ht="16.5" customHeight="1" x14ac:dyDescent="0.25">
      <c r="A39" s="23" t="s">
        <v>97</v>
      </c>
      <c r="B39" s="23" t="s">
        <v>98</v>
      </c>
      <c r="C39" s="24">
        <v>2233512</v>
      </c>
      <c r="D39" s="25">
        <f t="shared" si="11"/>
        <v>2234000</v>
      </c>
      <c r="E39" s="6">
        <v>-1222000</v>
      </c>
      <c r="F39" s="6">
        <v>641000</v>
      </c>
      <c r="G39" s="6">
        <v>198000</v>
      </c>
      <c r="H39" s="6"/>
      <c r="I39" s="6">
        <f>'用途別(概算)'!AT37</f>
        <v>34465000</v>
      </c>
      <c r="J39" s="6">
        <f>'用途別(概算)'!AS37</f>
        <v>0</v>
      </c>
      <c r="K39" s="6">
        <f t="shared" si="12"/>
        <v>34663000</v>
      </c>
      <c r="L39" s="6">
        <f t="shared" si="13"/>
        <v>33824000</v>
      </c>
      <c r="M39" s="6">
        <f t="shared" si="14"/>
        <v>33824000</v>
      </c>
      <c r="N39" s="6">
        <f t="shared" si="18"/>
        <v>-839000</v>
      </c>
      <c r="O39" s="26">
        <f t="shared" si="19"/>
        <v>1012000</v>
      </c>
      <c r="P39" s="6">
        <f t="shared" si="15"/>
        <v>173000</v>
      </c>
      <c r="Q39" s="5" t="str">
        <f t="shared" si="16"/>
        <v/>
      </c>
      <c r="R39" s="6">
        <v>33209000</v>
      </c>
      <c r="S39" s="6">
        <f t="shared" si="17"/>
        <v>1256000</v>
      </c>
      <c r="T39" s="7">
        <v>33378000</v>
      </c>
      <c r="U39" s="6">
        <f t="shared" si="8"/>
        <v>1285000</v>
      </c>
      <c r="V39" s="7">
        <v>32156000</v>
      </c>
      <c r="W39" s="6">
        <f t="shared" si="9"/>
        <v>1668000</v>
      </c>
      <c r="X39" s="7">
        <v>32156000</v>
      </c>
      <c r="Y39" s="6">
        <f t="shared" si="10"/>
        <v>1668000</v>
      </c>
    </row>
    <row r="40" spans="1:27" s="34" customFormat="1" ht="16.5" customHeight="1" thickBot="1" x14ac:dyDescent="0.3">
      <c r="A40" s="27" t="s">
        <v>99</v>
      </c>
      <c r="B40" s="27" t="s">
        <v>100</v>
      </c>
      <c r="C40" s="28">
        <v>1536589</v>
      </c>
      <c r="D40" s="29">
        <f t="shared" si="11"/>
        <v>1537000</v>
      </c>
      <c r="E40" s="30">
        <v>-1068000</v>
      </c>
      <c r="F40" s="30">
        <v>228000</v>
      </c>
      <c r="G40" s="30">
        <v>75000</v>
      </c>
      <c r="H40" s="30"/>
      <c r="I40" s="30">
        <f>'用途別(概算)'!AT38</f>
        <v>74242000</v>
      </c>
      <c r="J40" s="30">
        <f>'用途別(概算)'!AS38</f>
        <v>210000</v>
      </c>
      <c r="K40" s="30">
        <f t="shared" si="12"/>
        <v>74527000</v>
      </c>
      <c r="L40" s="30">
        <f t="shared" si="13"/>
        <v>74014000</v>
      </c>
      <c r="M40" s="30">
        <f t="shared" si="14"/>
        <v>74224000</v>
      </c>
      <c r="N40" s="30">
        <f t="shared" si="18"/>
        <v>-303000</v>
      </c>
      <c r="O40" s="31">
        <f t="shared" si="19"/>
        <v>469000</v>
      </c>
      <c r="P40" s="30">
        <f t="shared" si="15"/>
        <v>166000</v>
      </c>
      <c r="Q40" s="32" t="str">
        <f t="shared" si="16"/>
        <v/>
      </c>
      <c r="R40" s="6">
        <v>70663000</v>
      </c>
      <c r="S40" s="6">
        <f t="shared" si="17"/>
        <v>3579000</v>
      </c>
      <c r="T40" s="7">
        <v>71415000</v>
      </c>
      <c r="U40" s="6">
        <f t="shared" si="8"/>
        <v>3112000</v>
      </c>
      <c r="V40" s="7">
        <v>70144000</v>
      </c>
      <c r="W40" s="6">
        <f t="shared" si="9"/>
        <v>3870000</v>
      </c>
      <c r="X40" s="7">
        <v>70347000</v>
      </c>
      <c r="Y40" s="6">
        <f t="shared" si="10"/>
        <v>3877000</v>
      </c>
      <c r="Z40" s="33"/>
      <c r="AA40" s="33"/>
    </row>
    <row r="41" spans="1:27" ht="16.5" customHeight="1" x14ac:dyDescent="0.25">
      <c r="A41" s="35" t="s">
        <v>101</v>
      </c>
      <c r="B41" s="36" t="s">
        <v>102</v>
      </c>
      <c r="C41" s="37">
        <v>8148253</v>
      </c>
      <c r="D41" s="38">
        <f t="shared" si="11"/>
        <v>8148000</v>
      </c>
      <c r="E41" s="39">
        <v>-5838000</v>
      </c>
      <c r="F41" s="39">
        <v>638000</v>
      </c>
      <c r="G41" s="39">
        <v>1548000</v>
      </c>
      <c r="H41" s="39"/>
      <c r="I41" s="39">
        <f>'用途別(概算)'!AT39</f>
        <v>142716000</v>
      </c>
      <c r="J41" s="39">
        <f>'用途別(概算)'!AS39</f>
        <v>40000</v>
      </c>
      <c r="K41" s="39">
        <f t="shared" si="12"/>
        <v>144304000</v>
      </c>
      <c r="L41" s="39">
        <f t="shared" si="13"/>
        <v>142078000</v>
      </c>
      <c r="M41" s="39">
        <f t="shared" si="14"/>
        <v>142118000</v>
      </c>
      <c r="N41" s="39">
        <f t="shared" si="18"/>
        <v>-2186000</v>
      </c>
      <c r="O41" s="40">
        <f t="shared" si="19"/>
        <v>2310000</v>
      </c>
      <c r="P41" s="39">
        <f t="shared" si="15"/>
        <v>124000</v>
      </c>
      <c r="Q41" s="5" t="str">
        <f t="shared" si="16"/>
        <v/>
      </c>
      <c r="R41" s="6">
        <v>141611000</v>
      </c>
      <c r="S41" s="6">
        <f>I41-R41</f>
        <v>1105000</v>
      </c>
      <c r="T41" s="7">
        <v>142488000</v>
      </c>
      <c r="U41" s="6">
        <f t="shared" si="8"/>
        <v>1816000</v>
      </c>
      <c r="V41" s="7">
        <v>136610000</v>
      </c>
      <c r="W41" s="6">
        <f t="shared" si="9"/>
        <v>5468000</v>
      </c>
      <c r="X41" s="7">
        <v>136650000</v>
      </c>
      <c r="Y41" s="6">
        <f t="shared" si="10"/>
        <v>5468000</v>
      </c>
    </row>
    <row r="42" spans="1:27" ht="16.5" customHeight="1" x14ac:dyDescent="0.25">
      <c r="A42" s="41" t="s">
        <v>103</v>
      </c>
      <c r="B42" s="42" t="s">
        <v>104</v>
      </c>
      <c r="C42" s="24">
        <v>1819474</v>
      </c>
      <c r="D42" s="25">
        <f t="shared" si="11"/>
        <v>1819000</v>
      </c>
      <c r="E42" s="6">
        <v>-1395000</v>
      </c>
      <c r="F42" s="6">
        <v>231000</v>
      </c>
      <c r="G42" s="6">
        <v>140000</v>
      </c>
      <c r="H42" s="6"/>
      <c r="I42" s="6">
        <f>'用途別(概算)'!AT40</f>
        <v>124772000</v>
      </c>
      <c r="J42" s="6">
        <f>'用途別(概算)'!AS40</f>
        <v>50000</v>
      </c>
      <c r="K42" s="6">
        <f t="shared" si="12"/>
        <v>124962000</v>
      </c>
      <c r="L42" s="6">
        <f t="shared" si="13"/>
        <v>124541000</v>
      </c>
      <c r="M42" s="6">
        <f t="shared" si="14"/>
        <v>124591000</v>
      </c>
      <c r="N42" s="6">
        <f t="shared" si="18"/>
        <v>-371000</v>
      </c>
      <c r="O42" s="26">
        <f t="shared" si="19"/>
        <v>424000</v>
      </c>
      <c r="P42" s="6">
        <f t="shared" si="15"/>
        <v>53000</v>
      </c>
      <c r="Q42" s="5" t="str">
        <f t="shared" si="16"/>
        <v/>
      </c>
      <c r="R42" s="6">
        <v>123539000</v>
      </c>
      <c r="S42" s="6">
        <f t="shared" ref="S42:S105" si="20">I42-R42</f>
        <v>1233000</v>
      </c>
      <c r="T42" s="7">
        <v>123974000</v>
      </c>
      <c r="U42" s="6">
        <f t="shared" si="8"/>
        <v>988000</v>
      </c>
      <c r="V42" s="7">
        <v>122509000</v>
      </c>
      <c r="W42" s="6">
        <f t="shared" si="9"/>
        <v>2032000</v>
      </c>
      <c r="X42" s="7">
        <v>122579000</v>
      </c>
      <c r="Y42" s="6">
        <f t="shared" si="10"/>
        <v>2012000</v>
      </c>
    </row>
    <row r="43" spans="1:27" ht="16.5" customHeight="1" x14ac:dyDescent="0.25">
      <c r="A43" s="41" t="s">
        <v>105</v>
      </c>
      <c r="B43" s="42" t="s">
        <v>106</v>
      </c>
      <c r="C43" s="24">
        <v>1352296</v>
      </c>
      <c r="D43" s="25">
        <f t="shared" si="11"/>
        <v>1352000</v>
      </c>
      <c r="E43" s="6">
        <v>-682000</v>
      </c>
      <c r="F43" s="6">
        <v>168000</v>
      </c>
      <c r="G43" s="6">
        <v>461000</v>
      </c>
      <c r="H43" s="6"/>
      <c r="I43" s="6">
        <f>'用途別(概算)'!AT41</f>
        <v>53614000</v>
      </c>
      <c r="J43" s="6">
        <f>'用途別(概算)'!AS41</f>
        <v>60000</v>
      </c>
      <c r="K43" s="6">
        <f t="shared" si="12"/>
        <v>54135000</v>
      </c>
      <c r="L43" s="6">
        <f t="shared" si="13"/>
        <v>53446000</v>
      </c>
      <c r="M43" s="6">
        <f t="shared" si="14"/>
        <v>53506000</v>
      </c>
      <c r="N43" s="6">
        <f t="shared" si="18"/>
        <v>-629000</v>
      </c>
      <c r="O43" s="26">
        <f t="shared" si="19"/>
        <v>670000</v>
      </c>
      <c r="P43" s="6">
        <f t="shared" si="15"/>
        <v>41000</v>
      </c>
      <c r="Q43" s="5" t="str">
        <f t="shared" si="16"/>
        <v/>
      </c>
      <c r="R43" s="6">
        <v>53339000</v>
      </c>
      <c r="S43" s="6">
        <f t="shared" si="20"/>
        <v>275000</v>
      </c>
      <c r="T43" s="7">
        <v>53715000</v>
      </c>
      <c r="U43" s="6">
        <f t="shared" si="8"/>
        <v>420000</v>
      </c>
      <c r="V43" s="7">
        <v>52973000</v>
      </c>
      <c r="W43" s="6">
        <f t="shared" si="9"/>
        <v>473000</v>
      </c>
      <c r="X43" s="7">
        <v>53033000</v>
      </c>
      <c r="Y43" s="6">
        <f t="shared" si="10"/>
        <v>473000</v>
      </c>
    </row>
    <row r="44" spans="1:27" ht="16.5" customHeight="1" x14ac:dyDescent="0.25">
      <c r="A44" s="41" t="s">
        <v>107</v>
      </c>
      <c r="B44" s="42" t="s">
        <v>108</v>
      </c>
      <c r="C44" s="24">
        <v>654619</v>
      </c>
      <c r="D44" s="25">
        <f t="shared" si="11"/>
        <v>655000</v>
      </c>
      <c r="E44" s="6">
        <v>-404000</v>
      </c>
      <c r="F44" s="6">
        <v>155000</v>
      </c>
      <c r="G44" s="6">
        <v>1000</v>
      </c>
      <c r="H44" s="6"/>
      <c r="I44" s="6">
        <f>'用途別(概算)'!AT42</f>
        <v>21600000</v>
      </c>
      <c r="J44" s="6">
        <f>'用途別(概算)'!AS42</f>
        <v>61000</v>
      </c>
      <c r="K44" s="6">
        <f t="shared" si="12"/>
        <v>21662000</v>
      </c>
      <c r="L44" s="6">
        <f t="shared" si="13"/>
        <v>21445000</v>
      </c>
      <c r="M44" s="6">
        <f t="shared" si="14"/>
        <v>21506000</v>
      </c>
      <c r="N44" s="6">
        <f t="shared" si="18"/>
        <v>-156000</v>
      </c>
      <c r="O44" s="26">
        <f t="shared" si="19"/>
        <v>251000</v>
      </c>
      <c r="P44" s="6">
        <f t="shared" si="15"/>
        <v>95000</v>
      </c>
      <c r="Q44" s="5" t="str">
        <f t="shared" si="16"/>
        <v/>
      </c>
      <c r="R44" s="6">
        <v>21018000</v>
      </c>
      <c r="S44" s="6">
        <f t="shared" si="20"/>
        <v>582000</v>
      </c>
      <c r="T44" s="7">
        <v>21228000</v>
      </c>
      <c r="U44" s="6">
        <f t="shared" si="8"/>
        <v>434000</v>
      </c>
      <c r="V44" s="7">
        <v>20741000</v>
      </c>
      <c r="W44" s="6">
        <f t="shared" si="9"/>
        <v>704000</v>
      </c>
      <c r="X44" s="7">
        <v>20824000</v>
      </c>
      <c r="Y44" s="6">
        <f t="shared" si="10"/>
        <v>682000</v>
      </c>
    </row>
    <row r="45" spans="1:27" ht="16.5" customHeight="1" x14ac:dyDescent="0.25">
      <c r="A45" s="41" t="s">
        <v>109</v>
      </c>
      <c r="B45" s="42" t="s">
        <v>110</v>
      </c>
      <c r="C45" s="24">
        <v>1360615</v>
      </c>
      <c r="D45" s="25">
        <f t="shared" si="11"/>
        <v>1361000</v>
      </c>
      <c r="E45" s="6">
        <v>-712000</v>
      </c>
      <c r="F45" s="6">
        <v>8000</v>
      </c>
      <c r="G45" s="6">
        <v>593000</v>
      </c>
      <c r="H45" s="6"/>
      <c r="I45" s="6">
        <f>'用途別(概算)'!AT43</f>
        <v>22405000</v>
      </c>
      <c r="J45" s="6">
        <f>'用途別(概算)'!AS43</f>
        <v>5000</v>
      </c>
      <c r="K45" s="6">
        <f t="shared" si="12"/>
        <v>23003000</v>
      </c>
      <c r="L45" s="6">
        <f t="shared" si="13"/>
        <v>22397000</v>
      </c>
      <c r="M45" s="6">
        <f t="shared" si="14"/>
        <v>22402000</v>
      </c>
      <c r="N45" s="6">
        <f t="shared" si="18"/>
        <v>-601000</v>
      </c>
      <c r="O45" s="26">
        <f>D45+E45</f>
        <v>649000</v>
      </c>
      <c r="P45" s="6">
        <f t="shared" si="15"/>
        <v>48000</v>
      </c>
      <c r="Q45" s="5" t="str">
        <f t="shared" si="16"/>
        <v/>
      </c>
      <c r="R45" s="6">
        <v>21710000</v>
      </c>
      <c r="S45" s="6">
        <f t="shared" si="20"/>
        <v>695000</v>
      </c>
      <c r="T45" s="7">
        <v>22193000</v>
      </c>
      <c r="U45" s="6">
        <f t="shared" si="8"/>
        <v>810000</v>
      </c>
      <c r="V45" s="7">
        <v>21476000</v>
      </c>
      <c r="W45" s="6">
        <f t="shared" si="9"/>
        <v>921000</v>
      </c>
      <c r="X45" s="7">
        <v>21481000</v>
      </c>
      <c r="Y45" s="6">
        <f t="shared" si="10"/>
        <v>921000</v>
      </c>
    </row>
    <row r="46" spans="1:27" ht="16.5" customHeight="1" x14ac:dyDescent="0.25">
      <c r="A46" s="41" t="s">
        <v>111</v>
      </c>
      <c r="B46" s="42" t="s">
        <v>112</v>
      </c>
      <c r="C46" s="24">
        <v>2694550</v>
      </c>
      <c r="D46" s="25">
        <f t="shared" si="11"/>
        <v>2695000</v>
      </c>
      <c r="E46" s="6">
        <v>-828000</v>
      </c>
      <c r="F46" s="6">
        <v>1402000</v>
      </c>
      <c r="G46" s="6">
        <v>445000</v>
      </c>
      <c r="H46" s="6"/>
      <c r="I46" s="6">
        <f>'用途別(概算)'!AT44</f>
        <v>22359000</v>
      </c>
      <c r="J46" s="6">
        <f>'用途別(概算)'!AS44</f>
        <v>0</v>
      </c>
      <c r="K46" s="6">
        <f t="shared" si="12"/>
        <v>22804000</v>
      </c>
      <c r="L46" s="6">
        <f t="shared" si="13"/>
        <v>20957000</v>
      </c>
      <c r="M46" s="6">
        <f t="shared" si="14"/>
        <v>20957000</v>
      </c>
      <c r="N46" s="6">
        <f t="shared" si="18"/>
        <v>-1847000</v>
      </c>
      <c r="O46" s="26">
        <f t="shared" si="19"/>
        <v>1867000</v>
      </c>
      <c r="P46" s="6">
        <f t="shared" si="15"/>
        <v>20000</v>
      </c>
      <c r="Q46" s="5" t="str">
        <f t="shared" si="16"/>
        <v/>
      </c>
      <c r="R46" s="6">
        <v>22622000</v>
      </c>
      <c r="S46" s="6">
        <f t="shared" si="20"/>
        <v>-263000</v>
      </c>
      <c r="T46" s="7">
        <v>23090000</v>
      </c>
      <c r="U46" s="6">
        <f t="shared" si="8"/>
        <v>-286000</v>
      </c>
      <c r="V46" s="7">
        <v>22252000</v>
      </c>
      <c r="W46" s="6">
        <f t="shared" si="9"/>
        <v>-1295000</v>
      </c>
      <c r="X46" s="7">
        <v>22262000</v>
      </c>
      <c r="Y46" s="6">
        <f t="shared" si="10"/>
        <v>-1305000</v>
      </c>
    </row>
    <row r="47" spans="1:27" ht="16.5" customHeight="1" x14ac:dyDescent="0.25">
      <c r="A47" s="41" t="s">
        <v>113</v>
      </c>
      <c r="B47" s="42" t="s">
        <v>114</v>
      </c>
      <c r="C47" s="24">
        <v>8219361</v>
      </c>
      <c r="D47" s="25">
        <f t="shared" si="11"/>
        <v>8219000</v>
      </c>
      <c r="E47" s="6">
        <v>-6253000</v>
      </c>
      <c r="F47" s="6">
        <v>494000</v>
      </c>
      <c r="G47" s="6">
        <v>1133000</v>
      </c>
      <c r="H47" s="6"/>
      <c r="I47" s="6">
        <f>'用途別(概算)'!AT45</f>
        <v>113519000</v>
      </c>
      <c r="J47" s="6">
        <f>'用途別(概算)'!AS45</f>
        <v>100000</v>
      </c>
      <c r="K47" s="6">
        <f t="shared" si="12"/>
        <v>114752000</v>
      </c>
      <c r="L47" s="6">
        <f t="shared" si="13"/>
        <v>113025000</v>
      </c>
      <c r="M47" s="6">
        <f t="shared" si="14"/>
        <v>113125000</v>
      </c>
      <c r="N47" s="6">
        <f t="shared" si="18"/>
        <v>-1627000</v>
      </c>
      <c r="O47" s="26">
        <f t="shared" si="19"/>
        <v>1966000</v>
      </c>
      <c r="P47" s="6">
        <f t="shared" si="15"/>
        <v>339000</v>
      </c>
      <c r="Q47" s="5" t="str">
        <f t="shared" si="16"/>
        <v/>
      </c>
      <c r="R47" s="6">
        <v>116335000</v>
      </c>
      <c r="S47" s="6">
        <f t="shared" si="20"/>
        <v>-2816000</v>
      </c>
      <c r="T47" s="7">
        <v>117806000</v>
      </c>
      <c r="U47" s="6">
        <f t="shared" si="8"/>
        <v>-3054000</v>
      </c>
      <c r="V47" s="7">
        <v>111453000</v>
      </c>
      <c r="W47" s="6">
        <f t="shared" si="9"/>
        <v>1572000</v>
      </c>
      <c r="X47" s="7">
        <v>111553000</v>
      </c>
      <c r="Y47" s="6">
        <f t="shared" si="10"/>
        <v>1572000</v>
      </c>
    </row>
    <row r="48" spans="1:27" ht="16.5" customHeight="1" x14ac:dyDescent="0.25">
      <c r="A48" s="41" t="s">
        <v>115</v>
      </c>
      <c r="B48" s="42" t="s">
        <v>116</v>
      </c>
      <c r="C48" s="24">
        <v>3899288</v>
      </c>
      <c r="D48" s="25">
        <f t="shared" si="11"/>
        <v>3899000</v>
      </c>
      <c r="E48" s="6">
        <v>-2085000</v>
      </c>
      <c r="F48" s="6">
        <v>1504000</v>
      </c>
      <c r="G48" s="6">
        <v>266000</v>
      </c>
      <c r="H48" s="6"/>
      <c r="I48" s="6">
        <f>'用途別(概算)'!AT46</f>
        <v>43231000</v>
      </c>
      <c r="J48" s="6">
        <f>'用途別(概算)'!AS46</f>
        <v>0</v>
      </c>
      <c r="K48" s="6">
        <f t="shared" si="12"/>
        <v>43497000</v>
      </c>
      <c r="L48" s="6">
        <f t="shared" si="13"/>
        <v>41727000</v>
      </c>
      <c r="M48" s="6">
        <f t="shared" si="14"/>
        <v>41727000</v>
      </c>
      <c r="N48" s="6">
        <f t="shared" si="18"/>
        <v>-1770000</v>
      </c>
      <c r="O48" s="26">
        <f t="shared" si="19"/>
        <v>1814000</v>
      </c>
      <c r="P48" s="6">
        <f t="shared" si="15"/>
        <v>44000</v>
      </c>
      <c r="Q48" s="5" t="str">
        <f t="shared" si="16"/>
        <v/>
      </c>
      <c r="R48" s="6">
        <v>42242000</v>
      </c>
      <c r="S48" s="6">
        <f t="shared" si="20"/>
        <v>989000</v>
      </c>
      <c r="T48" s="7">
        <v>42618000</v>
      </c>
      <c r="U48" s="6">
        <f t="shared" si="8"/>
        <v>879000</v>
      </c>
      <c r="V48" s="7">
        <v>40523000</v>
      </c>
      <c r="W48" s="6">
        <f t="shared" si="9"/>
        <v>1204000</v>
      </c>
      <c r="X48" s="7">
        <v>40533000</v>
      </c>
      <c r="Y48" s="6">
        <f t="shared" si="10"/>
        <v>1194000</v>
      </c>
    </row>
    <row r="49" spans="1:27" ht="16.5" customHeight="1" x14ac:dyDescent="0.25">
      <c r="A49" s="41" t="s">
        <v>117</v>
      </c>
      <c r="B49" s="42" t="s">
        <v>118</v>
      </c>
      <c r="C49" s="24">
        <v>3133482</v>
      </c>
      <c r="D49" s="25">
        <f t="shared" si="11"/>
        <v>3133000</v>
      </c>
      <c r="E49" s="6">
        <v>-1033000</v>
      </c>
      <c r="F49" s="6">
        <v>1456000</v>
      </c>
      <c r="G49" s="6">
        <v>541000</v>
      </c>
      <c r="H49" s="6"/>
      <c r="I49" s="6">
        <f>'用途別(概算)'!AT47</f>
        <v>24139000</v>
      </c>
      <c r="J49" s="6">
        <f>'用途別(概算)'!AS47</f>
        <v>10000</v>
      </c>
      <c r="K49" s="6">
        <f t="shared" si="12"/>
        <v>24690000</v>
      </c>
      <c r="L49" s="6">
        <f t="shared" si="13"/>
        <v>22683000</v>
      </c>
      <c r="M49" s="6">
        <f t="shared" si="14"/>
        <v>22693000</v>
      </c>
      <c r="N49" s="6">
        <f t="shared" si="18"/>
        <v>-1997000</v>
      </c>
      <c r="O49" s="26">
        <f t="shared" si="19"/>
        <v>2100000</v>
      </c>
      <c r="P49" s="6">
        <f t="shared" si="15"/>
        <v>103000</v>
      </c>
      <c r="Q49" s="5" t="str">
        <f t="shared" si="16"/>
        <v/>
      </c>
      <c r="R49" s="6">
        <v>23870000</v>
      </c>
      <c r="S49" s="6">
        <f t="shared" si="20"/>
        <v>269000</v>
      </c>
      <c r="T49" s="7">
        <v>24443000</v>
      </c>
      <c r="U49" s="6">
        <f t="shared" si="8"/>
        <v>247000</v>
      </c>
      <c r="V49" s="7">
        <v>23400000</v>
      </c>
      <c r="W49" s="6">
        <f t="shared" si="9"/>
        <v>-717000</v>
      </c>
      <c r="X49" s="7">
        <v>23410000</v>
      </c>
      <c r="Y49" s="6">
        <f t="shared" si="10"/>
        <v>-717000</v>
      </c>
    </row>
    <row r="50" spans="1:27" ht="16.5" customHeight="1" x14ac:dyDescent="0.25">
      <c r="A50" s="41" t="s">
        <v>119</v>
      </c>
      <c r="B50" s="42" t="s">
        <v>120</v>
      </c>
      <c r="C50" s="24">
        <v>2708619</v>
      </c>
      <c r="D50" s="25">
        <f t="shared" si="11"/>
        <v>2709000</v>
      </c>
      <c r="E50" s="6">
        <v>-2097000</v>
      </c>
      <c r="F50" s="6">
        <v>69000</v>
      </c>
      <c r="G50" s="6">
        <v>525000</v>
      </c>
      <c r="H50" s="6"/>
      <c r="I50" s="6">
        <f>'用途別(概算)'!AT48</f>
        <v>31692000</v>
      </c>
      <c r="J50" s="6">
        <f>'用途別(概算)'!AS48</f>
        <v>20000</v>
      </c>
      <c r="K50" s="6">
        <f t="shared" si="12"/>
        <v>32237000</v>
      </c>
      <c r="L50" s="6">
        <f t="shared" si="13"/>
        <v>31623000</v>
      </c>
      <c r="M50" s="6">
        <f t="shared" si="14"/>
        <v>31643000</v>
      </c>
      <c r="N50" s="6">
        <f t="shared" si="18"/>
        <v>-594000</v>
      </c>
      <c r="O50" s="26">
        <f t="shared" si="19"/>
        <v>612000</v>
      </c>
      <c r="P50" s="6">
        <f t="shared" si="15"/>
        <v>18000</v>
      </c>
      <c r="Q50" s="5" t="str">
        <f t="shared" si="16"/>
        <v/>
      </c>
      <c r="R50" s="6">
        <v>30897000</v>
      </c>
      <c r="S50" s="6">
        <f t="shared" si="20"/>
        <v>795000</v>
      </c>
      <c r="T50" s="7">
        <v>31469000</v>
      </c>
      <c r="U50" s="6">
        <f t="shared" si="8"/>
        <v>768000</v>
      </c>
      <c r="V50" s="7">
        <v>29352000</v>
      </c>
      <c r="W50" s="6">
        <f t="shared" si="9"/>
        <v>2271000</v>
      </c>
      <c r="X50" s="7">
        <v>29372000</v>
      </c>
      <c r="Y50" s="6">
        <f t="shared" si="10"/>
        <v>2271000</v>
      </c>
    </row>
    <row r="51" spans="1:27" ht="16.5" customHeight="1" x14ac:dyDescent="0.25">
      <c r="A51" s="41" t="s">
        <v>121</v>
      </c>
      <c r="B51" s="42" t="s">
        <v>122</v>
      </c>
      <c r="C51" s="24">
        <v>1963470</v>
      </c>
      <c r="D51" s="25">
        <f t="shared" si="11"/>
        <v>1963000</v>
      </c>
      <c r="E51" s="6">
        <v>-570000</v>
      </c>
      <c r="F51" s="6">
        <v>337000</v>
      </c>
      <c r="G51" s="6">
        <v>750000</v>
      </c>
      <c r="H51" s="6"/>
      <c r="I51" s="6">
        <f>'用途別(概算)'!AT49</f>
        <v>56832000</v>
      </c>
      <c r="J51" s="6">
        <f>'用途別(概算)'!AS49</f>
        <v>50000</v>
      </c>
      <c r="K51" s="6">
        <f t="shared" si="12"/>
        <v>57632000</v>
      </c>
      <c r="L51" s="6">
        <f t="shared" si="13"/>
        <v>56495000</v>
      </c>
      <c r="M51" s="6">
        <f t="shared" si="14"/>
        <v>56545000</v>
      </c>
      <c r="N51" s="6">
        <f t="shared" si="18"/>
        <v>-1087000</v>
      </c>
      <c r="O51" s="26">
        <f t="shared" si="19"/>
        <v>1393000</v>
      </c>
      <c r="P51" s="6">
        <f t="shared" si="15"/>
        <v>306000</v>
      </c>
      <c r="Q51" s="5" t="str">
        <f t="shared" si="16"/>
        <v/>
      </c>
      <c r="R51" s="6">
        <v>58020000</v>
      </c>
      <c r="S51" s="6">
        <f t="shared" si="20"/>
        <v>-1188000</v>
      </c>
      <c r="T51" s="7">
        <v>58530000</v>
      </c>
      <c r="U51" s="6">
        <f t="shared" si="8"/>
        <v>-898000</v>
      </c>
      <c r="V51" s="7">
        <v>57900000</v>
      </c>
      <c r="W51" s="6">
        <f t="shared" si="9"/>
        <v>-1405000</v>
      </c>
      <c r="X51" s="7">
        <v>57960000</v>
      </c>
      <c r="Y51" s="6">
        <f t="shared" si="10"/>
        <v>-1415000</v>
      </c>
    </row>
    <row r="52" spans="1:27" ht="16.5" customHeight="1" x14ac:dyDescent="0.25">
      <c r="A52" s="41" t="s">
        <v>123</v>
      </c>
      <c r="B52" s="42" t="s">
        <v>124</v>
      </c>
      <c r="C52" s="24">
        <v>1528189</v>
      </c>
      <c r="D52" s="25">
        <f t="shared" si="11"/>
        <v>1528000</v>
      </c>
      <c r="E52" s="6">
        <v>-656000</v>
      </c>
      <c r="F52" s="6">
        <v>112000</v>
      </c>
      <c r="G52" s="6">
        <v>752000</v>
      </c>
      <c r="H52" s="6"/>
      <c r="I52" s="6">
        <f>'用途別(概算)'!AT50</f>
        <v>48003000</v>
      </c>
      <c r="J52" s="6">
        <f>'用途別(概算)'!AS50</f>
        <v>5000</v>
      </c>
      <c r="K52" s="6">
        <f t="shared" si="12"/>
        <v>48760000</v>
      </c>
      <c r="L52" s="6">
        <f t="shared" si="13"/>
        <v>47891000</v>
      </c>
      <c r="M52" s="6">
        <f t="shared" si="14"/>
        <v>47896000</v>
      </c>
      <c r="N52" s="6">
        <f t="shared" si="18"/>
        <v>-864000</v>
      </c>
      <c r="O52" s="26">
        <f t="shared" si="19"/>
        <v>872000</v>
      </c>
      <c r="P52" s="6">
        <f t="shared" si="15"/>
        <v>8000</v>
      </c>
      <c r="Q52" s="5" t="str">
        <f t="shared" si="16"/>
        <v/>
      </c>
      <c r="R52" s="6">
        <v>46834000</v>
      </c>
      <c r="S52" s="6">
        <f t="shared" si="20"/>
        <v>1169000</v>
      </c>
      <c r="T52" s="7">
        <v>47323000</v>
      </c>
      <c r="U52" s="6">
        <f t="shared" si="8"/>
        <v>1437000</v>
      </c>
      <c r="V52" s="7">
        <v>46662000</v>
      </c>
      <c r="W52" s="6">
        <f t="shared" si="9"/>
        <v>1229000</v>
      </c>
      <c r="X52" s="7">
        <v>46667000</v>
      </c>
      <c r="Y52" s="6">
        <f t="shared" si="10"/>
        <v>1229000</v>
      </c>
    </row>
    <row r="53" spans="1:27" ht="16.5" customHeight="1" x14ac:dyDescent="0.25">
      <c r="A53" s="41" t="s">
        <v>125</v>
      </c>
      <c r="B53" s="42" t="s">
        <v>126</v>
      </c>
      <c r="C53" s="24">
        <v>1480237</v>
      </c>
      <c r="D53" s="25">
        <f t="shared" si="11"/>
        <v>1480000</v>
      </c>
      <c r="E53" s="6">
        <v>-654000</v>
      </c>
      <c r="F53" s="6">
        <v>132000</v>
      </c>
      <c r="G53" s="6">
        <v>653000</v>
      </c>
      <c r="H53" s="6"/>
      <c r="I53" s="6">
        <f>'用途別(概算)'!AT51</f>
        <v>27055000</v>
      </c>
      <c r="J53" s="6">
        <f>'用途別(概算)'!AS51</f>
        <v>0</v>
      </c>
      <c r="K53" s="6">
        <f t="shared" si="12"/>
        <v>27708000</v>
      </c>
      <c r="L53" s="6">
        <f t="shared" si="13"/>
        <v>26923000</v>
      </c>
      <c r="M53" s="6">
        <f t="shared" si="14"/>
        <v>26923000</v>
      </c>
      <c r="N53" s="6">
        <f t="shared" si="18"/>
        <v>-785000</v>
      </c>
      <c r="O53" s="26">
        <f t="shared" si="19"/>
        <v>826000</v>
      </c>
      <c r="P53" s="6">
        <f t="shared" si="15"/>
        <v>41000</v>
      </c>
      <c r="Q53" s="5" t="str">
        <f t="shared" si="16"/>
        <v/>
      </c>
      <c r="R53" s="6">
        <v>25157000</v>
      </c>
      <c r="S53" s="6">
        <f t="shared" si="20"/>
        <v>1898000</v>
      </c>
      <c r="T53" s="7">
        <v>25698000</v>
      </c>
      <c r="U53" s="6">
        <f t="shared" si="8"/>
        <v>2010000</v>
      </c>
      <c r="V53" s="7">
        <v>25044000</v>
      </c>
      <c r="W53" s="6">
        <f t="shared" si="9"/>
        <v>1879000</v>
      </c>
      <c r="X53" s="7">
        <v>25044000</v>
      </c>
      <c r="Y53" s="6">
        <f t="shared" si="10"/>
        <v>1879000</v>
      </c>
    </row>
    <row r="54" spans="1:27" ht="16.5" customHeight="1" x14ac:dyDescent="0.25">
      <c r="A54" s="41" t="s">
        <v>127</v>
      </c>
      <c r="B54" s="42" t="s">
        <v>128</v>
      </c>
      <c r="C54" s="24">
        <v>2143982</v>
      </c>
      <c r="D54" s="25">
        <f t="shared" si="11"/>
        <v>2144000</v>
      </c>
      <c r="E54" s="6">
        <v>-975000</v>
      </c>
      <c r="F54" s="6">
        <v>595000</v>
      </c>
      <c r="G54" s="6">
        <v>418000</v>
      </c>
      <c r="H54" s="6"/>
      <c r="I54" s="6">
        <f>'用途別(概算)'!AT52</f>
        <v>20939000</v>
      </c>
      <c r="J54" s="6">
        <f>'用途別(概算)'!AS52</f>
        <v>0</v>
      </c>
      <c r="K54" s="6">
        <f t="shared" si="12"/>
        <v>21357000</v>
      </c>
      <c r="L54" s="6">
        <f t="shared" si="13"/>
        <v>20344000</v>
      </c>
      <c r="M54" s="6">
        <f t="shared" si="14"/>
        <v>20344000</v>
      </c>
      <c r="N54" s="6">
        <f t="shared" si="18"/>
        <v>-1013000</v>
      </c>
      <c r="O54" s="26">
        <f t="shared" si="19"/>
        <v>1169000</v>
      </c>
      <c r="P54" s="6">
        <f t="shared" si="15"/>
        <v>156000</v>
      </c>
      <c r="Q54" s="5" t="str">
        <f t="shared" si="16"/>
        <v/>
      </c>
      <c r="R54" s="6">
        <v>20934000</v>
      </c>
      <c r="S54" s="6">
        <f t="shared" si="20"/>
        <v>5000</v>
      </c>
      <c r="T54" s="7">
        <v>21289000</v>
      </c>
      <c r="U54" s="6">
        <f t="shared" si="8"/>
        <v>68000</v>
      </c>
      <c r="V54" s="7">
        <v>20314000</v>
      </c>
      <c r="W54" s="6">
        <f t="shared" si="9"/>
        <v>30000</v>
      </c>
      <c r="X54" s="7">
        <v>20314000</v>
      </c>
      <c r="Y54" s="6">
        <f t="shared" si="10"/>
        <v>30000</v>
      </c>
    </row>
    <row r="55" spans="1:27" ht="16.5" customHeight="1" x14ac:dyDescent="0.25">
      <c r="A55" s="41" t="s">
        <v>129</v>
      </c>
      <c r="B55" s="42" t="s">
        <v>130</v>
      </c>
      <c r="C55" s="24">
        <v>5826410</v>
      </c>
      <c r="D55" s="25">
        <f t="shared" si="11"/>
        <v>5826000</v>
      </c>
      <c r="E55" s="6">
        <v>-4495000</v>
      </c>
      <c r="F55" s="6">
        <v>756000</v>
      </c>
      <c r="G55" s="6">
        <v>471000</v>
      </c>
      <c r="H55" s="6"/>
      <c r="I55" s="6">
        <f>'用途別(概算)'!AT53</f>
        <v>143468000</v>
      </c>
      <c r="J55" s="6">
        <f>'用途別(概算)'!AS53</f>
        <v>30000</v>
      </c>
      <c r="K55" s="6">
        <f t="shared" si="12"/>
        <v>143969000</v>
      </c>
      <c r="L55" s="6">
        <f t="shared" si="13"/>
        <v>142712000</v>
      </c>
      <c r="M55" s="6">
        <f t="shared" si="14"/>
        <v>142742000</v>
      </c>
      <c r="N55" s="6">
        <f t="shared" si="18"/>
        <v>-1227000</v>
      </c>
      <c r="O55" s="26">
        <f t="shared" si="19"/>
        <v>1331000</v>
      </c>
      <c r="P55" s="6">
        <f t="shared" si="15"/>
        <v>104000</v>
      </c>
      <c r="Q55" s="5" t="str">
        <f t="shared" si="16"/>
        <v/>
      </c>
      <c r="R55" s="6">
        <v>140289000</v>
      </c>
      <c r="S55" s="6">
        <f t="shared" si="20"/>
        <v>3179000</v>
      </c>
      <c r="T55" s="7">
        <v>140745000</v>
      </c>
      <c r="U55" s="6">
        <f t="shared" si="8"/>
        <v>3224000</v>
      </c>
      <c r="V55" s="7">
        <v>136230000</v>
      </c>
      <c r="W55" s="6">
        <f t="shared" si="9"/>
        <v>6482000</v>
      </c>
      <c r="X55" s="7">
        <v>136250000</v>
      </c>
      <c r="Y55" s="6">
        <f t="shared" si="10"/>
        <v>6492000</v>
      </c>
    </row>
    <row r="56" spans="1:27" ht="16.5" customHeight="1" x14ac:dyDescent="0.25">
      <c r="A56" s="41" t="s">
        <v>131</v>
      </c>
      <c r="B56" s="42" t="s">
        <v>132</v>
      </c>
      <c r="C56" s="24">
        <v>6296985</v>
      </c>
      <c r="D56" s="25">
        <f t="shared" si="11"/>
        <v>6297000</v>
      </c>
      <c r="E56" s="6">
        <v>-5280000</v>
      </c>
      <c r="F56" s="6">
        <v>418000</v>
      </c>
      <c r="G56" s="6">
        <v>578000</v>
      </c>
      <c r="H56" s="6"/>
      <c r="I56" s="6">
        <f>'用途別(概算)'!AT54</f>
        <v>30848000</v>
      </c>
      <c r="J56" s="6">
        <f>'用途別(概算)'!AS54</f>
        <v>10000</v>
      </c>
      <c r="K56" s="6">
        <f t="shared" si="12"/>
        <v>31436000</v>
      </c>
      <c r="L56" s="6">
        <f t="shared" si="13"/>
        <v>30430000</v>
      </c>
      <c r="M56" s="6">
        <f t="shared" si="14"/>
        <v>30440000</v>
      </c>
      <c r="N56" s="6">
        <f t="shared" si="18"/>
        <v>-996000</v>
      </c>
      <c r="O56" s="26">
        <f t="shared" si="19"/>
        <v>1017000</v>
      </c>
      <c r="P56" s="6">
        <f t="shared" si="15"/>
        <v>21000</v>
      </c>
      <c r="Q56" s="5" t="str">
        <f t="shared" si="16"/>
        <v/>
      </c>
      <c r="R56" s="6">
        <v>31861000</v>
      </c>
      <c r="S56" s="6">
        <f t="shared" si="20"/>
        <v>-1013000</v>
      </c>
      <c r="T56" s="7">
        <v>32533000</v>
      </c>
      <c r="U56" s="6">
        <f t="shared" si="8"/>
        <v>-1097000</v>
      </c>
      <c r="V56" s="7">
        <v>27243000</v>
      </c>
      <c r="W56" s="6">
        <f t="shared" si="9"/>
        <v>3187000</v>
      </c>
      <c r="X56" s="7">
        <v>27253000</v>
      </c>
      <c r="Y56" s="6">
        <f t="shared" si="10"/>
        <v>3187000</v>
      </c>
    </row>
    <row r="57" spans="1:27" ht="16.5" customHeight="1" x14ac:dyDescent="0.25">
      <c r="A57" s="41" t="s">
        <v>133</v>
      </c>
      <c r="B57" s="42" t="s">
        <v>134</v>
      </c>
      <c r="C57" s="24">
        <v>7123034</v>
      </c>
      <c r="D57" s="25">
        <f t="shared" si="11"/>
        <v>7123000</v>
      </c>
      <c r="E57" s="6">
        <v>-4197000</v>
      </c>
      <c r="F57" s="6">
        <v>2848000</v>
      </c>
      <c r="G57" s="6">
        <v>38000</v>
      </c>
      <c r="H57" s="6"/>
      <c r="I57" s="6">
        <f>'用途別(概算)'!AT55</f>
        <v>44641000</v>
      </c>
      <c r="J57" s="6">
        <f>'用途別(概算)'!AS55</f>
        <v>30000</v>
      </c>
      <c r="K57" s="6">
        <f t="shared" si="12"/>
        <v>44709000</v>
      </c>
      <c r="L57" s="6">
        <f t="shared" si="13"/>
        <v>41793000</v>
      </c>
      <c r="M57" s="6">
        <f t="shared" si="14"/>
        <v>41823000</v>
      </c>
      <c r="N57" s="6">
        <f t="shared" si="18"/>
        <v>-2886000</v>
      </c>
      <c r="O57" s="26">
        <f t="shared" si="19"/>
        <v>2926000</v>
      </c>
      <c r="P57" s="6">
        <f t="shared" si="15"/>
        <v>40000</v>
      </c>
      <c r="Q57" s="5" t="str">
        <f t="shared" si="16"/>
        <v/>
      </c>
      <c r="R57" s="6">
        <v>46570000</v>
      </c>
      <c r="S57" s="6">
        <f t="shared" si="20"/>
        <v>-1929000</v>
      </c>
      <c r="T57" s="7">
        <v>46620000</v>
      </c>
      <c r="U57" s="6">
        <f t="shared" si="8"/>
        <v>-1911000</v>
      </c>
      <c r="V57" s="7">
        <v>42393000</v>
      </c>
      <c r="W57" s="6">
        <f t="shared" si="9"/>
        <v>-600000</v>
      </c>
      <c r="X57" s="7">
        <v>42423000</v>
      </c>
      <c r="Y57" s="6">
        <f t="shared" si="10"/>
        <v>-600000</v>
      </c>
    </row>
    <row r="58" spans="1:27" ht="16.5" customHeight="1" x14ac:dyDescent="0.25">
      <c r="A58" s="41" t="s">
        <v>135</v>
      </c>
      <c r="B58" s="42" t="s">
        <v>136</v>
      </c>
      <c r="C58" s="24">
        <v>2164631</v>
      </c>
      <c r="D58" s="25">
        <f t="shared" si="11"/>
        <v>2165000</v>
      </c>
      <c r="E58" s="6">
        <v>-1057000</v>
      </c>
      <c r="F58" s="6">
        <v>804000</v>
      </c>
      <c r="G58" s="6">
        <v>231000</v>
      </c>
      <c r="H58" s="6"/>
      <c r="I58" s="6">
        <f>'用途別(概算)'!AT56</f>
        <v>19588000</v>
      </c>
      <c r="J58" s="6">
        <f>'用途別(概算)'!AS56</f>
        <v>10000</v>
      </c>
      <c r="K58" s="6">
        <f t="shared" si="12"/>
        <v>19829000</v>
      </c>
      <c r="L58" s="6">
        <f t="shared" si="13"/>
        <v>18784000</v>
      </c>
      <c r="M58" s="6">
        <f t="shared" si="14"/>
        <v>18794000</v>
      </c>
      <c r="N58" s="6">
        <f t="shared" si="18"/>
        <v>-1035000</v>
      </c>
      <c r="O58" s="26">
        <f t="shared" si="19"/>
        <v>1108000</v>
      </c>
      <c r="P58" s="6">
        <f t="shared" si="15"/>
        <v>73000</v>
      </c>
      <c r="Q58" s="5" t="str">
        <f t="shared" si="16"/>
        <v/>
      </c>
      <c r="R58" s="6">
        <v>18617000</v>
      </c>
      <c r="S58" s="6">
        <f t="shared" si="20"/>
        <v>971000</v>
      </c>
      <c r="T58" s="7">
        <v>18998000</v>
      </c>
      <c r="U58" s="6">
        <f t="shared" si="8"/>
        <v>831000</v>
      </c>
      <c r="V58" s="7">
        <v>17921000</v>
      </c>
      <c r="W58" s="6">
        <f t="shared" si="9"/>
        <v>863000</v>
      </c>
      <c r="X58" s="7">
        <v>17941000</v>
      </c>
      <c r="Y58" s="6">
        <f t="shared" si="10"/>
        <v>853000</v>
      </c>
    </row>
    <row r="59" spans="1:27" s="44" customFormat="1" ht="16.5" customHeight="1" x14ac:dyDescent="0.25">
      <c r="A59" s="43" t="s">
        <v>137</v>
      </c>
      <c r="B59" s="42" t="s">
        <v>138</v>
      </c>
      <c r="C59" s="24">
        <v>1238544</v>
      </c>
      <c r="D59" s="25">
        <f t="shared" si="11"/>
        <v>1239000</v>
      </c>
      <c r="E59" s="6">
        <v>-712000</v>
      </c>
      <c r="F59" s="6">
        <v>213000</v>
      </c>
      <c r="G59" s="6">
        <v>287000</v>
      </c>
      <c r="H59" s="6"/>
      <c r="I59" s="6">
        <f>'用途別(概算)'!AT57</f>
        <v>26923000</v>
      </c>
      <c r="J59" s="6">
        <f>'用途別(概算)'!AS57</f>
        <v>0</v>
      </c>
      <c r="K59" s="6">
        <f t="shared" si="12"/>
        <v>27210000</v>
      </c>
      <c r="L59" s="6">
        <f t="shared" si="13"/>
        <v>26710000</v>
      </c>
      <c r="M59" s="6">
        <f t="shared" si="14"/>
        <v>26710000</v>
      </c>
      <c r="N59" s="6">
        <f t="shared" si="18"/>
        <v>-500000</v>
      </c>
      <c r="O59" s="26">
        <f t="shared" si="19"/>
        <v>527000</v>
      </c>
      <c r="P59" s="6">
        <f t="shared" si="15"/>
        <v>27000</v>
      </c>
      <c r="Q59" s="5" t="str">
        <f t="shared" si="16"/>
        <v/>
      </c>
      <c r="R59" s="6">
        <v>27743000</v>
      </c>
      <c r="S59" s="6">
        <f t="shared" si="20"/>
        <v>-820000</v>
      </c>
      <c r="T59" s="7">
        <v>28250000</v>
      </c>
      <c r="U59" s="6">
        <f t="shared" si="8"/>
        <v>-1040000</v>
      </c>
      <c r="V59" s="7">
        <v>27538000</v>
      </c>
      <c r="W59" s="6">
        <f t="shared" si="9"/>
        <v>-828000</v>
      </c>
      <c r="X59" s="7">
        <v>27538000</v>
      </c>
      <c r="Y59" s="6">
        <f t="shared" si="10"/>
        <v>-828000</v>
      </c>
      <c r="Z59" s="1"/>
      <c r="AA59" s="1"/>
    </row>
    <row r="60" spans="1:27" s="44" customFormat="1" ht="16.5" customHeight="1" x14ac:dyDescent="0.25">
      <c r="A60" s="43" t="s">
        <v>139</v>
      </c>
      <c r="B60" s="42" t="s">
        <v>140</v>
      </c>
      <c r="C60" s="24">
        <v>12521662</v>
      </c>
      <c r="D60" s="25">
        <f t="shared" si="11"/>
        <v>12522000</v>
      </c>
      <c r="E60" s="6">
        <v>-6271000</v>
      </c>
      <c r="F60" s="6">
        <v>3993000</v>
      </c>
      <c r="G60" s="6">
        <v>2238000</v>
      </c>
      <c r="H60" s="6"/>
      <c r="I60" s="6">
        <f>'用途別(概算)'!AT58</f>
        <v>122143000</v>
      </c>
      <c r="J60" s="6">
        <f>'用途別(概算)'!AS58</f>
        <v>100000</v>
      </c>
      <c r="K60" s="6">
        <f t="shared" si="12"/>
        <v>124481000</v>
      </c>
      <c r="L60" s="6">
        <f t="shared" si="13"/>
        <v>118150000</v>
      </c>
      <c r="M60" s="6">
        <f t="shared" si="14"/>
        <v>118250000</v>
      </c>
      <c r="N60" s="6">
        <f t="shared" si="18"/>
        <v>-6231000</v>
      </c>
      <c r="O60" s="26">
        <f t="shared" si="19"/>
        <v>6251000</v>
      </c>
      <c r="P60" s="6">
        <f t="shared" si="15"/>
        <v>20000</v>
      </c>
      <c r="Q60" s="5" t="str">
        <f t="shared" si="16"/>
        <v/>
      </c>
      <c r="R60" s="6">
        <v>125114000</v>
      </c>
      <c r="S60" s="6">
        <f t="shared" si="20"/>
        <v>-2971000</v>
      </c>
      <c r="T60" s="7">
        <v>126203000</v>
      </c>
      <c r="U60" s="6">
        <f t="shared" si="8"/>
        <v>-1722000</v>
      </c>
      <c r="V60" s="7">
        <v>119832000</v>
      </c>
      <c r="W60" s="6">
        <f t="shared" si="9"/>
        <v>-1682000</v>
      </c>
      <c r="X60" s="7">
        <v>119932000</v>
      </c>
      <c r="Y60" s="6">
        <f t="shared" si="10"/>
        <v>-1682000</v>
      </c>
      <c r="Z60" s="1"/>
      <c r="AA60" s="1"/>
    </row>
    <row r="61" spans="1:27" s="44" customFormat="1" ht="16.5" customHeight="1" x14ac:dyDescent="0.25">
      <c r="A61" s="43" t="s">
        <v>141</v>
      </c>
      <c r="B61" s="42" t="s">
        <v>142</v>
      </c>
      <c r="C61" s="24">
        <v>4916629</v>
      </c>
      <c r="D61" s="25">
        <f t="shared" si="11"/>
        <v>4917000</v>
      </c>
      <c r="E61" s="6">
        <v>-2715000</v>
      </c>
      <c r="F61" s="6">
        <v>1867000</v>
      </c>
      <c r="G61" s="6">
        <v>158000</v>
      </c>
      <c r="H61" s="6"/>
      <c r="I61" s="6">
        <f>'用途別(概算)'!AT59</f>
        <v>36734000</v>
      </c>
      <c r="J61" s="6">
        <f>'用途別(概算)'!AS59</f>
        <v>10000</v>
      </c>
      <c r="K61" s="6">
        <f t="shared" si="12"/>
        <v>36902000</v>
      </c>
      <c r="L61" s="6">
        <f t="shared" si="13"/>
        <v>34867000</v>
      </c>
      <c r="M61" s="6">
        <f t="shared" si="14"/>
        <v>34877000</v>
      </c>
      <c r="N61" s="6">
        <f t="shared" si="18"/>
        <v>-2025000</v>
      </c>
      <c r="O61" s="26">
        <f t="shared" si="19"/>
        <v>2202000</v>
      </c>
      <c r="P61" s="6">
        <f t="shared" si="15"/>
        <v>177000</v>
      </c>
      <c r="Q61" s="5" t="str">
        <f t="shared" si="16"/>
        <v/>
      </c>
      <c r="R61" s="6">
        <v>36948000</v>
      </c>
      <c r="S61" s="6">
        <f t="shared" si="20"/>
        <v>-214000</v>
      </c>
      <c r="T61" s="7">
        <v>37145000</v>
      </c>
      <c r="U61" s="6">
        <f t="shared" si="8"/>
        <v>-243000</v>
      </c>
      <c r="V61" s="7">
        <v>34410000</v>
      </c>
      <c r="W61" s="6">
        <f t="shared" si="9"/>
        <v>457000</v>
      </c>
      <c r="X61" s="7">
        <v>34430000</v>
      </c>
      <c r="Y61" s="6">
        <f t="shared" si="10"/>
        <v>447000</v>
      </c>
      <c r="Z61" s="1"/>
      <c r="AA61" s="1"/>
    </row>
    <row r="62" spans="1:27" s="44" customFormat="1" ht="16.5" customHeight="1" x14ac:dyDescent="0.25">
      <c r="A62" s="43" t="s">
        <v>143</v>
      </c>
      <c r="B62" s="42" t="s">
        <v>144</v>
      </c>
      <c r="C62" s="24">
        <v>494515</v>
      </c>
      <c r="D62" s="25">
        <f t="shared" si="11"/>
        <v>495000</v>
      </c>
      <c r="E62" s="6">
        <v>-354000</v>
      </c>
      <c r="F62" s="6">
        <v>6000</v>
      </c>
      <c r="G62" s="6">
        <v>70000</v>
      </c>
      <c r="H62" s="6"/>
      <c r="I62" s="6">
        <f>'用途別(概算)'!AT60</f>
        <v>21256000</v>
      </c>
      <c r="J62" s="6">
        <f>'用途別(概算)'!AS60</f>
        <v>10000</v>
      </c>
      <c r="K62" s="6">
        <f t="shared" si="12"/>
        <v>21336000</v>
      </c>
      <c r="L62" s="6">
        <f t="shared" si="13"/>
        <v>21250000</v>
      </c>
      <c r="M62" s="6">
        <f t="shared" si="14"/>
        <v>21260000</v>
      </c>
      <c r="N62" s="6">
        <f t="shared" si="18"/>
        <v>-76000</v>
      </c>
      <c r="O62" s="26">
        <f t="shared" si="19"/>
        <v>141000</v>
      </c>
      <c r="P62" s="6">
        <f t="shared" si="15"/>
        <v>65000</v>
      </c>
      <c r="Q62" s="5" t="str">
        <f t="shared" si="16"/>
        <v/>
      </c>
      <c r="R62" s="6">
        <v>20313000</v>
      </c>
      <c r="S62" s="6">
        <f t="shared" si="20"/>
        <v>943000</v>
      </c>
      <c r="T62" s="7">
        <v>20459000</v>
      </c>
      <c r="U62" s="6">
        <f t="shared" si="8"/>
        <v>877000</v>
      </c>
      <c r="V62" s="7">
        <v>20095000</v>
      </c>
      <c r="W62" s="6">
        <f t="shared" si="9"/>
        <v>1155000</v>
      </c>
      <c r="X62" s="7">
        <v>20105000</v>
      </c>
      <c r="Y62" s="6">
        <f t="shared" si="10"/>
        <v>1155000</v>
      </c>
      <c r="Z62" s="1"/>
      <c r="AA62" s="1"/>
    </row>
    <row r="63" spans="1:27" s="44" customFormat="1" ht="16.5" customHeight="1" x14ac:dyDescent="0.25">
      <c r="A63" s="43" t="s">
        <v>145</v>
      </c>
      <c r="B63" s="42" t="s">
        <v>146</v>
      </c>
      <c r="C63" s="24">
        <v>1267416</v>
      </c>
      <c r="D63" s="25">
        <f t="shared" si="11"/>
        <v>1267000</v>
      </c>
      <c r="E63" s="6">
        <v>-685000</v>
      </c>
      <c r="F63" s="6">
        <v>39000</v>
      </c>
      <c r="G63" s="6">
        <v>509000</v>
      </c>
      <c r="H63" s="6"/>
      <c r="I63" s="6">
        <f>'用途別(概算)'!AT61</f>
        <v>21091000</v>
      </c>
      <c r="J63" s="6">
        <f>'用途別(概算)'!AS61</f>
        <v>0</v>
      </c>
      <c r="K63" s="6">
        <f t="shared" si="12"/>
        <v>21600000</v>
      </c>
      <c r="L63" s="6">
        <f t="shared" si="13"/>
        <v>21052000</v>
      </c>
      <c r="M63" s="6">
        <f t="shared" si="14"/>
        <v>21052000</v>
      </c>
      <c r="N63" s="6">
        <f t="shared" si="18"/>
        <v>-548000</v>
      </c>
      <c r="O63" s="26">
        <f t="shared" si="19"/>
        <v>582000</v>
      </c>
      <c r="P63" s="6">
        <f t="shared" si="15"/>
        <v>34000</v>
      </c>
      <c r="Q63" s="5" t="str">
        <f t="shared" si="16"/>
        <v/>
      </c>
      <c r="R63" s="6">
        <v>21012000</v>
      </c>
      <c r="S63" s="6">
        <f t="shared" si="20"/>
        <v>79000</v>
      </c>
      <c r="T63" s="7">
        <v>21339000</v>
      </c>
      <c r="U63" s="6">
        <f t="shared" si="8"/>
        <v>261000</v>
      </c>
      <c r="V63" s="7">
        <v>20654000</v>
      </c>
      <c r="W63" s="6">
        <f t="shared" si="9"/>
        <v>398000</v>
      </c>
      <c r="X63" s="7">
        <v>20654000</v>
      </c>
      <c r="Y63" s="6">
        <f t="shared" si="10"/>
        <v>398000</v>
      </c>
      <c r="Z63" s="1"/>
      <c r="AA63" s="1"/>
    </row>
    <row r="64" spans="1:27" s="44" customFormat="1" ht="16.5" customHeight="1" x14ac:dyDescent="0.25">
      <c r="A64" s="43" t="s">
        <v>147</v>
      </c>
      <c r="B64" s="42" t="s">
        <v>148</v>
      </c>
      <c r="C64" s="24">
        <v>1473434</v>
      </c>
      <c r="D64" s="25">
        <f t="shared" si="11"/>
        <v>1473000</v>
      </c>
      <c r="E64" s="6">
        <v>-510000</v>
      </c>
      <c r="F64" s="6">
        <v>99000</v>
      </c>
      <c r="G64" s="6">
        <v>856000</v>
      </c>
      <c r="H64" s="6"/>
      <c r="I64" s="6">
        <f>'用途別(概算)'!AT62</f>
        <v>63085000</v>
      </c>
      <c r="J64" s="6">
        <f>'用途別(概算)'!AS62</f>
        <v>60000</v>
      </c>
      <c r="K64" s="6">
        <f t="shared" si="12"/>
        <v>64001000</v>
      </c>
      <c r="L64" s="6">
        <f t="shared" si="13"/>
        <v>62986000</v>
      </c>
      <c r="M64" s="6">
        <f t="shared" si="14"/>
        <v>63046000</v>
      </c>
      <c r="N64" s="6">
        <f t="shared" si="18"/>
        <v>-955000</v>
      </c>
      <c r="O64" s="26">
        <f t="shared" si="19"/>
        <v>963000</v>
      </c>
      <c r="P64" s="6">
        <f t="shared" si="15"/>
        <v>8000</v>
      </c>
      <c r="Q64" s="5" t="str">
        <f t="shared" si="16"/>
        <v/>
      </c>
      <c r="R64" s="6">
        <v>62933000</v>
      </c>
      <c r="S64" s="6">
        <f t="shared" si="20"/>
        <v>152000</v>
      </c>
      <c r="T64" s="7">
        <v>63363000</v>
      </c>
      <c r="U64" s="6">
        <f t="shared" si="8"/>
        <v>638000</v>
      </c>
      <c r="V64" s="7">
        <v>62793000</v>
      </c>
      <c r="W64" s="6">
        <f t="shared" si="9"/>
        <v>193000</v>
      </c>
      <c r="X64" s="7">
        <v>62853000</v>
      </c>
      <c r="Y64" s="6">
        <f t="shared" si="10"/>
        <v>193000</v>
      </c>
      <c r="Z64" s="1"/>
      <c r="AA64" s="1"/>
    </row>
    <row r="65" spans="1:27" s="44" customFormat="1" ht="16.5" customHeight="1" x14ac:dyDescent="0.25">
      <c r="A65" s="43" t="s">
        <v>149</v>
      </c>
      <c r="B65" s="42" t="s">
        <v>150</v>
      </c>
      <c r="C65" s="24">
        <v>2795807</v>
      </c>
      <c r="D65" s="25">
        <f t="shared" si="11"/>
        <v>2796000</v>
      </c>
      <c r="E65" s="6">
        <v>-2332000</v>
      </c>
      <c r="F65" s="6">
        <v>0</v>
      </c>
      <c r="G65" s="6">
        <v>377000</v>
      </c>
      <c r="H65" s="6"/>
      <c r="I65" s="6">
        <f>'用途別(概算)'!AT63</f>
        <v>42919000</v>
      </c>
      <c r="J65" s="6">
        <f>'用途別(概算)'!AS63</f>
        <v>0</v>
      </c>
      <c r="K65" s="6">
        <f t="shared" si="12"/>
        <v>43296000</v>
      </c>
      <c r="L65" s="6">
        <f t="shared" si="13"/>
        <v>42919000</v>
      </c>
      <c r="M65" s="6">
        <f t="shared" si="14"/>
        <v>42919000</v>
      </c>
      <c r="N65" s="6">
        <f t="shared" si="18"/>
        <v>-377000</v>
      </c>
      <c r="O65" s="26">
        <f t="shared" si="19"/>
        <v>464000</v>
      </c>
      <c r="P65" s="6">
        <f t="shared" si="15"/>
        <v>87000</v>
      </c>
      <c r="Q65" s="5" t="str">
        <f t="shared" si="16"/>
        <v/>
      </c>
      <c r="R65" s="6">
        <v>39534000</v>
      </c>
      <c r="S65" s="6">
        <f t="shared" si="20"/>
        <v>3385000</v>
      </c>
      <c r="T65" s="7">
        <v>39934000</v>
      </c>
      <c r="U65" s="6">
        <f t="shared" si="8"/>
        <v>3362000</v>
      </c>
      <c r="V65" s="7">
        <v>37602000</v>
      </c>
      <c r="W65" s="6">
        <f t="shared" si="9"/>
        <v>5317000</v>
      </c>
      <c r="X65" s="7">
        <v>37602000</v>
      </c>
      <c r="Y65" s="6">
        <f t="shared" si="10"/>
        <v>5317000</v>
      </c>
      <c r="Z65" s="1"/>
      <c r="AA65" s="1"/>
    </row>
    <row r="66" spans="1:27" s="44" customFormat="1" ht="16.5" customHeight="1" x14ac:dyDescent="0.25">
      <c r="A66" s="43" t="s">
        <v>151</v>
      </c>
      <c r="B66" s="42" t="s">
        <v>152</v>
      </c>
      <c r="C66" s="24">
        <v>1388246</v>
      </c>
      <c r="D66" s="25">
        <f t="shared" si="11"/>
        <v>1388000</v>
      </c>
      <c r="E66" s="6">
        <v>-610000</v>
      </c>
      <c r="F66" s="6">
        <v>290000</v>
      </c>
      <c r="G66" s="6">
        <v>467000</v>
      </c>
      <c r="H66" s="6"/>
      <c r="I66" s="6">
        <f>'用途別(概算)'!AT64</f>
        <v>53885000</v>
      </c>
      <c r="J66" s="6">
        <f>'用途別(概算)'!AS64</f>
        <v>40000</v>
      </c>
      <c r="K66" s="6">
        <f t="shared" si="12"/>
        <v>54392000</v>
      </c>
      <c r="L66" s="6">
        <f t="shared" si="13"/>
        <v>53595000</v>
      </c>
      <c r="M66" s="6">
        <f t="shared" si="14"/>
        <v>53635000</v>
      </c>
      <c r="N66" s="6">
        <f t="shared" si="18"/>
        <v>-757000</v>
      </c>
      <c r="O66" s="26">
        <f t="shared" si="19"/>
        <v>778000</v>
      </c>
      <c r="P66" s="6">
        <f t="shared" si="15"/>
        <v>21000</v>
      </c>
      <c r="Q66" s="5" t="str">
        <f t="shared" si="16"/>
        <v/>
      </c>
      <c r="R66" s="6">
        <v>52207000</v>
      </c>
      <c r="S66" s="6">
        <f t="shared" si="20"/>
        <v>1678000</v>
      </c>
      <c r="T66" s="7">
        <v>52595000</v>
      </c>
      <c r="U66" s="6">
        <f t="shared" si="8"/>
        <v>1797000</v>
      </c>
      <c r="V66" s="7">
        <v>51945000</v>
      </c>
      <c r="W66" s="6">
        <f t="shared" si="9"/>
        <v>1650000</v>
      </c>
      <c r="X66" s="7">
        <v>51985000</v>
      </c>
      <c r="Y66" s="6">
        <f t="shared" si="10"/>
        <v>1650000</v>
      </c>
      <c r="Z66" s="1"/>
      <c r="AA66" s="1"/>
    </row>
    <row r="67" spans="1:27" s="44" customFormat="1" ht="16.5" customHeight="1" x14ac:dyDescent="0.25">
      <c r="A67" s="43" t="s">
        <v>153</v>
      </c>
      <c r="B67" s="42" t="s">
        <v>154</v>
      </c>
      <c r="C67" s="24">
        <v>4576338</v>
      </c>
      <c r="D67" s="25">
        <f t="shared" si="11"/>
        <v>4576000</v>
      </c>
      <c r="E67" s="6">
        <v>-3132000</v>
      </c>
      <c r="F67" s="6">
        <v>488000</v>
      </c>
      <c r="G67" s="6">
        <v>870000</v>
      </c>
      <c r="H67" s="6"/>
      <c r="I67" s="6">
        <f>'用途別(概算)'!AT65</f>
        <v>37942000</v>
      </c>
      <c r="J67" s="6">
        <f>'用途別(概算)'!AS65</f>
        <v>25000</v>
      </c>
      <c r="K67" s="6">
        <f t="shared" si="12"/>
        <v>38837000</v>
      </c>
      <c r="L67" s="6">
        <f t="shared" si="13"/>
        <v>37454000</v>
      </c>
      <c r="M67" s="6">
        <f t="shared" si="14"/>
        <v>37479000</v>
      </c>
      <c r="N67" s="6">
        <f t="shared" si="18"/>
        <v>-1358000</v>
      </c>
      <c r="O67" s="26">
        <f t="shared" si="19"/>
        <v>1444000</v>
      </c>
      <c r="P67" s="6">
        <f t="shared" si="15"/>
        <v>86000</v>
      </c>
      <c r="Q67" s="5" t="str">
        <f t="shared" si="16"/>
        <v/>
      </c>
      <c r="R67" s="6">
        <v>35758000</v>
      </c>
      <c r="S67" s="6">
        <f t="shared" si="20"/>
        <v>2184000</v>
      </c>
      <c r="T67" s="7">
        <v>36352000</v>
      </c>
      <c r="U67" s="6">
        <f t="shared" si="8"/>
        <v>2485000</v>
      </c>
      <c r="V67" s="7">
        <v>33195000</v>
      </c>
      <c r="W67" s="6">
        <f t="shared" si="9"/>
        <v>4259000</v>
      </c>
      <c r="X67" s="7">
        <v>33220000</v>
      </c>
      <c r="Y67" s="6">
        <f t="shared" si="10"/>
        <v>4259000</v>
      </c>
      <c r="Z67" s="1"/>
      <c r="AA67" s="1"/>
    </row>
    <row r="68" spans="1:27" s="44" customFormat="1" ht="16.5" customHeight="1" x14ac:dyDescent="0.25">
      <c r="A68" s="43" t="s">
        <v>155</v>
      </c>
      <c r="B68" s="42" t="s">
        <v>156</v>
      </c>
      <c r="C68" s="24">
        <v>4351724</v>
      </c>
      <c r="D68" s="25">
        <f t="shared" si="11"/>
        <v>4352000</v>
      </c>
      <c r="E68" s="6">
        <v>-2126000</v>
      </c>
      <c r="F68" s="6">
        <v>1916000</v>
      </c>
      <c r="G68" s="6">
        <v>211000</v>
      </c>
      <c r="H68" s="6"/>
      <c r="I68" s="6">
        <f>'用途別(概算)'!AT66</f>
        <v>30349000</v>
      </c>
      <c r="J68" s="6">
        <f>'用途別(概算)'!AS66</f>
        <v>0</v>
      </c>
      <c r="K68" s="6">
        <f t="shared" si="12"/>
        <v>30560000</v>
      </c>
      <c r="L68" s="6">
        <f t="shared" si="13"/>
        <v>28433000</v>
      </c>
      <c r="M68" s="6">
        <f t="shared" si="14"/>
        <v>28433000</v>
      </c>
      <c r="N68" s="6">
        <f t="shared" si="18"/>
        <v>-2127000</v>
      </c>
      <c r="O68" s="26">
        <f t="shared" si="19"/>
        <v>2226000</v>
      </c>
      <c r="P68" s="6">
        <f t="shared" si="15"/>
        <v>99000</v>
      </c>
      <c r="Q68" s="5" t="str">
        <f t="shared" si="16"/>
        <v/>
      </c>
      <c r="R68" s="6">
        <v>29315000</v>
      </c>
      <c r="S68" s="6">
        <f t="shared" si="20"/>
        <v>1034000</v>
      </c>
      <c r="T68" s="7">
        <v>29695000</v>
      </c>
      <c r="U68" s="6">
        <f t="shared" si="8"/>
        <v>865000</v>
      </c>
      <c r="V68" s="7">
        <v>27569000</v>
      </c>
      <c r="W68" s="6">
        <f t="shared" si="9"/>
        <v>864000</v>
      </c>
      <c r="X68" s="7">
        <v>27569000</v>
      </c>
      <c r="Y68" s="6">
        <f t="shared" si="10"/>
        <v>864000</v>
      </c>
      <c r="Z68" s="1"/>
      <c r="AA68" s="1"/>
    </row>
    <row r="69" spans="1:27" s="44" customFormat="1" ht="16.5" customHeight="1" x14ac:dyDescent="0.25">
      <c r="A69" s="43" t="s">
        <v>157</v>
      </c>
      <c r="B69" s="42" t="s">
        <v>158</v>
      </c>
      <c r="C69" s="24">
        <v>2366047</v>
      </c>
      <c r="D69" s="25">
        <f t="shared" si="11"/>
        <v>2366000</v>
      </c>
      <c r="E69" s="6">
        <v>-1393000</v>
      </c>
      <c r="F69" s="6">
        <v>857000</v>
      </c>
      <c r="G69" s="6">
        <v>10000</v>
      </c>
      <c r="H69" s="6"/>
      <c r="I69" s="6">
        <f>'用途別(概算)'!AT67</f>
        <v>25237000</v>
      </c>
      <c r="J69" s="6">
        <f>'用途別(概算)'!AS67</f>
        <v>30000</v>
      </c>
      <c r="K69" s="6">
        <f t="shared" si="12"/>
        <v>25277000</v>
      </c>
      <c r="L69" s="6">
        <f t="shared" si="13"/>
        <v>24380000</v>
      </c>
      <c r="M69" s="6">
        <f t="shared" si="14"/>
        <v>24410000</v>
      </c>
      <c r="N69" s="6">
        <f t="shared" si="18"/>
        <v>-867000</v>
      </c>
      <c r="O69" s="26">
        <f t="shared" si="19"/>
        <v>973000</v>
      </c>
      <c r="P69" s="6">
        <f t="shared" si="15"/>
        <v>106000</v>
      </c>
      <c r="Q69" s="5" t="str">
        <f t="shared" si="16"/>
        <v/>
      </c>
      <c r="R69" s="6">
        <v>25581000</v>
      </c>
      <c r="S69" s="6">
        <f t="shared" si="20"/>
        <v>-344000</v>
      </c>
      <c r="T69" s="7">
        <v>25719000</v>
      </c>
      <c r="U69" s="6">
        <f t="shared" si="8"/>
        <v>-442000</v>
      </c>
      <c r="V69" s="7">
        <v>24296000</v>
      </c>
      <c r="W69" s="6">
        <f t="shared" si="9"/>
        <v>84000</v>
      </c>
      <c r="X69" s="7">
        <v>24326000</v>
      </c>
      <c r="Y69" s="6">
        <f t="shared" si="10"/>
        <v>84000</v>
      </c>
      <c r="Z69" s="1"/>
      <c r="AA69" s="1"/>
    </row>
    <row r="70" spans="1:27" s="44" customFormat="1" ht="16.5" customHeight="1" x14ac:dyDescent="0.25">
      <c r="A70" s="43" t="s">
        <v>159</v>
      </c>
      <c r="B70" s="42" t="s">
        <v>160</v>
      </c>
      <c r="C70" s="24">
        <v>1301897</v>
      </c>
      <c r="D70" s="25">
        <f t="shared" si="11"/>
        <v>1302000</v>
      </c>
      <c r="E70" s="6">
        <v>-473000</v>
      </c>
      <c r="F70" s="6">
        <v>76000</v>
      </c>
      <c r="G70" s="6">
        <v>743000</v>
      </c>
      <c r="H70" s="6"/>
      <c r="I70" s="6">
        <f>'用途別(概算)'!AT68</f>
        <v>25367000</v>
      </c>
      <c r="J70" s="6">
        <f>'用途別(概算)'!AS68</f>
        <v>15000</v>
      </c>
      <c r="K70" s="6">
        <f t="shared" si="12"/>
        <v>26125000</v>
      </c>
      <c r="L70" s="6">
        <f t="shared" si="13"/>
        <v>25291000</v>
      </c>
      <c r="M70" s="6">
        <f t="shared" si="14"/>
        <v>25306000</v>
      </c>
      <c r="N70" s="6">
        <f t="shared" si="18"/>
        <v>-819000</v>
      </c>
      <c r="O70" s="26">
        <f t="shared" si="19"/>
        <v>829000</v>
      </c>
      <c r="P70" s="6">
        <f t="shared" si="15"/>
        <v>10000</v>
      </c>
      <c r="Q70" s="5" t="str">
        <f t="shared" si="16"/>
        <v/>
      </c>
      <c r="R70" s="6">
        <v>24557000</v>
      </c>
      <c r="S70" s="6">
        <f t="shared" si="20"/>
        <v>810000</v>
      </c>
      <c r="T70" s="7">
        <v>24776000</v>
      </c>
      <c r="U70" s="6">
        <f t="shared" si="8"/>
        <v>1349000</v>
      </c>
      <c r="V70" s="7">
        <v>24288000</v>
      </c>
      <c r="W70" s="6">
        <f t="shared" si="9"/>
        <v>1003000</v>
      </c>
      <c r="X70" s="7">
        <v>24303000</v>
      </c>
      <c r="Y70" s="6">
        <f t="shared" si="10"/>
        <v>1003000</v>
      </c>
      <c r="Z70" s="1"/>
      <c r="AA70" s="1"/>
    </row>
    <row r="71" spans="1:27" s="44" customFormat="1" ht="16.5" customHeight="1" x14ac:dyDescent="0.25">
      <c r="A71" s="43" t="s">
        <v>161</v>
      </c>
      <c r="B71" s="42" t="s">
        <v>162</v>
      </c>
      <c r="C71" s="24">
        <v>4523182</v>
      </c>
      <c r="D71" s="25">
        <f t="shared" si="11"/>
        <v>4523000</v>
      </c>
      <c r="E71" s="6">
        <v>-1627000</v>
      </c>
      <c r="F71" s="6">
        <v>2078000</v>
      </c>
      <c r="G71" s="6">
        <v>728000</v>
      </c>
      <c r="H71" s="6"/>
      <c r="I71" s="6">
        <f>'用途別(概算)'!AT69</f>
        <v>23293000</v>
      </c>
      <c r="J71" s="6">
        <f>'用途別(概算)'!AS69</f>
        <v>11000</v>
      </c>
      <c r="K71" s="6">
        <f t="shared" si="12"/>
        <v>24032000</v>
      </c>
      <c r="L71" s="6">
        <f t="shared" si="13"/>
        <v>21215000</v>
      </c>
      <c r="M71" s="6">
        <f t="shared" si="14"/>
        <v>21226000</v>
      </c>
      <c r="N71" s="6">
        <f t="shared" si="18"/>
        <v>-2806000</v>
      </c>
      <c r="O71" s="26">
        <f t="shared" si="19"/>
        <v>2896000</v>
      </c>
      <c r="P71" s="6">
        <f t="shared" si="15"/>
        <v>90000</v>
      </c>
      <c r="Q71" s="5" t="str">
        <f t="shared" si="16"/>
        <v/>
      </c>
      <c r="R71" s="6">
        <v>21601000</v>
      </c>
      <c r="S71" s="6">
        <f t="shared" si="20"/>
        <v>1692000</v>
      </c>
      <c r="T71" s="7">
        <v>22290000</v>
      </c>
      <c r="U71" s="6">
        <f t="shared" si="8"/>
        <v>1742000</v>
      </c>
      <c r="V71" s="7">
        <v>20652000</v>
      </c>
      <c r="W71" s="6">
        <f t="shared" si="9"/>
        <v>563000</v>
      </c>
      <c r="X71" s="7">
        <v>20663000</v>
      </c>
      <c r="Y71" s="6">
        <f t="shared" si="10"/>
        <v>563000</v>
      </c>
      <c r="Z71" s="1"/>
      <c r="AA71" s="1"/>
    </row>
    <row r="72" spans="1:27" s="44" customFormat="1" ht="16.5" customHeight="1" x14ac:dyDescent="0.25">
      <c r="A72" s="43" t="s">
        <v>163</v>
      </c>
      <c r="B72" s="42" t="s">
        <v>164</v>
      </c>
      <c r="C72" s="24">
        <v>2049316</v>
      </c>
      <c r="D72" s="25">
        <f t="shared" si="11"/>
        <v>2049000</v>
      </c>
      <c r="E72" s="6">
        <v>-36000</v>
      </c>
      <c r="F72" s="6">
        <v>1965000</v>
      </c>
      <c r="G72" s="6">
        <v>32000</v>
      </c>
      <c r="H72" s="6"/>
      <c r="I72" s="6">
        <f>'用途別(概算)'!AT70</f>
        <v>22803000</v>
      </c>
      <c r="J72" s="6">
        <f>'用途別(概算)'!AS70</f>
        <v>0</v>
      </c>
      <c r="K72" s="6">
        <f t="shared" si="12"/>
        <v>22835000</v>
      </c>
      <c r="L72" s="6">
        <f t="shared" si="13"/>
        <v>20838000</v>
      </c>
      <c r="M72" s="6">
        <f t="shared" si="14"/>
        <v>20838000</v>
      </c>
      <c r="N72" s="6">
        <f t="shared" si="18"/>
        <v>-1997000</v>
      </c>
      <c r="O72" s="26">
        <f t="shared" si="19"/>
        <v>2013000</v>
      </c>
      <c r="P72" s="6">
        <f t="shared" si="15"/>
        <v>16000</v>
      </c>
      <c r="Q72" s="5" t="str">
        <f t="shared" si="16"/>
        <v/>
      </c>
      <c r="R72" s="6">
        <v>22137000</v>
      </c>
      <c r="S72" s="6">
        <f t="shared" si="20"/>
        <v>666000</v>
      </c>
      <c r="T72" s="7">
        <v>22169000</v>
      </c>
      <c r="U72" s="6">
        <f t="shared" si="8"/>
        <v>666000</v>
      </c>
      <c r="V72" s="7">
        <v>22133000</v>
      </c>
      <c r="W72" s="6">
        <f t="shared" si="9"/>
        <v>-1295000</v>
      </c>
      <c r="X72" s="7">
        <v>22133000</v>
      </c>
      <c r="Y72" s="6">
        <f t="shared" si="10"/>
        <v>-1295000</v>
      </c>
      <c r="Z72" s="1"/>
      <c r="AA72" s="1"/>
    </row>
    <row r="73" spans="1:27" s="44" customFormat="1" ht="16.5" customHeight="1" x14ac:dyDescent="0.25">
      <c r="A73" s="43" t="s">
        <v>165</v>
      </c>
      <c r="B73" s="42" t="s">
        <v>166</v>
      </c>
      <c r="C73" s="24">
        <v>2046112</v>
      </c>
      <c r="D73" s="25">
        <f t="shared" si="11"/>
        <v>2046000</v>
      </c>
      <c r="E73" s="6">
        <v>-1155000</v>
      </c>
      <c r="F73" s="6">
        <v>206000</v>
      </c>
      <c r="G73" s="6">
        <v>642000</v>
      </c>
      <c r="H73" s="6"/>
      <c r="I73" s="6">
        <f>'用途別(概算)'!AT71</f>
        <v>21611000</v>
      </c>
      <c r="J73" s="6">
        <f>'用途別(概算)'!AS71</f>
        <v>0</v>
      </c>
      <c r="K73" s="6">
        <f t="shared" si="12"/>
        <v>22253000</v>
      </c>
      <c r="L73" s="6">
        <f t="shared" si="13"/>
        <v>21405000</v>
      </c>
      <c r="M73" s="6">
        <f t="shared" si="14"/>
        <v>21405000</v>
      </c>
      <c r="N73" s="6">
        <f t="shared" si="18"/>
        <v>-848000</v>
      </c>
      <c r="O73" s="26">
        <f t="shared" si="19"/>
        <v>891000</v>
      </c>
      <c r="P73" s="6">
        <f t="shared" si="15"/>
        <v>43000</v>
      </c>
      <c r="Q73" s="5" t="str">
        <f t="shared" si="16"/>
        <v/>
      </c>
      <c r="R73" s="6">
        <v>20935000</v>
      </c>
      <c r="S73" s="6">
        <f t="shared" si="20"/>
        <v>676000</v>
      </c>
      <c r="T73" s="7">
        <v>21411000</v>
      </c>
      <c r="U73" s="6">
        <f t="shared" ref="U73:U136" si="21">K73-T73</f>
        <v>842000</v>
      </c>
      <c r="V73" s="7">
        <v>20256000</v>
      </c>
      <c r="W73" s="6">
        <f t="shared" ref="W73:W136" si="22">L73-V73</f>
        <v>1149000</v>
      </c>
      <c r="X73" s="7">
        <v>20256000</v>
      </c>
      <c r="Y73" s="6">
        <f t="shared" ref="Y73:Y136" si="23">M73-X73</f>
        <v>1149000</v>
      </c>
      <c r="Z73" s="1"/>
      <c r="AA73" s="1"/>
    </row>
    <row r="74" spans="1:27" s="44" customFormat="1" ht="16.5" customHeight="1" x14ac:dyDescent="0.25">
      <c r="A74" s="43" t="s">
        <v>167</v>
      </c>
      <c r="B74" s="42" t="s">
        <v>168</v>
      </c>
      <c r="C74" s="24">
        <v>658538</v>
      </c>
      <c r="D74" s="25">
        <f t="shared" ref="D74:D137" si="24">ROUND(C74,-3)</f>
        <v>659000</v>
      </c>
      <c r="E74" s="6">
        <v>-597000</v>
      </c>
      <c r="F74" s="6">
        <v>50000</v>
      </c>
      <c r="G74" s="6">
        <v>0</v>
      </c>
      <c r="H74" s="6"/>
      <c r="I74" s="6">
        <f>'用途別(概算)'!AT72</f>
        <v>17954000</v>
      </c>
      <c r="J74" s="6">
        <f>'用途別(概算)'!AS72</f>
        <v>0</v>
      </c>
      <c r="K74" s="6">
        <f t="shared" ref="K74:K137" si="25">G74+I74+J74-H74</f>
        <v>17954000</v>
      </c>
      <c r="L74" s="6">
        <f t="shared" ref="L74:L137" si="26">I74-F74</f>
        <v>17904000</v>
      </c>
      <c r="M74" s="6">
        <f t="shared" ref="M74:M137" si="27">J74+L74</f>
        <v>17904000</v>
      </c>
      <c r="N74" s="6">
        <f t="shared" si="18"/>
        <v>-50000</v>
      </c>
      <c r="O74" s="26">
        <f t="shared" si="19"/>
        <v>62000</v>
      </c>
      <c r="P74" s="6">
        <f t="shared" ref="P74:P137" si="28">O74+N74</f>
        <v>12000</v>
      </c>
      <c r="Q74" s="5" t="str">
        <f t="shared" ref="Q74:Q137" si="29">IF(P74&lt;0,-P74,"")</f>
        <v/>
      </c>
      <c r="R74" s="6">
        <v>17415000</v>
      </c>
      <c r="S74" s="6">
        <f t="shared" si="20"/>
        <v>539000</v>
      </c>
      <c r="T74" s="7">
        <v>17415000</v>
      </c>
      <c r="U74" s="6">
        <f t="shared" si="21"/>
        <v>539000</v>
      </c>
      <c r="V74" s="7">
        <v>16818000</v>
      </c>
      <c r="W74" s="6">
        <f t="shared" si="22"/>
        <v>1086000</v>
      </c>
      <c r="X74" s="7">
        <v>16818000</v>
      </c>
      <c r="Y74" s="6">
        <f t="shared" si="23"/>
        <v>1086000</v>
      </c>
      <c r="Z74" s="1"/>
      <c r="AA74" s="1"/>
    </row>
    <row r="75" spans="1:27" s="44" customFormat="1" ht="16.5" customHeight="1" x14ac:dyDescent="0.25">
      <c r="A75" s="43" t="s">
        <v>169</v>
      </c>
      <c r="B75" s="42" t="s">
        <v>170</v>
      </c>
      <c r="C75" s="24">
        <v>3447675</v>
      </c>
      <c r="D75" s="25">
        <f t="shared" si="24"/>
        <v>3448000</v>
      </c>
      <c r="E75" s="6">
        <v>-1281000</v>
      </c>
      <c r="F75" s="6">
        <v>1247000</v>
      </c>
      <c r="G75" s="6">
        <v>827000</v>
      </c>
      <c r="H75" s="6"/>
      <c r="I75" s="6">
        <f>'用途別(概算)'!AT73</f>
        <v>17951000</v>
      </c>
      <c r="J75" s="6">
        <f>'用途別(概算)'!AS73</f>
        <v>20000</v>
      </c>
      <c r="K75" s="6">
        <f t="shared" si="25"/>
        <v>18798000</v>
      </c>
      <c r="L75" s="6">
        <f t="shared" si="26"/>
        <v>16704000</v>
      </c>
      <c r="M75" s="6">
        <f t="shared" si="27"/>
        <v>16724000</v>
      </c>
      <c r="N75" s="6">
        <f t="shared" ref="N75:N138" si="30">M75-K75</f>
        <v>-2074000</v>
      </c>
      <c r="O75" s="26">
        <f t="shared" ref="O75:O138" si="31">D75+E75</f>
        <v>2167000</v>
      </c>
      <c r="P75" s="6">
        <f t="shared" si="28"/>
        <v>93000</v>
      </c>
      <c r="Q75" s="5" t="str">
        <f t="shared" si="29"/>
        <v/>
      </c>
      <c r="R75" s="6">
        <v>17703000</v>
      </c>
      <c r="S75" s="6">
        <f t="shared" si="20"/>
        <v>248000</v>
      </c>
      <c r="T75" s="7">
        <v>18228000</v>
      </c>
      <c r="U75" s="6">
        <f t="shared" si="21"/>
        <v>570000</v>
      </c>
      <c r="V75" s="7">
        <v>16907000</v>
      </c>
      <c r="W75" s="6">
        <f t="shared" si="22"/>
        <v>-203000</v>
      </c>
      <c r="X75" s="7">
        <v>16947000</v>
      </c>
      <c r="Y75" s="6">
        <f t="shared" si="23"/>
        <v>-223000</v>
      </c>
      <c r="Z75" s="1"/>
      <c r="AA75" s="1"/>
    </row>
    <row r="76" spans="1:27" s="44" customFormat="1" ht="16.5" customHeight="1" x14ac:dyDescent="0.25">
      <c r="A76" s="43" t="s">
        <v>171</v>
      </c>
      <c r="B76" s="42" t="s">
        <v>172</v>
      </c>
      <c r="C76" s="24">
        <v>10650276</v>
      </c>
      <c r="D76" s="25">
        <f t="shared" si="24"/>
        <v>10650000</v>
      </c>
      <c r="E76" s="6">
        <v>-5244000</v>
      </c>
      <c r="F76" s="6">
        <v>3026000</v>
      </c>
      <c r="G76" s="6">
        <v>1992000</v>
      </c>
      <c r="H76" s="6"/>
      <c r="I76" s="6">
        <f>'用途別(概算)'!AT74</f>
        <v>148411000</v>
      </c>
      <c r="J76" s="6">
        <f>'用途別(概算)'!AS74</f>
        <v>300000</v>
      </c>
      <c r="K76" s="6">
        <f t="shared" si="25"/>
        <v>150703000</v>
      </c>
      <c r="L76" s="6">
        <f t="shared" si="26"/>
        <v>145385000</v>
      </c>
      <c r="M76" s="6">
        <f t="shared" si="27"/>
        <v>145685000</v>
      </c>
      <c r="N76" s="6">
        <f t="shared" si="30"/>
        <v>-5018000</v>
      </c>
      <c r="O76" s="26">
        <f t="shared" si="31"/>
        <v>5406000</v>
      </c>
      <c r="P76" s="6">
        <f t="shared" si="28"/>
        <v>388000</v>
      </c>
      <c r="Q76" s="5" t="str">
        <f t="shared" si="29"/>
        <v/>
      </c>
      <c r="R76" s="6">
        <v>158762000</v>
      </c>
      <c r="S76" s="6">
        <f t="shared" si="20"/>
        <v>-10351000</v>
      </c>
      <c r="T76" s="7">
        <v>160505000</v>
      </c>
      <c r="U76" s="6">
        <f t="shared" si="21"/>
        <v>-9802000</v>
      </c>
      <c r="V76" s="7">
        <v>155061000</v>
      </c>
      <c r="W76" s="6">
        <f t="shared" si="22"/>
        <v>-9676000</v>
      </c>
      <c r="X76" s="7">
        <v>155261000</v>
      </c>
      <c r="Y76" s="6">
        <f t="shared" si="23"/>
        <v>-9576000</v>
      </c>
      <c r="Z76" s="1"/>
      <c r="AA76" s="1"/>
    </row>
    <row r="77" spans="1:27" s="44" customFormat="1" ht="16.5" customHeight="1" x14ac:dyDescent="0.25">
      <c r="A77" s="43" t="s">
        <v>173</v>
      </c>
      <c r="B77" s="42" t="s">
        <v>174</v>
      </c>
      <c r="C77" s="24">
        <v>8843526</v>
      </c>
      <c r="D77" s="25">
        <f t="shared" si="24"/>
        <v>8844000</v>
      </c>
      <c r="E77" s="6">
        <v>-3628000</v>
      </c>
      <c r="F77" s="6">
        <v>3781000</v>
      </c>
      <c r="G77" s="6">
        <v>933000</v>
      </c>
      <c r="H77" s="6"/>
      <c r="I77" s="6">
        <f>'用途別(概算)'!AT75</f>
        <v>165068000</v>
      </c>
      <c r="J77" s="6">
        <f>'用途別(概算)'!AS75</f>
        <v>0</v>
      </c>
      <c r="K77" s="6">
        <f t="shared" si="25"/>
        <v>166001000</v>
      </c>
      <c r="L77" s="6">
        <f t="shared" si="26"/>
        <v>161287000</v>
      </c>
      <c r="M77" s="6">
        <f t="shared" si="27"/>
        <v>161287000</v>
      </c>
      <c r="N77" s="6">
        <f t="shared" si="30"/>
        <v>-4714000</v>
      </c>
      <c r="O77" s="26">
        <f t="shared" si="31"/>
        <v>5216000</v>
      </c>
      <c r="P77" s="6">
        <f t="shared" si="28"/>
        <v>502000</v>
      </c>
      <c r="Q77" s="5" t="str">
        <f t="shared" si="29"/>
        <v/>
      </c>
      <c r="R77" s="6">
        <v>162358000</v>
      </c>
      <c r="S77" s="6">
        <f t="shared" si="20"/>
        <v>2710000</v>
      </c>
      <c r="T77" s="7">
        <v>163353000</v>
      </c>
      <c r="U77" s="6">
        <f t="shared" si="21"/>
        <v>2648000</v>
      </c>
      <c r="V77" s="7">
        <v>159725000</v>
      </c>
      <c r="W77" s="6">
        <f t="shared" si="22"/>
        <v>1562000</v>
      </c>
      <c r="X77" s="7">
        <v>159725000</v>
      </c>
      <c r="Y77" s="6">
        <f t="shared" si="23"/>
        <v>1562000</v>
      </c>
      <c r="Z77" s="1"/>
      <c r="AA77" s="1"/>
    </row>
    <row r="78" spans="1:27" s="44" customFormat="1" ht="16.5" customHeight="1" x14ac:dyDescent="0.25">
      <c r="A78" s="43" t="s">
        <v>175</v>
      </c>
      <c r="B78" s="42" t="s">
        <v>176</v>
      </c>
      <c r="C78" s="24">
        <v>3616585</v>
      </c>
      <c r="D78" s="25">
        <f t="shared" si="24"/>
        <v>3617000</v>
      </c>
      <c r="E78" s="6">
        <v>-1495000</v>
      </c>
      <c r="F78" s="6">
        <v>1378000</v>
      </c>
      <c r="G78" s="6">
        <v>243000</v>
      </c>
      <c r="H78" s="6"/>
      <c r="I78" s="6">
        <f>'用途別(概算)'!AT76</f>
        <v>46878000</v>
      </c>
      <c r="J78" s="6">
        <f>'用途別(概算)'!AS76</f>
        <v>0</v>
      </c>
      <c r="K78" s="6">
        <f t="shared" si="25"/>
        <v>47121000</v>
      </c>
      <c r="L78" s="6">
        <f t="shared" si="26"/>
        <v>45500000</v>
      </c>
      <c r="M78" s="6">
        <f t="shared" si="27"/>
        <v>45500000</v>
      </c>
      <c r="N78" s="6">
        <f t="shared" si="30"/>
        <v>-1621000</v>
      </c>
      <c r="O78" s="26">
        <f t="shared" si="31"/>
        <v>2122000</v>
      </c>
      <c r="P78" s="6">
        <f t="shared" si="28"/>
        <v>501000</v>
      </c>
      <c r="Q78" s="5" t="str">
        <f t="shared" si="29"/>
        <v/>
      </c>
      <c r="R78" s="6">
        <v>45254000</v>
      </c>
      <c r="S78" s="6">
        <f t="shared" si="20"/>
        <v>1624000</v>
      </c>
      <c r="T78" s="7">
        <v>45404000</v>
      </c>
      <c r="U78" s="6">
        <f t="shared" si="21"/>
        <v>1717000</v>
      </c>
      <c r="V78" s="7">
        <v>43909000</v>
      </c>
      <c r="W78" s="6">
        <f t="shared" si="22"/>
        <v>1591000</v>
      </c>
      <c r="X78" s="7">
        <v>43909000</v>
      </c>
      <c r="Y78" s="6">
        <f t="shared" si="23"/>
        <v>1591000</v>
      </c>
      <c r="Z78" s="1"/>
      <c r="AA78" s="1"/>
    </row>
    <row r="79" spans="1:27" s="44" customFormat="1" ht="16.5" customHeight="1" x14ac:dyDescent="0.25">
      <c r="A79" s="43" t="s">
        <v>177</v>
      </c>
      <c r="B79" s="42" t="s">
        <v>178</v>
      </c>
      <c r="C79" s="24">
        <v>1348593</v>
      </c>
      <c r="D79" s="25">
        <f t="shared" si="24"/>
        <v>1349000</v>
      </c>
      <c r="E79" s="6">
        <v>-554000</v>
      </c>
      <c r="F79" s="6">
        <v>301000</v>
      </c>
      <c r="G79" s="6">
        <v>474000</v>
      </c>
      <c r="H79" s="6"/>
      <c r="I79" s="6">
        <f>'用途別(概算)'!AT77</f>
        <v>23948000</v>
      </c>
      <c r="J79" s="6">
        <f>'用途別(概算)'!AS77</f>
        <v>5000</v>
      </c>
      <c r="K79" s="6">
        <f t="shared" si="25"/>
        <v>24427000</v>
      </c>
      <c r="L79" s="6">
        <f t="shared" si="26"/>
        <v>23647000</v>
      </c>
      <c r="M79" s="6">
        <f t="shared" si="27"/>
        <v>23652000</v>
      </c>
      <c r="N79" s="6">
        <f t="shared" si="30"/>
        <v>-775000</v>
      </c>
      <c r="O79" s="26">
        <f t="shared" si="31"/>
        <v>795000</v>
      </c>
      <c r="P79" s="6">
        <f t="shared" si="28"/>
        <v>20000</v>
      </c>
      <c r="Q79" s="5" t="str">
        <f t="shared" si="29"/>
        <v/>
      </c>
      <c r="R79" s="6">
        <v>24273000</v>
      </c>
      <c r="S79" s="6">
        <f t="shared" si="20"/>
        <v>-325000</v>
      </c>
      <c r="T79" s="7">
        <v>24564000</v>
      </c>
      <c r="U79" s="6">
        <f t="shared" si="21"/>
        <v>-137000</v>
      </c>
      <c r="V79" s="7">
        <v>24005000</v>
      </c>
      <c r="W79" s="6">
        <f t="shared" si="22"/>
        <v>-358000</v>
      </c>
      <c r="X79" s="7">
        <v>24010000</v>
      </c>
      <c r="Y79" s="6">
        <f t="shared" si="23"/>
        <v>-358000</v>
      </c>
      <c r="Z79" s="1"/>
      <c r="AA79" s="1"/>
    </row>
    <row r="80" spans="1:27" s="44" customFormat="1" ht="16.5" customHeight="1" x14ac:dyDescent="0.25">
      <c r="A80" s="43" t="s">
        <v>179</v>
      </c>
      <c r="B80" s="42" t="s">
        <v>180</v>
      </c>
      <c r="C80" s="24">
        <v>5363232</v>
      </c>
      <c r="D80" s="25">
        <f t="shared" si="24"/>
        <v>5363000</v>
      </c>
      <c r="E80" s="6">
        <v>-3620000</v>
      </c>
      <c r="F80" s="6">
        <v>862000</v>
      </c>
      <c r="G80" s="6">
        <v>848000</v>
      </c>
      <c r="H80" s="6"/>
      <c r="I80" s="6">
        <f>'用途別(概算)'!AT78</f>
        <v>65508000</v>
      </c>
      <c r="J80" s="6">
        <f>'用途別(概算)'!AS78</f>
        <v>10000</v>
      </c>
      <c r="K80" s="6">
        <f t="shared" si="25"/>
        <v>66366000</v>
      </c>
      <c r="L80" s="6">
        <f t="shared" si="26"/>
        <v>64646000</v>
      </c>
      <c r="M80" s="6">
        <f t="shared" si="27"/>
        <v>64656000</v>
      </c>
      <c r="N80" s="6">
        <f t="shared" si="30"/>
        <v>-1710000</v>
      </c>
      <c r="O80" s="26">
        <f t="shared" si="31"/>
        <v>1743000</v>
      </c>
      <c r="P80" s="6">
        <f t="shared" si="28"/>
        <v>33000</v>
      </c>
      <c r="Q80" s="5" t="str">
        <f t="shared" si="29"/>
        <v/>
      </c>
      <c r="R80" s="6">
        <v>64748000</v>
      </c>
      <c r="S80" s="6">
        <f t="shared" si="20"/>
        <v>760000</v>
      </c>
      <c r="T80" s="7">
        <v>65097000</v>
      </c>
      <c r="U80" s="6">
        <f t="shared" si="21"/>
        <v>1269000</v>
      </c>
      <c r="V80" s="7">
        <v>61467000</v>
      </c>
      <c r="W80" s="6">
        <f t="shared" si="22"/>
        <v>3179000</v>
      </c>
      <c r="X80" s="7">
        <v>61477000</v>
      </c>
      <c r="Y80" s="6">
        <f t="shared" si="23"/>
        <v>3179000</v>
      </c>
      <c r="Z80" s="1"/>
      <c r="AA80" s="1"/>
    </row>
    <row r="81" spans="1:27" s="44" customFormat="1" ht="16.5" customHeight="1" x14ac:dyDescent="0.25">
      <c r="A81" s="43" t="s">
        <v>181</v>
      </c>
      <c r="B81" s="42" t="s">
        <v>182</v>
      </c>
      <c r="C81" s="24">
        <v>2008529</v>
      </c>
      <c r="D81" s="25">
        <f t="shared" si="24"/>
        <v>2009000</v>
      </c>
      <c r="E81" s="6">
        <v>-822000</v>
      </c>
      <c r="F81" s="6">
        <v>799000</v>
      </c>
      <c r="G81" s="6">
        <v>151000</v>
      </c>
      <c r="H81" s="6"/>
      <c r="I81" s="6">
        <f>'用途別(概算)'!AT79</f>
        <v>43244000</v>
      </c>
      <c r="J81" s="6">
        <f>'用途別(概算)'!AS79</f>
        <v>6000</v>
      </c>
      <c r="K81" s="6">
        <f t="shared" si="25"/>
        <v>43401000</v>
      </c>
      <c r="L81" s="6">
        <f t="shared" si="26"/>
        <v>42445000</v>
      </c>
      <c r="M81" s="6">
        <f t="shared" si="27"/>
        <v>42451000</v>
      </c>
      <c r="N81" s="6">
        <f t="shared" si="30"/>
        <v>-950000</v>
      </c>
      <c r="O81" s="26">
        <f t="shared" si="31"/>
        <v>1187000</v>
      </c>
      <c r="P81" s="6">
        <f t="shared" si="28"/>
        <v>237000</v>
      </c>
      <c r="Q81" s="5" t="str">
        <f t="shared" si="29"/>
        <v/>
      </c>
      <c r="R81" s="6">
        <v>38862000</v>
      </c>
      <c r="S81" s="6">
        <f t="shared" si="20"/>
        <v>4382000</v>
      </c>
      <c r="T81" s="7">
        <v>39122000</v>
      </c>
      <c r="U81" s="6">
        <f t="shared" si="21"/>
        <v>4279000</v>
      </c>
      <c r="V81" s="7">
        <v>38290000</v>
      </c>
      <c r="W81" s="6">
        <f t="shared" si="22"/>
        <v>4155000</v>
      </c>
      <c r="X81" s="7">
        <v>38300000</v>
      </c>
      <c r="Y81" s="6">
        <f t="shared" si="23"/>
        <v>4151000</v>
      </c>
      <c r="Z81" s="1"/>
      <c r="AA81" s="1"/>
    </row>
    <row r="82" spans="1:27" s="44" customFormat="1" ht="16.5" customHeight="1" x14ac:dyDescent="0.25">
      <c r="A82" s="43" t="s">
        <v>183</v>
      </c>
      <c r="B82" s="42" t="s">
        <v>184</v>
      </c>
      <c r="C82" s="24">
        <v>1506503</v>
      </c>
      <c r="D82" s="25">
        <f t="shared" si="24"/>
        <v>1507000</v>
      </c>
      <c r="E82" s="6">
        <v>-711000</v>
      </c>
      <c r="F82" s="6">
        <v>422000</v>
      </c>
      <c r="G82" s="6">
        <v>269000</v>
      </c>
      <c r="H82" s="6"/>
      <c r="I82" s="6">
        <f>'用途別(概算)'!AT80</f>
        <v>24574000</v>
      </c>
      <c r="J82" s="6">
        <f>'用途別(概算)'!AS80</f>
        <v>0</v>
      </c>
      <c r="K82" s="6">
        <f t="shared" si="25"/>
        <v>24843000</v>
      </c>
      <c r="L82" s="6">
        <f t="shared" si="26"/>
        <v>24152000</v>
      </c>
      <c r="M82" s="6">
        <f t="shared" si="27"/>
        <v>24152000</v>
      </c>
      <c r="N82" s="6">
        <f t="shared" si="30"/>
        <v>-691000</v>
      </c>
      <c r="O82" s="26">
        <f t="shared" si="31"/>
        <v>796000</v>
      </c>
      <c r="P82" s="6">
        <f t="shared" si="28"/>
        <v>105000</v>
      </c>
      <c r="Q82" s="5" t="str">
        <f t="shared" si="29"/>
        <v/>
      </c>
      <c r="R82" s="6">
        <v>24212000</v>
      </c>
      <c r="S82" s="6">
        <f t="shared" si="20"/>
        <v>362000</v>
      </c>
      <c r="T82" s="7">
        <v>24409000</v>
      </c>
      <c r="U82" s="6">
        <f t="shared" si="21"/>
        <v>434000</v>
      </c>
      <c r="V82" s="7">
        <v>23698000</v>
      </c>
      <c r="W82" s="6">
        <f t="shared" si="22"/>
        <v>454000</v>
      </c>
      <c r="X82" s="7">
        <v>23698000</v>
      </c>
      <c r="Y82" s="6">
        <f t="shared" si="23"/>
        <v>454000</v>
      </c>
      <c r="Z82" s="1"/>
      <c r="AA82" s="1"/>
    </row>
    <row r="83" spans="1:27" s="44" customFormat="1" ht="16.5" customHeight="1" x14ac:dyDescent="0.25">
      <c r="A83" s="43" t="s">
        <v>185</v>
      </c>
      <c r="B83" s="42" t="s">
        <v>186</v>
      </c>
      <c r="C83" s="24">
        <v>1203416</v>
      </c>
      <c r="D83" s="25">
        <f t="shared" si="24"/>
        <v>1203000</v>
      </c>
      <c r="E83" s="6">
        <v>-516000</v>
      </c>
      <c r="F83" s="6">
        <v>0</v>
      </c>
      <c r="G83" s="6">
        <v>643000</v>
      </c>
      <c r="H83" s="6"/>
      <c r="I83" s="6">
        <f>'用途別(概算)'!AT81</f>
        <v>21567000</v>
      </c>
      <c r="J83" s="6">
        <f>'用途別(概算)'!AS81</f>
        <v>0</v>
      </c>
      <c r="K83" s="6">
        <f t="shared" si="25"/>
        <v>22210000</v>
      </c>
      <c r="L83" s="6">
        <f t="shared" si="26"/>
        <v>21567000</v>
      </c>
      <c r="M83" s="6">
        <f t="shared" si="27"/>
        <v>21567000</v>
      </c>
      <c r="N83" s="6">
        <f t="shared" si="30"/>
        <v>-643000</v>
      </c>
      <c r="O83" s="26">
        <f t="shared" si="31"/>
        <v>687000</v>
      </c>
      <c r="P83" s="6">
        <f t="shared" si="28"/>
        <v>44000</v>
      </c>
      <c r="Q83" s="5" t="str">
        <f t="shared" si="29"/>
        <v/>
      </c>
      <c r="R83" s="6">
        <v>19983000</v>
      </c>
      <c r="S83" s="6">
        <f t="shared" si="20"/>
        <v>1584000</v>
      </c>
      <c r="T83" s="7">
        <v>20499000</v>
      </c>
      <c r="U83" s="6">
        <f t="shared" si="21"/>
        <v>1711000</v>
      </c>
      <c r="V83" s="7">
        <v>19983000</v>
      </c>
      <c r="W83" s="6">
        <f t="shared" si="22"/>
        <v>1584000</v>
      </c>
      <c r="X83" s="7">
        <v>19983000</v>
      </c>
      <c r="Y83" s="6">
        <f t="shared" si="23"/>
        <v>1584000</v>
      </c>
      <c r="Z83" s="1"/>
      <c r="AA83" s="1"/>
    </row>
    <row r="84" spans="1:27" s="44" customFormat="1" ht="16.5" customHeight="1" x14ac:dyDescent="0.25">
      <c r="A84" s="43" t="s">
        <v>187</v>
      </c>
      <c r="B84" s="42" t="s">
        <v>188</v>
      </c>
      <c r="C84" s="24">
        <v>1370372</v>
      </c>
      <c r="D84" s="25">
        <f t="shared" si="24"/>
        <v>1370000</v>
      </c>
      <c r="E84" s="6">
        <v>-957000</v>
      </c>
      <c r="F84" s="6">
        <v>118000</v>
      </c>
      <c r="G84" s="6">
        <v>283000</v>
      </c>
      <c r="H84" s="6"/>
      <c r="I84" s="6">
        <f>'用途別(概算)'!AT82</f>
        <v>20855000</v>
      </c>
      <c r="J84" s="6">
        <f>'用途別(概算)'!AS82</f>
        <v>10000</v>
      </c>
      <c r="K84" s="6">
        <f t="shared" si="25"/>
        <v>21148000</v>
      </c>
      <c r="L84" s="6">
        <f t="shared" si="26"/>
        <v>20737000</v>
      </c>
      <c r="M84" s="6">
        <f t="shared" si="27"/>
        <v>20747000</v>
      </c>
      <c r="N84" s="6">
        <f t="shared" si="30"/>
        <v>-401000</v>
      </c>
      <c r="O84" s="26">
        <f t="shared" si="31"/>
        <v>413000</v>
      </c>
      <c r="P84" s="6">
        <f t="shared" si="28"/>
        <v>12000</v>
      </c>
      <c r="Q84" s="5" t="str">
        <f t="shared" si="29"/>
        <v/>
      </c>
      <c r="R84" s="6">
        <v>19647000</v>
      </c>
      <c r="S84" s="6">
        <f t="shared" si="20"/>
        <v>1208000</v>
      </c>
      <c r="T84" s="7">
        <v>19889000</v>
      </c>
      <c r="U84" s="6">
        <f t="shared" si="21"/>
        <v>1259000</v>
      </c>
      <c r="V84" s="7">
        <v>18924000</v>
      </c>
      <c r="W84" s="6">
        <f t="shared" si="22"/>
        <v>1813000</v>
      </c>
      <c r="X84" s="7">
        <v>18932000</v>
      </c>
      <c r="Y84" s="6">
        <f t="shared" si="23"/>
        <v>1815000</v>
      </c>
      <c r="Z84" s="1"/>
      <c r="AA84" s="1"/>
    </row>
    <row r="85" spans="1:27" s="44" customFormat="1" ht="16.5" customHeight="1" x14ac:dyDescent="0.25">
      <c r="A85" s="43" t="s">
        <v>189</v>
      </c>
      <c r="B85" s="42" t="s">
        <v>190</v>
      </c>
      <c r="C85" s="24">
        <v>3290748</v>
      </c>
      <c r="D85" s="25">
        <f t="shared" si="24"/>
        <v>3291000</v>
      </c>
      <c r="E85" s="6">
        <v>-2214000</v>
      </c>
      <c r="F85" s="6">
        <v>802000</v>
      </c>
      <c r="G85" s="6">
        <v>137000</v>
      </c>
      <c r="H85" s="6"/>
      <c r="I85" s="6">
        <f>'用途別(概算)'!AT83</f>
        <v>24057000</v>
      </c>
      <c r="J85" s="6">
        <f>'用途別(概算)'!AS83</f>
        <v>0</v>
      </c>
      <c r="K85" s="6">
        <f t="shared" si="25"/>
        <v>24194000</v>
      </c>
      <c r="L85" s="6">
        <f t="shared" si="26"/>
        <v>23255000</v>
      </c>
      <c r="M85" s="6">
        <f t="shared" si="27"/>
        <v>23255000</v>
      </c>
      <c r="N85" s="6">
        <f t="shared" si="30"/>
        <v>-939000</v>
      </c>
      <c r="O85" s="26">
        <f t="shared" si="31"/>
        <v>1077000</v>
      </c>
      <c r="P85" s="6">
        <f t="shared" si="28"/>
        <v>138000</v>
      </c>
      <c r="Q85" s="5" t="str">
        <f t="shared" si="29"/>
        <v/>
      </c>
      <c r="R85" s="6">
        <v>23138000</v>
      </c>
      <c r="S85" s="6">
        <f t="shared" si="20"/>
        <v>919000</v>
      </c>
      <c r="T85" s="7">
        <v>23202000</v>
      </c>
      <c r="U85" s="6">
        <f t="shared" si="21"/>
        <v>992000</v>
      </c>
      <c r="V85" s="7">
        <v>20988000</v>
      </c>
      <c r="W85" s="6">
        <f t="shared" si="22"/>
        <v>2267000</v>
      </c>
      <c r="X85" s="7">
        <v>20988000</v>
      </c>
      <c r="Y85" s="6">
        <f t="shared" si="23"/>
        <v>2267000</v>
      </c>
      <c r="Z85" s="1"/>
      <c r="AA85" s="1"/>
    </row>
    <row r="86" spans="1:27" s="44" customFormat="1" ht="16.5" customHeight="1" x14ac:dyDescent="0.25">
      <c r="A86" s="43" t="s">
        <v>191</v>
      </c>
      <c r="B86" s="42" t="s">
        <v>192</v>
      </c>
      <c r="C86" s="24">
        <v>1704052</v>
      </c>
      <c r="D86" s="25">
        <f t="shared" si="24"/>
        <v>1704000</v>
      </c>
      <c r="E86" s="6">
        <v>-492000</v>
      </c>
      <c r="F86" s="6">
        <v>277000</v>
      </c>
      <c r="G86" s="6">
        <v>817000</v>
      </c>
      <c r="H86" s="6"/>
      <c r="I86" s="6">
        <f>'用途別(概算)'!AT84</f>
        <v>26636000</v>
      </c>
      <c r="J86" s="6">
        <f>'用途別(概算)'!AS84</f>
        <v>0</v>
      </c>
      <c r="K86" s="6">
        <f t="shared" si="25"/>
        <v>27453000</v>
      </c>
      <c r="L86" s="6">
        <f t="shared" si="26"/>
        <v>26359000</v>
      </c>
      <c r="M86" s="6">
        <f t="shared" si="27"/>
        <v>26359000</v>
      </c>
      <c r="N86" s="6">
        <f t="shared" si="30"/>
        <v>-1094000</v>
      </c>
      <c r="O86" s="26">
        <f t="shared" si="31"/>
        <v>1212000</v>
      </c>
      <c r="P86" s="6">
        <f t="shared" si="28"/>
        <v>118000</v>
      </c>
      <c r="Q86" s="5" t="str">
        <f t="shared" si="29"/>
        <v/>
      </c>
      <c r="R86" s="6">
        <v>26936000</v>
      </c>
      <c r="S86" s="6">
        <f t="shared" si="20"/>
        <v>-300000</v>
      </c>
      <c r="T86" s="7">
        <v>27400000</v>
      </c>
      <c r="U86" s="6">
        <f t="shared" si="21"/>
        <v>53000</v>
      </c>
      <c r="V86" s="7">
        <v>26908000</v>
      </c>
      <c r="W86" s="6">
        <f t="shared" si="22"/>
        <v>-549000</v>
      </c>
      <c r="X86" s="7">
        <v>26908000</v>
      </c>
      <c r="Y86" s="6">
        <f t="shared" si="23"/>
        <v>-549000</v>
      </c>
      <c r="Z86" s="1"/>
      <c r="AA86" s="1"/>
    </row>
    <row r="87" spans="1:27" s="44" customFormat="1" ht="16.5" customHeight="1" x14ac:dyDescent="0.25">
      <c r="A87" s="43" t="s">
        <v>193</v>
      </c>
      <c r="B87" s="42" t="s">
        <v>194</v>
      </c>
      <c r="C87" s="24">
        <v>5059783</v>
      </c>
      <c r="D87" s="25">
        <f t="shared" si="24"/>
        <v>5060000</v>
      </c>
      <c r="E87" s="6">
        <v>-3324000</v>
      </c>
      <c r="F87" s="6">
        <v>1072000</v>
      </c>
      <c r="G87" s="6">
        <v>582000</v>
      </c>
      <c r="H87" s="6"/>
      <c r="I87" s="6">
        <f>'用途別(概算)'!AT85</f>
        <v>20997000</v>
      </c>
      <c r="J87" s="6">
        <f>'用途別(概算)'!AS85</f>
        <v>0</v>
      </c>
      <c r="K87" s="6">
        <f t="shared" si="25"/>
        <v>21579000</v>
      </c>
      <c r="L87" s="6">
        <f t="shared" si="26"/>
        <v>19925000</v>
      </c>
      <c r="M87" s="6">
        <f t="shared" si="27"/>
        <v>19925000</v>
      </c>
      <c r="N87" s="6">
        <f t="shared" si="30"/>
        <v>-1654000</v>
      </c>
      <c r="O87" s="26">
        <f t="shared" si="31"/>
        <v>1736000</v>
      </c>
      <c r="P87" s="6">
        <f t="shared" si="28"/>
        <v>82000</v>
      </c>
      <c r="Q87" s="5" t="str">
        <f t="shared" si="29"/>
        <v/>
      </c>
      <c r="R87" s="6">
        <v>22633000</v>
      </c>
      <c r="S87" s="6">
        <f t="shared" si="20"/>
        <v>-1636000</v>
      </c>
      <c r="T87" s="7">
        <v>23273000</v>
      </c>
      <c r="U87" s="6">
        <f t="shared" si="21"/>
        <v>-1694000</v>
      </c>
      <c r="V87" s="7">
        <v>19949000</v>
      </c>
      <c r="W87" s="6">
        <f t="shared" si="22"/>
        <v>-24000</v>
      </c>
      <c r="X87" s="7">
        <v>19949000</v>
      </c>
      <c r="Y87" s="6">
        <f t="shared" si="23"/>
        <v>-24000</v>
      </c>
      <c r="Z87" s="1"/>
      <c r="AA87" s="1"/>
    </row>
    <row r="88" spans="1:27" s="44" customFormat="1" ht="16.5" customHeight="1" x14ac:dyDescent="0.25">
      <c r="A88" s="43" t="s">
        <v>195</v>
      </c>
      <c r="B88" s="42" t="s">
        <v>196</v>
      </c>
      <c r="C88" s="24">
        <v>2788997</v>
      </c>
      <c r="D88" s="25">
        <f t="shared" si="24"/>
        <v>2789000</v>
      </c>
      <c r="E88" s="6">
        <v>-1250000</v>
      </c>
      <c r="F88" s="6">
        <v>706000</v>
      </c>
      <c r="G88" s="6">
        <v>332000</v>
      </c>
      <c r="H88" s="6"/>
      <c r="I88" s="6">
        <f>'用途別(概算)'!AT86</f>
        <v>35186000</v>
      </c>
      <c r="J88" s="6">
        <f>'用途別(概算)'!AS86</f>
        <v>0</v>
      </c>
      <c r="K88" s="6">
        <f t="shared" si="25"/>
        <v>35518000</v>
      </c>
      <c r="L88" s="6">
        <f t="shared" si="26"/>
        <v>34480000</v>
      </c>
      <c r="M88" s="6">
        <f t="shared" si="27"/>
        <v>34480000</v>
      </c>
      <c r="N88" s="6">
        <f t="shared" si="30"/>
        <v>-1038000</v>
      </c>
      <c r="O88" s="26">
        <f t="shared" si="31"/>
        <v>1539000</v>
      </c>
      <c r="P88" s="6">
        <f t="shared" si="28"/>
        <v>501000</v>
      </c>
      <c r="Q88" s="5" t="str">
        <f t="shared" si="29"/>
        <v/>
      </c>
      <c r="R88" s="6">
        <v>34457000</v>
      </c>
      <c r="S88" s="6">
        <f t="shared" si="20"/>
        <v>729000</v>
      </c>
      <c r="T88" s="7">
        <v>34871000</v>
      </c>
      <c r="U88" s="6">
        <f t="shared" si="21"/>
        <v>647000</v>
      </c>
      <c r="V88" s="7">
        <v>33619000</v>
      </c>
      <c r="W88" s="6">
        <f t="shared" si="22"/>
        <v>861000</v>
      </c>
      <c r="X88" s="7">
        <v>33621000</v>
      </c>
      <c r="Y88" s="6">
        <f t="shared" si="23"/>
        <v>859000</v>
      </c>
      <c r="Z88" s="1"/>
      <c r="AA88" s="1"/>
    </row>
    <row r="89" spans="1:27" s="44" customFormat="1" ht="16.5" customHeight="1" x14ac:dyDescent="0.25">
      <c r="A89" s="43" t="s">
        <v>197</v>
      </c>
      <c r="B89" s="42" t="s">
        <v>198</v>
      </c>
      <c r="C89" s="24">
        <v>5071461</v>
      </c>
      <c r="D89" s="25">
        <f t="shared" si="24"/>
        <v>5071000</v>
      </c>
      <c r="E89" s="6">
        <v>-3064000</v>
      </c>
      <c r="F89" s="6">
        <v>1295000</v>
      </c>
      <c r="G89" s="6">
        <v>211000</v>
      </c>
      <c r="H89" s="6"/>
      <c r="I89" s="6">
        <f>'用途別(概算)'!AT87</f>
        <v>41501000</v>
      </c>
      <c r="J89" s="6">
        <f>'用途別(概算)'!AS87</f>
        <v>20000</v>
      </c>
      <c r="K89" s="6">
        <f t="shared" si="25"/>
        <v>41732000</v>
      </c>
      <c r="L89" s="6">
        <f t="shared" si="26"/>
        <v>40206000</v>
      </c>
      <c r="M89" s="6">
        <f t="shared" si="27"/>
        <v>40226000</v>
      </c>
      <c r="N89" s="6">
        <f t="shared" si="30"/>
        <v>-1506000</v>
      </c>
      <c r="O89" s="26">
        <f t="shared" si="31"/>
        <v>2007000</v>
      </c>
      <c r="P89" s="6">
        <f t="shared" si="28"/>
        <v>501000</v>
      </c>
      <c r="Q89" s="5" t="str">
        <f t="shared" si="29"/>
        <v/>
      </c>
      <c r="R89" s="6">
        <v>42257000</v>
      </c>
      <c r="S89" s="6">
        <f t="shared" si="20"/>
        <v>-756000</v>
      </c>
      <c r="T89" s="7">
        <v>42457000</v>
      </c>
      <c r="U89" s="6">
        <f t="shared" si="21"/>
        <v>-725000</v>
      </c>
      <c r="V89" s="7">
        <v>39388000</v>
      </c>
      <c r="W89" s="6">
        <f t="shared" si="22"/>
        <v>818000</v>
      </c>
      <c r="X89" s="7">
        <v>39393000</v>
      </c>
      <c r="Y89" s="6">
        <f t="shared" si="23"/>
        <v>833000</v>
      </c>
      <c r="Z89" s="1"/>
      <c r="AA89" s="1"/>
    </row>
    <row r="90" spans="1:27" s="44" customFormat="1" ht="16.5" customHeight="1" x14ac:dyDescent="0.25">
      <c r="A90" s="43" t="s">
        <v>199</v>
      </c>
      <c r="B90" s="42" t="s">
        <v>200</v>
      </c>
      <c r="C90" s="24">
        <v>3092365</v>
      </c>
      <c r="D90" s="25">
        <f t="shared" si="24"/>
        <v>3092000</v>
      </c>
      <c r="E90" s="6">
        <v>-1841000</v>
      </c>
      <c r="F90" s="6">
        <v>1096000</v>
      </c>
      <c r="G90" s="6">
        <v>117000</v>
      </c>
      <c r="H90" s="6"/>
      <c r="I90" s="6">
        <f>'用途別(概算)'!AT88</f>
        <v>23624000</v>
      </c>
      <c r="J90" s="6">
        <f>'用途別(概算)'!AS88</f>
        <v>3000</v>
      </c>
      <c r="K90" s="6">
        <f t="shared" si="25"/>
        <v>23744000</v>
      </c>
      <c r="L90" s="6">
        <f t="shared" si="26"/>
        <v>22528000</v>
      </c>
      <c r="M90" s="6">
        <f t="shared" si="27"/>
        <v>22531000</v>
      </c>
      <c r="N90" s="6">
        <f t="shared" si="30"/>
        <v>-1213000</v>
      </c>
      <c r="O90" s="26">
        <f t="shared" si="31"/>
        <v>1251000</v>
      </c>
      <c r="P90" s="6">
        <f t="shared" si="28"/>
        <v>38000</v>
      </c>
      <c r="Q90" s="5" t="str">
        <f t="shared" si="29"/>
        <v/>
      </c>
      <c r="R90" s="6">
        <v>21924000</v>
      </c>
      <c r="S90" s="6">
        <f t="shared" si="20"/>
        <v>1700000</v>
      </c>
      <c r="T90" s="7">
        <v>21927000</v>
      </c>
      <c r="U90" s="6">
        <f t="shared" si="21"/>
        <v>1817000</v>
      </c>
      <c r="V90" s="7">
        <v>20083000</v>
      </c>
      <c r="W90" s="6">
        <f t="shared" si="22"/>
        <v>2445000</v>
      </c>
      <c r="X90" s="7">
        <v>20086000</v>
      </c>
      <c r="Y90" s="6">
        <f t="shared" si="23"/>
        <v>2445000</v>
      </c>
      <c r="Z90" s="1"/>
      <c r="AA90" s="1"/>
    </row>
    <row r="91" spans="1:27" s="44" customFormat="1" ht="16.5" customHeight="1" x14ac:dyDescent="0.25">
      <c r="A91" s="43" t="s">
        <v>201</v>
      </c>
      <c r="B91" s="42" t="s">
        <v>202</v>
      </c>
      <c r="C91" s="24">
        <v>3136855</v>
      </c>
      <c r="D91" s="25">
        <f t="shared" si="24"/>
        <v>3137000</v>
      </c>
      <c r="E91" s="6">
        <v>-1093000</v>
      </c>
      <c r="F91" s="6">
        <v>1387000</v>
      </c>
      <c r="G91" s="6">
        <v>554000</v>
      </c>
      <c r="H91" s="6"/>
      <c r="I91" s="6">
        <f>'用途別(概算)'!AT89</f>
        <v>24641000</v>
      </c>
      <c r="J91" s="6">
        <f>'用途別(概算)'!AS89</f>
        <v>0</v>
      </c>
      <c r="K91" s="6">
        <f t="shared" si="25"/>
        <v>25195000</v>
      </c>
      <c r="L91" s="6">
        <f t="shared" si="26"/>
        <v>23254000</v>
      </c>
      <c r="M91" s="6">
        <f t="shared" si="27"/>
        <v>23254000</v>
      </c>
      <c r="N91" s="6">
        <f t="shared" si="30"/>
        <v>-1941000</v>
      </c>
      <c r="O91" s="26">
        <f t="shared" si="31"/>
        <v>2044000</v>
      </c>
      <c r="P91" s="6">
        <f t="shared" si="28"/>
        <v>103000</v>
      </c>
      <c r="Q91" s="5" t="str">
        <f t="shared" si="29"/>
        <v/>
      </c>
      <c r="R91" s="6">
        <v>25227000</v>
      </c>
      <c r="S91" s="6">
        <f t="shared" si="20"/>
        <v>-586000</v>
      </c>
      <c r="T91" s="7">
        <v>25734000</v>
      </c>
      <c r="U91" s="6">
        <f t="shared" si="21"/>
        <v>-539000</v>
      </c>
      <c r="V91" s="7">
        <v>24641000</v>
      </c>
      <c r="W91" s="6">
        <f t="shared" si="22"/>
        <v>-1387000</v>
      </c>
      <c r="X91" s="7">
        <v>24641000</v>
      </c>
      <c r="Y91" s="6">
        <f t="shared" si="23"/>
        <v>-1387000</v>
      </c>
      <c r="Z91" s="1"/>
      <c r="AA91" s="1"/>
    </row>
    <row r="92" spans="1:27" s="44" customFormat="1" ht="16.5" customHeight="1" x14ac:dyDescent="0.25">
      <c r="A92" s="43" t="s">
        <v>203</v>
      </c>
      <c r="B92" s="42" t="s">
        <v>204</v>
      </c>
      <c r="C92" s="24">
        <v>3984304</v>
      </c>
      <c r="D92" s="25">
        <f t="shared" si="24"/>
        <v>3984000</v>
      </c>
      <c r="E92" s="6">
        <v>-2187000</v>
      </c>
      <c r="F92" s="6">
        <v>1178000</v>
      </c>
      <c r="G92" s="6">
        <v>600000</v>
      </c>
      <c r="H92" s="6"/>
      <c r="I92" s="6">
        <f>'用途別(概算)'!AT90</f>
        <v>23153000</v>
      </c>
      <c r="J92" s="6">
        <f>'用途別(概算)'!AS90</f>
        <v>0</v>
      </c>
      <c r="K92" s="6">
        <f t="shared" si="25"/>
        <v>23753000</v>
      </c>
      <c r="L92" s="6">
        <f t="shared" si="26"/>
        <v>21975000</v>
      </c>
      <c r="M92" s="6">
        <f t="shared" si="27"/>
        <v>21975000</v>
      </c>
      <c r="N92" s="6">
        <f t="shared" si="30"/>
        <v>-1778000</v>
      </c>
      <c r="O92" s="26">
        <f t="shared" si="31"/>
        <v>1797000</v>
      </c>
      <c r="P92" s="6">
        <f t="shared" si="28"/>
        <v>19000</v>
      </c>
      <c r="Q92" s="5" t="str">
        <f t="shared" si="29"/>
        <v/>
      </c>
      <c r="R92" s="6">
        <v>21572000</v>
      </c>
      <c r="S92" s="6">
        <f t="shared" si="20"/>
        <v>1581000</v>
      </c>
      <c r="T92" s="7">
        <v>22292000</v>
      </c>
      <c r="U92" s="6">
        <f t="shared" si="21"/>
        <v>1461000</v>
      </c>
      <c r="V92" s="7">
        <v>20105000</v>
      </c>
      <c r="W92" s="6">
        <f t="shared" si="22"/>
        <v>1870000</v>
      </c>
      <c r="X92" s="7">
        <v>20105000</v>
      </c>
      <c r="Y92" s="6">
        <f t="shared" si="23"/>
        <v>1870000</v>
      </c>
      <c r="Z92" s="1"/>
      <c r="AA92" s="1"/>
    </row>
    <row r="93" spans="1:27" s="44" customFormat="1" ht="16.5" customHeight="1" x14ac:dyDescent="0.25">
      <c r="A93" s="43" t="s">
        <v>205</v>
      </c>
      <c r="B93" s="42" t="s">
        <v>206</v>
      </c>
      <c r="C93" s="24">
        <v>2905758</v>
      </c>
      <c r="D93" s="25">
        <f t="shared" si="24"/>
        <v>2906000</v>
      </c>
      <c r="E93" s="6">
        <v>-1106000</v>
      </c>
      <c r="F93" s="6">
        <v>661000</v>
      </c>
      <c r="G93" s="6">
        <v>1107000</v>
      </c>
      <c r="H93" s="6"/>
      <c r="I93" s="6">
        <f>'用途別(概算)'!AT91</f>
        <v>19980000</v>
      </c>
      <c r="J93" s="6">
        <f>'用途別(概算)'!AS91</f>
        <v>2000</v>
      </c>
      <c r="K93" s="6">
        <f t="shared" si="25"/>
        <v>21089000</v>
      </c>
      <c r="L93" s="6">
        <f t="shared" si="26"/>
        <v>19319000</v>
      </c>
      <c r="M93" s="6">
        <f t="shared" si="27"/>
        <v>19321000</v>
      </c>
      <c r="N93" s="6">
        <f t="shared" si="30"/>
        <v>-1768000</v>
      </c>
      <c r="O93" s="26">
        <f t="shared" si="31"/>
        <v>1800000</v>
      </c>
      <c r="P93" s="6">
        <f t="shared" si="28"/>
        <v>32000</v>
      </c>
      <c r="Q93" s="5" t="str">
        <f t="shared" si="29"/>
        <v/>
      </c>
      <c r="R93" s="6">
        <v>20542000</v>
      </c>
      <c r="S93" s="6">
        <f t="shared" si="20"/>
        <v>-562000</v>
      </c>
      <c r="T93" s="7">
        <v>21473000</v>
      </c>
      <c r="U93" s="6">
        <f t="shared" si="21"/>
        <v>-384000</v>
      </c>
      <c r="V93" s="7">
        <v>20365000</v>
      </c>
      <c r="W93" s="6">
        <f t="shared" si="22"/>
        <v>-1046000</v>
      </c>
      <c r="X93" s="7">
        <v>20367000</v>
      </c>
      <c r="Y93" s="6">
        <f t="shared" si="23"/>
        <v>-1046000</v>
      </c>
      <c r="Z93" s="1"/>
      <c r="AA93" s="1"/>
    </row>
    <row r="94" spans="1:27" s="44" customFormat="1" ht="16.5" customHeight="1" x14ac:dyDescent="0.25">
      <c r="A94" s="43" t="s">
        <v>207</v>
      </c>
      <c r="B94" s="42" t="s">
        <v>208</v>
      </c>
      <c r="C94" s="24">
        <v>1808287</v>
      </c>
      <c r="D94" s="25">
        <f t="shared" si="24"/>
        <v>1808000</v>
      </c>
      <c r="E94" s="6">
        <v>-1539000</v>
      </c>
      <c r="F94" s="6">
        <v>29000</v>
      </c>
      <c r="G94" s="6">
        <v>7000</v>
      </c>
      <c r="H94" s="6"/>
      <c r="I94" s="6">
        <f>'用途別(概算)'!AT92</f>
        <v>26275000</v>
      </c>
      <c r="J94" s="6">
        <f>'用途別(概算)'!AS92</f>
        <v>0</v>
      </c>
      <c r="K94" s="6">
        <f t="shared" si="25"/>
        <v>26282000</v>
      </c>
      <c r="L94" s="6">
        <f t="shared" si="26"/>
        <v>26246000</v>
      </c>
      <c r="M94" s="6">
        <f t="shared" si="27"/>
        <v>26246000</v>
      </c>
      <c r="N94" s="6">
        <f t="shared" si="30"/>
        <v>-36000</v>
      </c>
      <c r="O94" s="26">
        <f t="shared" si="31"/>
        <v>269000</v>
      </c>
      <c r="P94" s="6">
        <f t="shared" si="28"/>
        <v>233000</v>
      </c>
      <c r="Q94" s="5" t="str">
        <f t="shared" si="29"/>
        <v/>
      </c>
      <c r="R94" s="6">
        <v>25363000</v>
      </c>
      <c r="S94" s="6">
        <f t="shared" si="20"/>
        <v>912000</v>
      </c>
      <c r="T94" s="7">
        <v>25485000</v>
      </c>
      <c r="U94" s="6">
        <f t="shared" si="21"/>
        <v>797000</v>
      </c>
      <c r="V94" s="7">
        <v>23946000</v>
      </c>
      <c r="W94" s="6">
        <f t="shared" si="22"/>
        <v>2300000</v>
      </c>
      <c r="X94" s="7">
        <v>23946000</v>
      </c>
      <c r="Y94" s="6">
        <f t="shared" si="23"/>
        <v>2300000</v>
      </c>
      <c r="Z94" s="1"/>
      <c r="AA94" s="1"/>
    </row>
    <row r="95" spans="1:27" s="44" customFormat="1" ht="16.5" customHeight="1" x14ac:dyDescent="0.25">
      <c r="A95" s="43" t="s">
        <v>209</v>
      </c>
      <c r="B95" s="45" t="s">
        <v>210</v>
      </c>
      <c r="C95" s="24">
        <v>683157</v>
      </c>
      <c r="D95" s="25">
        <f t="shared" si="24"/>
        <v>683000</v>
      </c>
      <c r="E95" s="6">
        <v>-581000</v>
      </c>
      <c r="F95" s="6">
        <v>4000</v>
      </c>
      <c r="G95" s="6">
        <v>45000</v>
      </c>
      <c r="H95" s="6"/>
      <c r="I95" s="6">
        <f>'用途別(概算)'!AT93</f>
        <v>20944000</v>
      </c>
      <c r="J95" s="6">
        <f>'用途別(概算)'!AS93</f>
        <v>0</v>
      </c>
      <c r="K95" s="6">
        <f t="shared" si="25"/>
        <v>20989000</v>
      </c>
      <c r="L95" s="6">
        <f t="shared" si="26"/>
        <v>20940000</v>
      </c>
      <c r="M95" s="6">
        <f t="shared" si="27"/>
        <v>20940000</v>
      </c>
      <c r="N95" s="6">
        <f t="shared" si="30"/>
        <v>-49000</v>
      </c>
      <c r="O95" s="26">
        <f t="shared" si="31"/>
        <v>102000</v>
      </c>
      <c r="P95" s="6">
        <f t="shared" si="28"/>
        <v>53000</v>
      </c>
      <c r="Q95" s="5" t="str">
        <f t="shared" si="29"/>
        <v/>
      </c>
      <c r="R95" s="6">
        <v>19966000</v>
      </c>
      <c r="S95" s="6">
        <f t="shared" si="20"/>
        <v>978000</v>
      </c>
      <c r="T95" s="7">
        <v>19989000</v>
      </c>
      <c r="U95" s="6">
        <f t="shared" si="21"/>
        <v>1000000</v>
      </c>
      <c r="V95" s="7">
        <v>19398000</v>
      </c>
      <c r="W95" s="6">
        <f t="shared" si="22"/>
        <v>1542000</v>
      </c>
      <c r="X95" s="7">
        <v>19408000</v>
      </c>
      <c r="Y95" s="6">
        <f t="shared" si="23"/>
        <v>1532000</v>
      </c>
      <c r="Z95" s="1"/>
      <c r="AA95" s="1"/>
    </row>
    <row r="96" spans="1:27" s="44" customFormat="1" ht="16.5" customHeight="1" x14ac:dyDescent="0.25">
      <c r="A96" s="43" t="s">
        <v>211</v>
      </c>
      <c r="B96" s="42" t="s">
        <v>212</v>
      </c>
      <c r="C96" s="24">
        <v>2926364</v>
      </c>
      <c r="D96" s="25">
        <f t="shared" si="24"/>
        <v>2926000</v>
      </c>
      <c r="E96" s="6">
        <v>-1442000</v>
      </c>
      <c r="F96" s="6">
        <v>1402000</v>
      </c>
      <c r="G96" s="6">
        <v>55000</v>
      </c>
      <c r="H96" s="6"/>
      <c r="I96" s="6">
        <f>'用途別(概算)'!AT94</f>
        <v>23383000</v>
      </c>
      <c r="J96" s="6">
        <f>'用途別(概算)'!AS94</f>
        <v>0</v>
      </c>
      <c r="K96" s="6">
        <f t="shared" si="25"/>
        <v>23438000</v>
      </c>
      <c r="L96" s="6">
        <f t="shared" si="26"/>
        <v>21981000</v>
      </c>
      <c r="M96" s="6">
        <f t="shared" si="27"/>
        <v>21981000</v>
      </c>
      <c r="N96" s="6">
        <f t="shared" si="30"/>
        <v>-1457000</v>
      </c>
      <c r="O96" s="26">
        <f t="shared" si="31"/>
        <v>1484000</v>
      </c>
      <c r="P96" s="6">
        <f t="shared" si="28"/>
        <v>27000</v>
      </c>
      <c r="Q96" s="5" t="str">
        <f t="shared" si="29"/>
        <v/>
      </c>
      <c r="R96" s="6">
        <v>23158000</v>
      </c>
      <c r="S96" s="6">
        <f t="shared" si="20"/>
        <v>225000</v>
      </c>
      <c r="T96" s="7">
        <v>23370000</v>
      </c>
      <c r="U96" s="6">
        <f t="shared" si="21"/>
        <v>68000</v>
      </c>
      <c r="V96" s="7">
        <v>21928000</v>
      </c>
      <c r="W96" s="6">
        <f t="shared" si="22"/>
        <v>53000</v>
      </c>
      <c r="X96" s="7">
        <v>21928000</v>
      </c>
      <c r="Y96" s="6">
        <f t="shared" si="23"/>
        <v>53000</v>
      </c>
      <c r="Z96" s="1"/>
      <c r="AA96" s="1"/>
    </row>
    <row r="97" spans="1:27" s="44" customFormat="1" ht="16.5" customHeight="1" x14ac:dyDescent="0.25">
      <c r="A97" s="43" t="s">
        <v>213</v>
      </c>
      <c r="B97" s="42" t="s">
        <v>214</v>
      </c>
      <c r="C97" s="24">
        <v>19851907</v>
      </c>
      <c r="D97" s="25">
        <f t="shared" si="24"/>
        <v>19852000</v>
      </c>
      <c r="E97" s="6">
        <v>-1071000</v>
      </c>
      <c r="F97" s="6">
        <v>18031000</v>
      </c>
      <c r="G97" s="6">
        <v>249000</v>
      </c>
      <c r="H97" s="6"/>
      <c r="I97" s="6">
        <f>'用途別(概算)'!AT95</f>
        <v>61946000</v>
      </c>
      <c r="J97" s="6">
        <f>'用途別(概算)'!AS95</f>
        <v>0</v>
      </c>
      <c r="K97" s="6">
        <f t="shared" si="25"/>
        <v>62195000</v>
      </c>
      <c r="L97" s="6">
        <f t="shared" si="26"/>
        <v>43915000</v>
      </c>
      <c r="M97" s="6">
        <f t="shared" si="27"/>
        <v>43915000</v>
      </c>
      <c r="N97" s="6">
        <f t="shared" si="30"/>
        <v>-18280000</v>
      </c>
      <c r="O97" s="26">
        <f t="shared" si="31"/>
        <v>18781000</v>
      </c>
      <c r="P97" s="6">
        <f t="shared" si="28"/>
        <v>501000</v>
      </c>
      <c r="Q97" s="5" t="str">
        <f t="shared" si="29"/>
        <v/>
      </c>
      <c r="R97" s="6">
        <v>60636000</v>
      </c>
      <c r="S97" s="6">
        <f t="shared" si="20"/>
        <v>1310000</v>
      </c>
      <c r="T97" s="7">
        <v>60851000</v>
      </c>
      <c r="U97" s="6">
        <f t="shared" si="21"/>
        <v>1344000</v>
      </c>
      <c r="V97" s="7">
        <v>59703000</v>
      </c>
      <c r="W97" s="6">
        <f t="shared" si="22"/>
        <v>-15788000</v>
      </c>
      <c r="X97" s="7">
        <v>59780000</v>
      </c>
      <c r="Y97" s="6">
        <f t="shared" si="23"/>
        <v>-15865000</v>
      </c>
      <c r="Z97" s="1"/>
      <c r="AA97" s="1"/>
    </row>
    <row r="98" spans="1:27" s="44" customFormat="1" ht="16.5" customHeight="1" x14ac:dyDescent="0.25">
      <c r="A98" s="43" t="s">
        <v>215</v>
      </c>
      <c r="B98" s="42" t="s">
        <v>216</v>
      </c>
      <c r="C98" s="24">
        <v>2531432</v>
      </c>
      <c r="D98" s="25">
        <f t="shared" si="24"/>
        <v>2531000</v>
      </c>
      <c r="E98" s="6">
        <v>-401000</v>
      </c>
      <c r="F98" s="6">
        <v>1805000</v>
      </c>
      <c r="G98" s="6">
        <v>287000</v>
      </c>
      <c r="H98" s="6"/>
      <c r="I98" s="6">
        <f>'用途別(概算)'!AT96</f>
        <v>18856000</v>
      </c>
      <c r="J98" s="6">
        <f>'用途別(概算)'!AS96</f>
        <v>0</v>
      </c>
      <c r="K98" s="6">
        <f t="shared" si="25"/>
        <v>19143000</v>
      </c>
      <c r="L98" s="6">
        <f t="shared" si="26"/>
        <v>17051000</v>
      </c>
      <c r="M98" s="6">
        <f t="shared" si="27"/>
        <v>17051000</v>
      </c>
      <c r="N98" s="6">
        <f t="shared" si="30"/>
        <v>-2092000</v>
      </c>
      <c r="O98" s="26">
        <f t="shared" si="31"/>
        <v>2130000</v>
      </c>
      <c r="P98" s="6">
        <f t="shared" si="28"/>
        <v>38000</v>
      </c>
      <c r="Q98" s="5" t="str">
        <f t="shared" si="29"/>
        <v/>
      </c>
      <c r="R98" s="6">
        <v>17226000</v>
      </c>
      <c r="S98" s="6">
        <f t="shared" si="20"/>
        <v>1630000</v>
      </c>
      <c r="T98" s="7">
        <v>17421000</v>
      </c>
      <c r="U98" s="6">
        <f t="shared" si="21"/>
        <v>1722000</v>
      </c>
      <c r="V98" s="7">
        <v>17020000</v>
      </c>
      <c r="W98" s="6">
        <f t="shared" si="22"/>
        <v>31000</v>
      </c>
      <c r="X98" s="7">
        <v>17020000</v>
      </c>
      <c r="Y98" s="6">
        <f t="shared" si="23"/>
        <v>31000</v>
      </c>
      <c r="Z98" s="1"/>
      <c r="AA98" s="1"/>
    </row>
    <row r="99" spans="1:27" s="44" customFormat="1" ht="16.5" customHeight="1" x14ac:dyDescent="0.25">
      <c r="A99" s="43" t="s">
        <v>217</v>
      </c>
      <c r="B99" s="42" t="s">
        <v>218</v>
      </c>
      <c r="C99" s="24">
        <v>1310303</v>
      </c>
      <c r="D99" s="25">
        <f t="shared" si="24"/>
        <v>1310000</v>
      </c>
      <c r="E99" s="6">
        <v>-827000</v>
      </c>
      <c r="F99" s="6">
        <v>219000</v>
      </c>
      <c r="G99" s="6">
        <v>223000</v>
      </c>
      <c r="H99" s="6"/>
      <c r="I99" s="6">
        <f>'用途別(概算)'!AT97</f>
        <v>18980000</v>
      </c>
      <c r="J99" s="6">
        <f>'用途別(概算)'!AS97</f>
        <v>0</v>
      </c>
      <c r="K99" s="6">
        <f t="shared" si="25"/>
        <v>19203000</v>
      </c>
      <c r="L99" s="6">
        <f t="shared" si="26"/>
        <v>18761000</v>
      </c>
      <c r="M99" s="6">
        <f t="shared" si="27"/>
        <v>18761000</v>
      </c>
      <c r="N99" s="6">
        <f t="shared" si="30"/>
        <v>-442000</v>
      </c>
      <c r="O99" s="26">
        <f t="shared" si="31"/>
        <v>483000</v>
      </c>
      <c r="P99" s="6">
        <f t="shared" si="28"/>
        <v>41000</v>
      </c>
      <c r="Q99" s="5" t="str">
        <f t="shared" si="29"/>
        <v/>
      </c>
      <c r="R99" s="6">
        <v>18349000</v>
      </c>
      <c r="S99" s="6">
        <f t="shared" si="20"/>
        <v>631000</v>
      </c>
      <c r="T99" s="7">
        <v>18534000</v>
      </c>
      <c r="U99" s="6">
        <f t="shared" si="21"/>
        <v>669000</v>
      </c>
      <c r="V99" s="7">
        <v>17707000</v>
      </c>
      <c r="W99" s="6">
        <f t="shared" si="22"/>
        <v>1054000</v>
      </c>
      <c r="X99" s="7">
        <v>17707000</v>
      </c>
      <c r="Y99" s="6">
        <f t="shared" si="23"/>
        <v>1054000</v>
      </c>
      <c r="Z99" s="1"/>
      <c r="AA99" s="1"/>
    </row>
    <row r="100" spans="1:27" s="44" customFormat="1" ht="16.5" customHeight="1" x14ac:dyDescent="0.25">
      <c r="A100" s="43" t="s">
        <v>219</v>
      </c>
      <c r="B100" s="42" t="s">
        <v>220</v>
      </c>
      <c r="C100" s="24">
        <v>1968990</v>
      </c>
      <c r="D100" s="25">
        <f t="shared" si="24"/>
        <v>1969000</v>
      </c>
      <c r="E100" s="6">
        <v>-1294000</v>
      </c>
      <c r="F100" s="6">
        <v>192000</v>
      </c>
      <c r="G100" s="6">
        <v>431000</v>
      </c>
      <c r="H100" s="6"/>
      <c r="I100" s="6">
        <f>'用途別(概算)'!AT98</f>
        <v>24991000</v>
      </c>
      <c r="J100" s="6">
        <f>'用途別(概算)'!AS98</f>
        <v>10000</v>
      </c>
      <c r="K100" s="6">
        <f t="shared" si="25"/>
        <v>25432000</v>
      </c>
      <c r="L100" s="6">
        <f t="shared" si="26"/>
        <v>24799000</v>
      </c>
      <c r="M100" s="6">
        <f t="shared" si="27"/>
        <v>24809000</v>
      </c>
      <c r="N100" s="6">
        <f t="shared" si="30"/>
        <v>-623000</v>
      </c>
      <c r="O100" s="26">
        <f t="shared" si="31"/>
        <v>675000</v>
      </c>
      <c r="P100" s="6">
        <f t="shared" si="28"/>
        <v>52000</v>
      </c>
      <c r="Q100" s="5" t="str">
        <f t="shared" si="29"/>
        <v/>
      </c>
      <c r="R100" s="6">
        <v>24338000</v>
      </c>
      <c r="S100" s="6">
        <f t="shared" si="20"/>
        <v>653000</v>
      </c>
      <c r="T100" s="7">
        <v>24564000</v>
      </c>
      <c r="U100" s="6">
        <f t="shared" si="21"/>
        <v>868000</v>
      </c>
      <c r="V100" s="7">
        <v>23250000</v>
      </c>
      <c r="W100" s="6">
        <f t="shared" si="22"/>
        <v>1549000</v>
      </c>
      <c r="X100" s="7">
        <v>23270000</v>
      </c>
      <c r="Y100" s="6">
        <f t="shared" si="23"/>
        <v>1539000</v>
      </c>
      <c r="Z100" s="1"/>
      <c r="AA100" s="1"/>
    </row>
    <row r="101" spans="1:27" s="44" customFormat="1" ht="16.5" customHeight="1" x14ac:dyDescent="0.25">
      <c r="A101" s="43" t="s">
        <v>221</v>
      </c>
      <c r="B101" s="42" t="s">
        <v>222</v>
      </c>
      <c r="C101" s="24">
        <v>2101350</v>
      </c>
      <c r="D101" s="25">
        <f t="shared" si="24"/>
        <v>2101000</v>
      </c>
      <c r="E101" s="6">
        <v>-1035000</v>
      </c>
      <c r="F101" s="6">
        <v>703000</v>
      </c>
      <c r="G101" s="6">
        <v>353000</v>
      </c>
      <c r="H101" s="6"/>
      <c r="I101" s="6">
        <f>'用途別(概算)'!AT99</f>
        <v>21257000</v>
      </c>
      <c r="J101" s="6">
        <f>'用途別(概算)'!AS99</f>
        <v>0</v>
      </c>
      <c r="K101" s="6">
        <f t="shared" si="25"/>
        <v>21610000</v>
      </c>
      <c r="L101" s="6">
        <f t="shared" si="26"/>
        <v>20554000</v>
      </c>
      <c r="M101" s="6">
        <f t="shared" si="27"/>
        <v>20554000</v>
      </c>
      <c r="N101" s="6">
        <f t="shared" si="30"/>
        <v>-1056000</v>
      </c>
      <c r="O101" s="26">
        <f t="shared" si="31"/>
        <v>1066000</v>
      </c>
      <c r="P101" s="6">
        <f t="shared" si="28"/>
        <v>10000</v>
      </c>
      <c r="Q101" s="5" t="str">
        <f t="shared" si="29"/>
        <v/>
      </c>
      <c r="R101" s="6">
        <v>20263000</v>
      </c>
      <c r="S101" s="6">
        <f t="shared" si="20"/>
        <v>994000</v>
      </c>
      <c r="T101" s="7">
        <v>20532000</v>
      </c>
      <c r="U101" s="6">
        <f t="shared" si="21"/>
        <v>1078000</v>
      </c>
      <c r="V101" s="7">
        <v>19497000</v>
      </c>
      <c r="W101" s="6">
        <f t="shared" si="22"/>
        <v>1057000</v>
      </c>
      <c r="X101" s="7">
        <v>19497000</v>
      </c>
      <c r="Y101" s="6">
        <f t="shared" si="23"/>
        <v>1057000</v>
      </c>
      <c r="Z101" s="1"/>
      <c r="AA101" s="1"/>
    </row>
    <row r="102" spans="1:27" s="44" customFormat="1" ht="16.5" customHeight="1" x14ac:dyDescent="0.25">
      <c r="A102" s="43" t="s">
        <v>223</v>
      </c>
      <c r="B102" s="42" t="s">
        <v>224</v>
      </c>
      <c r="C102" s="24">
        <v>2885313</v>
      </c>
      <c r="D102" s="25">
        <f t="shared" si="24"/>
        <v>2885000</v>
      </c>
      <c r="E102" s="6">
        <v>-1794000</v>
      </c>
      <c r="F102" s="6">
        <v>463000</v>
      </c>
      <c r="G102" s="6">
        <v>509000</v>
      </c>
      <c r="H102" s="6"/>
      <c r="I102" s="6">
        <f>'用途別(概算)'!AT100</f>
        <v>23662000</v>
      </c>
      <c r="J102" s="6">
        <f>'用途別(概算)'!AS100</f>
        <v>10000</v>
      </c>
      <c r="K102" s="6">
        <f t="shared" si="25"/>
        <v>24181000</v>
      </c>
      <c r="L102" s="6">
        <f t="shared" si="26"/>
        <v>23199000</v>
      </c>
      <c r="M102" s="6">
        <f t="shared" si="27"/>
        <v>23209000</v>
      </c>
      <c r="N102" s="6">
        <f t="shared" si="30"/>
        <v>-972000</v>
      </c>
      <c r="O102" s="26">
        <f t="shared" si="31"/>
        <v>1091000</v>
      </c>
      <c r="P102" s="6">
        <f t="shared" si="28"/>
        <v>119000</v>
      </c>
      <c r="Q102" s="5" t="str">
        <f t="shared" si="29"/>
        <v/>
      </c>
      <c r="R102" s="6">
        <v>23270000</v>
      </c>
      <c r="S102" s="6">
        <f t="shared" si="20"/>
        <v>392000</v>
      </c>
      <c r="T102" s="7">
        <v>23571000</v>
      </c>
      <c r="U102" s="6">
        <f t="shared" si="21"/>
        <v>610000</v>
      </c>
      <c r="V102" s="7">
        <v>21767000</v>
      </c>
      <c r="W102" s="6">
        <f t="shared" si="22"/>
        <v>1432000</v>
      </c>
      <c r="X102" s="7">
        <v>21777000</v>
      </c>
      <c r="Y102" s="6">
        <f t="shared" si="23"/>
        <v>1432000</v>
      </c>
      <c r="Z102" s="1"/>
      <c r="AA102" s="1"/>
    </row>
    <row r="103" spans="1:27" s="44" customFormat="1" ht="16.5" customHeight="1" x14ac:dyDescent="0.25">
      <c r="A103" s="43" t="s">
        <v>225</v>
      </c>
      <c r="B103" s="42" t="s">
        <v>226</v>
      </c>
      <c r="C103" s="24">
        <v>1240814</v>
      </c>
      <c r="D103" s="25">
        <f t="shared" si="24"/>
        <v>1241000</v>
      </c>
      <c r="E103" s="6">
        <v>-984000</v>
      </c>
      <c r="F103" s="6">
        <v>117000</v>
      </c>
      <c r="G103" s="6">
        <v>52000</v>
      </c>
      <c r="H103" s="6"/>
      <c r="I103" s="6">
        <f>'用途別(概算)'!AT101</f>
        <v>28023000</v>
      </c>
      <c r="J103" s="6">
        <f>'用途別(概算)'!AS101</f>
        <v>0</v>
      </c>
      <c r="K103" s="6">
        <f t="shared" si="25"/>
        <v>28075000</v>
      </c>
      <c r="L103" s="6">
        <f t="shared" si="26"/>
        <v>27906000</v>
      </c>
      <c r="M103" s="6">
        <f t="shared" si="27"/>
        <v>27906000</v>
      </c>
      <c r="N103" s="6">
        <f t="shared" si="30"/>
        <v>-169000</v>
      </c>
      <c r="O103" s="26">
        <f t="shared" si="31"/>
        <v>257000</v>
      </c>
      <c r="P103" s="6">
        <f t="shared" si="28"/>
        <v>88000</v>
      </c>
      <c r="Q103" s="5" t="str">
        <f t="shared" si="29"/>
        <v/>
      </c>
      <c r="R103" s="6">
        <v>27291000</v>
      </c>
      <c r="S103" s="6">
        <f t="shared" si="20"/>
        <v>732000</v>
      </c>
      <c r="T103" s="7">
        <v>27468000</v>
      </c>
      <c r="U103" s="6">
        <f t="shared" si="21"/>
        <v>607000</v>
      </c>
      <c r="V103" s="7">
        <v>26484000</v>
      </c>
      <c r="W103" s="6">
        <f t="shared" si="22"/>
        <v>1422000</v>
      </c>
      <c r="X103" s="7">
        <v>26484000</v>
      </c>
      <c r="Y103" s="6">
        <f t="shared" si="23"/>
        <v>1422000</v>
      </c>
      <c r="Z103" s="1"/>
      <c r="AA103" s="1"/>
    </row>
    <row r="104" spans="1:27" s="44" customFormat="1" ht="16.5" customHeight="1" x14ac:dyDescent="0.25">
      <c r="A104" s="43" t="s">
        <v>227</v>
      </c>
      <c r="B104" s="42" t="s">
        <v>228</v>
      </c>
      <c r="C104" s="24">
        <v>2340413</v>
      </c>
      <c r="D104" s="25">
        <f t="shared" si="24"/>
        <v>2340000</v>
      </c>
      <c r="E104" s="6">
        <v>-1562000</v>
      </c>
      <c r="F104" s="6">
        <v>458000</v>
      </c>
      <c r="G104" s="6">
        <v>235000</v>
      </c>
      <c r="H104" s="6"/>
      <c r="I104" s="6">
        <f>'用途別(概算)'!AT102</f>
        <v>19792000</v>
      </c>
      <c r="J104" s="6">
        <f>'用途別(概算)'!AS102</f>
        <v>0</v>
      </c>
      <c r="K104" s="6">
        <f t="shared" si="25"/>
        <v>20027000</v>
      </c>
      <c r="L104" s="6">
        <f t="shared" si="26"/>
        <v>19334000</v>
      </c>
      <c r="M104" s="6">
        <f t="shared" si="27"/>
        <v>19334000</v>
      </c>
      <c r="N104" s="6">
        <f t="shared" si="30"/>
        <v>-693000</v>
      </c>
      <c r="O104" s="26">
        <f t="shared" si="31"/>
        <v>778000</v>
      </c>
      <c r="P104" s="6">
        <f t="shared" si="28"/>
        <v>85000</v>
      </c>
      <c r="Q104" s="5" t="str">
        <f t="shared" si="29"/>
        <v/>
      </c>
      <c r="R104" s="6">
        <v>18739000</v>
      </c>
      <c r="S104" s="6">
        <f t="shared" si="20"/>
        <v>1053000</v>
      </c>
      <c r="T104" s="7">
        <v>18912000</v>
      </c>
      <c r="U104" s="6">
        <f t="shared" si="21"/>
        <v>1115000</v>
      </c>
      <c r="V104" s="7">
        <v>17350000</v>
      </c>
      <c r="W104" s="6">
        <f t="shared" si="22"/>
        <v>1984000</v>
      </c>
      <c r="X104" s="7">
        <v>17350000</v>
      </c>
      <c r="Y104" s="6">
        <f t="shared" si="23"/>
        <v>1984000</v>
      </c>
      <c r="Z104" s="1"/>
      <c r="AA104" s="1"/>
    </row>
    <row r="105" spans="1:27" s="44" customFormat="1" ht="16.5" customHeight="1" x14ac:dyDescent="0.25">
      <c r="A105" s="43" t="s">
        <v>229</v>
      </c>
      <c r="B105" s="42" t="s">
        <v>230</v>
      </c>
      <c r="C105" s="24">
        <v>18789591</v>
      </c>
      <c r="D105" s="25">
        <f t="shared" si="24"/>
        <v>18790000</v>
      </c>
      <c r="E105" s="6">
        <v>-5201000</v>
      </c>
      <c r="F105" s="6">
        <v>11752000</v>
      </c>
      <c r="G105" s="6">
        <v>1335000</v>
      </c>
      <c r="H105" s="6"/>
      <c r="I105" s="6">
        <f>'用途別(概算)'!AT103</f>
        <v>24756000</v>
      </c>
      <c r="J105" s="6">
        <f>'用途別(概算)'!AS103</f>
        <v>10000</v>
      </c>
      <c r="K105" s="6">
        <f t="shared" si="25"/>
        <v>26101000</v>
      </c>
      <c r="L105" s="6">
        <f t="shared" si="26"/>
        <v>13004000</v>
      </c>
      <c r="M105" s="6">
        <f t="shared" si="27"/>
        <v>13014000</v>
      </c>
      <c r="N105" s="6">
        <f t="shared" si="30"/>
        <v>-13087000</v>
      </c>
      <c r="O105" s="26">
        <f t="shared" si="31"/>
        <v>13589000</v>
      </c>
      <c r="P105" s="6">
        <f t="shared" si="28"/>
        <v>502000</v>
      </c>
      <c r="Q105" s="5" t="str">
        <f t="shared" si="29"/>
        <v/>
      </c>
      <c r="R105" s="6">
        <v>21940000</v>
      </c>
      <c r="S105" s="6">
        <f t="shared" si="20"/>
        <v>2816000</v>
      </c>
      <c r="T105" s="7">
        <v>23485000</v>
      </c>
      <c r="U105" s="6">
        <f t="shared" si="21"/>
        <v>2616000</v>
      </c>
      <c r="V105" s="7">
        <v>18274000</v>
      </c>
      <c r="W105" s="6">
        <f t="shared" si="22"/>
        <v>-5270000</v>
      </c>
      <c r="X105" s="7">
        <v>18284000</v>
      </c>
      <c r="Y105" s="6">
        <f t="shared" si="23"/>
        <v>-5270000</v>
      </c>
      <c r="Z105" s="1"/>
      <c r="AA105" s="1"/>
    </row>
    <row r="106" spans="1:27" s="44" customFormat="1" ht="16.5" customHeight="1" x14ac:dyDescent="0.25">
      <c r="A106" s="43" t="s">
        <v>231</v>
      </c>
      <c r="B106" s="42" t="s">
        <v>232</v>
      </c>
      <c r="C106" s="24">
        <v>1469702</v>
      </c>
      <c r="D106" s="25">
        <f t="shared" si="24"/>
        <v>1470000</v>
      </c>
      <c r="E106" s="6">
        <v>-633000</v>
      </c>
      <c r="F106" s="6">
        <v>391000</v>
      </c>
      <c r="G106" s="6">
        <v>433000</v>
      </c>
      <c r="H106" s="6"/>
      <c r="I106" s="6">
        <f>'用途別(概算)'!AT104</f>
        <v>19974000</v>
      </c>
      <c r="J106" s="6">
        <f>'用途別(概算)'!AS104</f>
        <v>20000</v>
      </c>
      <c r="K106" s="6">
        <f t="shared" si="25"/>
        <v>20427000</v>
      </c>
      <c r="L106" s="6">
        <f t="shared" si="26"/>
        <v>19583000</v>
      </c>
      <c r="M106" s="6">
        <f t="shared" si="27"/>
        <v>19603000</v>
      </c>
      <c r="N106" s="6">
        <f t="shared" si="30"/>
        <v>-824000</v>
      </c>
      <c r="O106" s="26">
        <f t="shared" si="31"/>
        <v>837000</v>
      </c>
      <c r="P106" s="6">
        <f t="shared" si="28"/>
        <v>13000</v>
      </c>
      <c r="Q106" s="5" t="str">
        <f t="shared" si="29"/>
        <v/>
      </c>
      <c r="R106" s="6">
        <v>19316000</v>
      </c>
      <c r="S106" s="6">
        <f t="shared" ref="S106:S169" si="32">I106-R106</f>
        <v>658000</v>
      </c>
      <c r="T106" s="7">
        <v>19706000</v>
      </c>
      <c r="U106" s="6">
        <f t="shared" si="21"/>
        <v>721000</v>
      </c>
      <c r="V106" s="7">
        <v>19053000</v>
      </c>
      <c r="W106" s="6">
        <f t="shared" si="22"/>
        <v>530000</v>
      </c>
      <c r="X106" s="7">
        <v>19073000</v>
      </c>
      <c r="Y106" s="6">
        <f t="shared" si="23"/>
        <v>530000</v>
      </c>
      <c r="Z106" s="1"/>
      <c r="AA106" s="1"/>
    </row>
    <row r="107" spans="1:27" s="44" customFormat="1" ht="16.5" customHeight="1" x14ac:dyDescent="0.25">
      <c r="A107" s="43" t="s">
        <v>233</v>
      </c>
      <c r="B107" s="42" t="s">
        <v>234</v>
      </c>
      <c r="C107" s="24">
        <v>6809814</v>
      </c>
      <c r="D107" s="25">
        <f t="shared" si="24"/>
        <v>6810000</v>
      </c>
      <c r="E107" s="6">
        <v>-5033000</v>
      </c>
      <c r="F107" s="6">
        <v>0</v>
      </c>
      <c r="G107" s="6">
        <v>1523000</v>
      </c>
      <c r="H107" s="6"/>
      <c r="I107" s="6">
        <f>'用途別(概算)'!AT105</f>
        <v>105980000</v>
      </c>
      <c r="J107" s="6">
        <f>'用途別(概算)'!AS105</f>
        <v>100000</v>
      </c>
      <c r="K107" s="6">
        <f t="shared" si="25"/>
        <v>107603000</v>
      </c>
      <c r="L107" s="6">
        <f t="shared" si="26"/>
        <v>105980000</v>
      </c>
      <c r="M107" s="6">
        <f t="shared" si="27"/>
        <v>106080000</v>
      </c>
      <c r="N107" s="6">
        <f t="shared" si="30"/>
        <v>-1523000</v>
      </c>
      <c r="O107" s="26">
        <f t="shared" si="31"/>
        <v>1777000</v>
      </c>
      <c r="P107" s="6">
        <f t="shared" si="28"/>
        <v>254000</v>
      </c>
      <c r="Q107" s="5" t="str">
        <f t="shared" si="29"/>
        <v/>
      </c>
      <c r="R107" s="6">
        <v>103288000</v>
      </c>
      <c r="S107" s="6">
        <f t="shared" si="32"/>
        <v>2692000</v>
      </c>
      <c r="T107" s="7">
        <v>104887000</v>
      </c>
      <c r="U107" s="6">
        <f t="shared" si="21"/>
        <v>2716000</v>
      </c>
      <c r="V107" s="7">
        <v>99754000</v>
      </c>
      <c r="W107" s="6">
        <f t="shared" si="22"/>
        <v>6226000</v>
      </c>
      <c r="X107" s="7">
        <v>99854000</v>
      </c>
      <c r="Y107" s="6">
        <f t="shared" si="23"/>
        <v>6226000</v>
      </c>
      <c r="Z107" s="1"/>
      <c r="AA107" s="1"/>
    </row>
    <row r="108" spans="1:27" s="44" customFormat="1" ht="16.5" customHeight="1" x14ac:dyDescent="0.25">
      <c r="A108" s="43" t="s">
        <v>235</v>
      </c>
      <c r="B108" s="42" t="s">
        <v>236</v>
      </c>
      <c r="C108" s="24">
        <v>2762786</v>
      </c>
      <c r="D108" s="25">
        <f t="shared" si="24"/>
        <v>2763000</v>
      </c>
      <c r="E108" s="6">
        <v>-1709000</v>
      </c>
      <c r="F108" s="6">
        <v>393000</v>
      </c>
      <c r="G108" s="6">
        <v>572000</v>
      </c>
      <c r="H108" s="6"/>
      <c r="I108" s="6">
        <f>'用途別(概算)'!AT106</f>
        <v>51207000</v>
      </c>
      <c r="J108" s="6">
        <f>'用途別(概算)'!AS106</f>
        <v>0</v>
      </c>
      <c r="K108" s="6">
        <f t="shared" si="25"/>
        <v>51779000</v>
      </c>
      <c r="L108" s="6">
        <f t="shared" si="26"/>
        <v>50814000</v>
      </c>
      <c r="M108" s="6">
        <f t="shared" si="27"/>
        <v>50814000</v>
      </c>
      <c r="N108" s="6">
        <f t="shared" si="30"/>
        <v>-965000</v>
      </c>
      <c r="O108" s="26">
        <f t="shared" si="31"/>
        <v>1054000</v>
      </c>
      <c r="P108" s="6">
        <f t="shared" si="28"/>
        <v>89000</v>
      </c>
      <c r="Q108" s="5" t="str">
        <f t="shared" si="29"/>
        <v/>
      </c>
      <c r="R108" s="6">
        <v>56066000</v>
      </c>
      <c r="S108" s="6">
        <f t="shared" si="32"/>
        <v>-4859000</v>
      </c>
      <c r="T108" s="7">
        <v>56770000</v>
      </c>
      <c r="U108" s="6">
        <f t="shared" si="21"/>
        <v>-4991000</v>
      </c>
      <c r="V108" s="7">
        <v>55061000</v>
      </c>
      <c r="W108" s="6">
        <f t="shared" si="22"/>
        <v>-4247000</v>
      </c>
      <c r="X108" s="7">
        <v>55061000</v>
      </c>
      <c r="Y108" s="6">
        <f t="shared" si="23"/>
        <v>-4247000</v>
      </c>
      <c r="Z108" s="1"/>
      <c r="AA108" s="1"/>
    </row>
    <row r="109" spans="1:27" s="44" customFormat="1" ht="16.5" customHeight="1" x14ac:dyDescent="0.25">
      <c r="A109" s="43" t="s">
        <v>237</v>
      </c>
      <c r="B109" s="42" t="s">
        <v>238</v>
      </c>
      <c r="C109" s="24">
        <v>3031404</v>
      </c>
      <c r="D109" s="25">
        <f t="shared" si="24"/>
        <v>3031000</v>
      </c>
      <c r="E109" s="6">
        <v>-1998000</v>
      </c>
      <c r="F109" s="6">
        <v>562000</v>
      </c>
      <c r="G109" s="6">
        <v>342000</v>
      </c>
      <c r="H109" s="6"/>
      <c r="I109" s="6">
        <f>'用途別(概算)'!AT107</f>
        <v>31000000</v>
      </c>
      <c r="J109" s="6">
        <f>'用途別(概算)'!AS107</f>
        <v>0</v>
      </c>
      <c r="K109" s="6">
        <f t="shared" si="25"/>
        <v>31342000</v>
      </c>
      <c r="L109" s="6">
        <f t="shared" si="26"/>
        <v>30438000</v>
      </c>
      <c r="M109" s="6">
        <f t="shared" si="27"/>
        <v>30438000</v>
      </c>
      <c r="N109" s="6">
        <f t="shared" si="30"/>
        <v>-904000</v>
      </c>
      <c r="O109" s="26">
        <f t="shared" si="31"/>
        <v>1033000</v>
      </c>
      <c r="P109" s="6">
        <f t="shared" si="28"/>
        <v>129000</v>
      </c>
      <c r="Q109" s="5" t="str">
        <f t="shared" si="29"/>
        <v/>
      </c>
      <c r="R109" s="6">
        <v>31309000</v>
      </c>
      <c r="S109" s="6">
        <f t="shared" si="32"/>
        <v>-309000</v>
      </c>
      <c r="T109" s="7">
        <v>31438000</v>
      </c>
      <c r="U109" s="6">
        <f t="shared" si="21"/>
        <v>-96000</v>
      </c>
      <c r="V109" s="7">
        <v>29440000</v>
      </c>
      <c r="W109" s="6">
        <f t="shared" si="22"/>
        <v>998000</v>
      </c>
      <c r="X109" s="7">
        <v>29440000</v>
      </c>
      <c r="Y109" s="6">
        <f t="shared" si="23"/>
        <v>998000</v>
      </c>
      <c r="Z109" s="1"/>
      <c r="AA109" s="1"/>
    </row>
    <row r="110" spans="1:27" s="44" customFormat="1" ht="16.5" customHeight="1" x14ac:dyDescent="0.25">
      <c r="A110" s="43" t="s">
        <v>239</v>
      </c>
      <c r="B110" s="42" t="s">
        <v>240</v>
      </c>
      <c r="C110" s="24">
        <v>1953872</v>
      </c>
      <c r="D110" s="25">
        <f t="shared" si="24"/>
        <v>1954000</v>
      </c>
      <c r="E110" s="6">
        <v>-1555000</v>
      </c>
      <c r="F110" s="6">
        <v>148000</v>
      </c>
      <c r="G110" s="6">
        <v>65000</v>
      </c>
      <c r="H110" s="6"/>
      <c r="I110" s="6">
        <f>'用途別(概算)'!AT108</f>
        <v>20504000</v>
      </c>
      <c r="J110" s="6">
        <f>'用途別(概算)'!AS108</f>
        <v>0</v>
      </c>
      <c r="K110" s="6">
        <f t="shared" si="25"/>
        <v>20569000</v>
      </c>
      <c r="L110" s="6">
        <f t="shared" si="26"/>
        <v>20356000</v>
      </c>
      <c r="M110" s="6">
        <f t="shared" si="27"/>
        <v>20356000</v>
      </c>
      <c r="N110" s="6">
        <f t="shared" si="30"/>
        <v>-213000</v>
      </c>
      <c r="O110" s="26">
        <f t="shared" si="31"/>
        <v>399000</v>
      </c>
      <c r="P110" s="6">
        <f t="shared" si="28"/>
        <v>186000</v>
      </c>
      <c r="Q110" s="5" t="str">
        <f t="shared" si="29"/>
        <v/>
      </c>
      <c r="R110" s="6">
        <v>19723000</v>
      </c>
      <c r="S110" s="6">
        <f t="shared" si="32"/>
        <v>781000</v>
      </c>
      <c r="T110" s="7">
        <v>19965000</v>
      </c>
      <c r="U110" s="6">
        <f t="shared" si="21"/>
        <v>604000</v>
      </c>
      <c r="V110" s="7">
        <v>18410000</v>
      </c>
      <c r="W110" s="6">
        <f t="shared" si="22"/>
        <v>1946000</v>
      </c>
      <c r="X110" s="7">
        <v>18410000</v>
      </c>
      <c r="Y110" s="6">
        <f t="shared" si="23"/>
        <v>1946000</v>
      </c>
      <c r="Z110" s="1"/>
      <c r="AA110" s="1"/>
    </row>
    <row r="111" spans="1:27" s="44" customFormat="1" ht="16.5" customHeight="1" x14ac:dyDescent="0.25">
      <c r="A111" s="43" t="s">
        <v>241</v>
      </c>
      <c r="B111" s="42" t="s">
        <v>242</v>
      </c>
      <c r="C111" s="24">
        <v>4428329</v>
      </c>
      <c r="D111" s="25">
        <f t="shared" si="24"/>
        <v>4428000</v>
      </c>
      <c r="E111" s="6">
        <v>-1422000</v>
      </c>
      <c r="F111" s="6">
        <v>2881000</v>
      </c>
      <c r="G111" s="6">
        <v>53000</v>
      </c>
      <c r="H111" s="6"/>
      <c r="I111" s="6">
        <f>'用途別(概算)'!AT109</f>
        <v>18395000</v>
      </c>
      <c r="J111" s="6">
        <f>'用途別(概算)'!AS109</f>
        <v>0</v>
      </c>
      <c r="K111" s="6">
        <f t="shared" si="25"/>
        <v>18448000</v>
      </c>
      <c r="L111" s="6">
        <f t="shared" si="26"/>
        <v>15514000</v>
      </c>
      <c r="M111" s="6">
        <f t="shared" si="27"/>
        <v>15514000</v>
      </c>
      <c r="N111" s="6">
        <f t="shared" si="30"/>
        <v>-2934000</v>
      </c>
      <c r="O111" s="26">
        <f t="shared" si="31"/>
        <v>3006000</v>
      </c>
      <c r="P111" s="6">
        <f t="shared" si="28"/>
        <v>72000</v>
      </c>
      <c r="Q111" s="5" t="str">
        <f t="shared" si="29"/>
        <v/>
      </c>
      <c r="R111" s="6">
        <v>17507000</v>
      </c>
      <c r="S111" s="6">
        <f t="shared" si="32"/>
        <v>888000</v>
      </c>
      <c r="T111" s="7">
        <v>17872000</v>
      </c>
      <c r="U111" s="6">
        <f t="shared" si="21"/>
        <v>576000</v>
      </c>
      <c r="V111" s="7">
        <v>16450000</v>
      </c>
      <c r="W111" s="6">
        <f t="shared" si="22"/>
        <v>-936000</v>
      </c>
      <c r="X111" s="7">
        <v>16450000</v>
      </c>
      <c r="Y111" s="6">
        <f t="shared" si="23"/>
        <v>-936000</v>
      </c>
      <c r="Z111" s="1"/>
      <c r="AA111" s="1"/>
    </row>
    <row r="112" spans="1:27" s="44" customFormat="1" ht="16.5" customHeight="1" x14ac:dyDescent="0.25">
      <c r="A112" s="43" t="s">
        <v>243</v>
      </c>
      <c r="B112" s="42" t="s">
        <v>244</v>
      </c>
      <c r="C112" s="24">
        <v>2854425</v>
      </c>
      <c r="D112" s="25">
        <f t="shared" si="24"/>
        <v>2854000</v>
      </c>
      <c r="E112" s="6">
        <v>-836000</v>
      </c>
      <c r="F112" s="6">
        <v>1743000</v>
      </c>
      <c r="G112" s="6">
        <v>257000</v>
      </c>
      <c r="H112" s="6"/>
      <c r="I112" s="6">
        <f>'用途別(概算)'!AT110</f>
        <v>20388000</v>
      </c>
      <c r="J112" s="6">
        <f>'用途別(概算)'!AS110</f>
        <v>10000</v>
      </c>
      <c r="K112" s="6">
        <f t="shared" si="25"/>
        <v>20655000</v>
      </c>
      <c r="L112" s="6">
        <f t="shared" si="26"/>
        <v>18645000</v>
      </c>
      <c r="M112" s="6">
        <f t="shared" si="27"/>
        <v>18655000</v>
      </c>
      <c r="N112" s="6">
        <f t="shared" si="30"/>
        <v>-2000000</v>
      </c>
      <c r="O112" s="26">
        <f t="shared" si="31"/>
        <v>2018000</v>
      </c>
      <c r="P112" s="6">
        <f t="shared" si="28"/>
        <v>18000</v>
      </c>
      <c r="Q112" s="5" t="str">
        <f t="shared" si="29"/>
        <v/>
      </c>
      <c r="R112" s="6">
        <v>19071000</v>
      </c>
      <c r="S112" s="6">
        <f t="shared" si="32"/>
        <v>1317000</v>
      </c>
      <c r="T112" s="7">
        <v>19323000</v>
      </c>
      <c r="U112" s="6">
        <f t="shared" si="21"/>
        <v>1332000</v>
      </c>
      <c r="V112" s="7">
        <v>18467000</v>
      </c>
      <c r="W112" s="6">
        <f t="shared" si="22"/>
        <v>178000</v>
      </c>
      <c r="X112" s="7">
        <v>18487000</v>
      </c>
      <c r="Y112" s="6">
        <f t="shared" si="23"/>
        <v>168000</v>
      </c>
      <c r="Z112" s="1"/>
      <c r="AA112" s="1"/>
    </row>
    <row r="113" spans="1:27" s="44" customFormat="1" ht="16.5" customHeight="1" x14ac:dyDescent="0.25">
      <c r="A113" s="43" t="s">
        <v>245</v>
      </c>
      <c r="B113" s="42" t="s">
        <v>246</v>
      </c>
      <c r="C113" s="24">
        <v>2752903</v>
      </c>
      <c r="D113" s="25">
        <f t="shared" si="24"/>
        <v>2753000</v>
      </c>
      <c r="E113" s="6">
        <v>-1427000</v>
      </c>
      <c r="F113" s="6">
        <v>808000</v>
      </c>
      <c r="G113" s="6">
        <v>404000</v>
      </c>
      <c r="H113" s="6"/>
      <c r="I113" s="6">
        <f>'用途別(概算)'!AT111</f>
        <v>18843000</v>
      </c>
      <c r="J113" s="6">
        <f>'用途別(概算)'!AS111</f>
        <v>0</v>
      </c>
      <c r="K113" s="6">
        <f t="shared" si="25"/>
        <v>19247000</v>
      </c>
      <c r="L113" s="6">
        <f t="shared" si="26"/>
        <v>18035000</v>
      </c>
      <c r="M113" s="6">
        <f t="shared" si="27"/>
        <v>18035000</v>
      </c>
      <c r="N113" s="6">
        <f t="shared" si="30"/>
        <v>-1212000</v>
      </c>
      <c r="O113" s="26">
        <f t="shared" si="31"/>
        <v>1326000</v>
      </c>
      <c r="P113" s="6">
        <f t="shared" si="28"/>
        <v>114000</v>
      </c>
      <c r="Q113" s="5" t="str">
        <f t="shared" si="29"/>
        <v/>
      </c>
      <c r="R113" s="6">
        <v>18431000</v>
      </c>
      <c r="S113" s="6">
        <f t="shared" si="32"/>
        <v>412000</v>
      </c>
      <c r="T113" s="7">
        <v>18773000</v>
      </c>
      <c r="U113" s="6">
        <f t="shared" si="21"/>
        <v>474000</v>
      </c>
      <c r="V113" s="7">
        <v>17346000</v>
      </c>
      <c r="W113" s="6">
        <f t="shared" si="22"/>
        <v>689000</v>
      </c>
      <c r="X113" s="7">
        <v>17346000</v>
      </c>
      <c r="Y113" s="6">
        <f t="shared" si="23"/>
        <v>689000</v>
      </c>
      <c r="Z113" s="1"/>
      <c r="AA113" s="1"/>
    </row>
    <row r="114" spans="1:27" s="44" customFormat="1" ht="16.5" customHeight="1" x14ac:dyDescent="0.25">
      <c r="A114" s="43" t="s">
        <v>247</v>
      </c>
      <c r="B114" s="42" t="s">
        <v>248</v>
      </c>
      <c r="C114" s="24">
        <v>3189290</v>
      </c>
      <c r="D114" s="25">
        <f t="shared" si="24"/>
        <v>3189000</v>
      </c>
      <c r="E114" s="6">
        <v>-2211000</v>
      </c>
      <c r="F114" s="6">
        <v>675000</v>
      </c>
      <c r="G114" s="6">
        <v>182000</v>
      </c>
      <c r="H114" s="6"/>
      <c r="I114" s="6">
        <f>'用途別(概算)'!AT112</f>
        <v>61809000</v>
      </c>
      <c r="J114" s="6">
        <f>'用途別(概算)'!AS112</f>
        <v>80000</v>
      </c>
      <c r="K114" s="6">
        <f t="shared" si="25"/>
        <v>62071000</v>
      </c>
      <c r="L114" s="6">
        <f t="shared" si="26"/>
        <v>61134000</v>
      </c>
      <c r="M114" s="6">
        <f t="shared" si="27"/>
        <v>61214000</v>
      </c>
      <c r="N114" s="6">
        <f t="shared" si="30"/>
        <v>-857000</v>
      </c>
      <c r="O114" s="26">
        <f t="shared" si="31"/>
        <v>978000</v>
      </c>
      <c r="P114" s="6">
        <f t="shared" si="28"/>
        <v>121000</v>
      </c>
      <c r="Q114" s="5" t="str">
        <f t="shared" si="29"/>
        <v/>
      </c>
      <c r="R114" s="6">
        <v>59584000</v>
      </c>
      <c r="S114" s="6">
        <f t="shared" si="32"/>
        <v>2225000</v>
      </c>
      <c r="T114" s="7">
        <v>59834000</v>
      </c>
      <c r="U114" s="6">
        <f t="shared" si="21"/>
        <v>2237000</v>
      </c>
      <c r="V114" s="7">
        <v>57543000</v>
      </c>
      <c r="W114" s="6">
        <f t="shared" si="22"/>
        <v>3591000</v>
      </c>
      <c r="X114" s="7">
        <v>57623000</v>
      </c>
      <c r="Y114" s="6">
        <f t="shared" si="23"/>
        <v>3591000</v>
      </c>
      <c r="Z114" s="1"/>
      <c r="AA114" s="1"/>
    </row>
    <row r="115" spans="1:27" s="44" customFormat="1" ht="16.5" customHeight="1" x14ac:dyDescent="0.25">
      <c r="A115" s="43" t="s">
        <v>249</v>
      </c>
      <c r="B115" s="42" t="s">
        <v>250</v>
      </c>
      <c r="C115" s="24">
        <v>1875827</v>
      </c>
      <c r="D115" s="25">
        <f t="shared" si="24"/>
        <v>1876000</v>
      </c>
      <c r="E115" s="6">
        <v>-1638000</v>
      </c>
      <c r="F115" s="6">
        <v>85000</v>
      </c>
      <c r="G115" s="6">
        <v>53000</v>
      </c>
      <c r="H115" s="6"/>
      <c r="I115" s="6">
        <f>'用途別(概算)'!AT113</f>
        <v>19887000</v>
      </c>
      <c r="J115" s="6">
        <f>'用途別(概算)'!AS113</f>
        <v>0</v>
      </c>
      <c r="K115" s="6">
        <f t="shared" si="25"/>
        <v>19940000</v>
      </c>
      <c r="L115" s="6">
        <f t="shared" si="26"/>
        <v>19802000</v>
      </c>
      <c r="M115" s="6">
        <f t="shared" si="27"/>
        <v>19802000</v>
      </c>
      <c r="N115" s="6">
        <f t="shared" si="30"/>
        <v>-138000</v>
      </c>
      <c r="O115" s="26">
        <f t="shared" si="31"/>
        <v>238000</v>
      </c>
      <c r="P115" s="6">
        <f t="shared" si="28"/>
        <v>100000</v>
      </c>
      <c r="Q115" s="5" t="str">
        <f t="shared" si="29"/>
        <v/>
      </c>
      <c r="R115" s="6">
        <v>19185000</v>
      </c>
      <c r="S115" s="6">
        <f t="shared" si="32"/>
        <v>702000</v>
      </c>
      <c r="T115" s="7">
        <v>19204000</v>
      </c>
      <c r="U115" s="6">
        <f t="shared" si="21"/>
        <v>736000</v>
      </c>
      <c r="V115" s="7">
        <v>17566000</v>
      </c>
      <c r="W115" s="6">
        <f t="shared" si="22"/>
        <v>2236000</v>
      </c>
      <c r="X115" s="7">
        <v>17566000</v>
      </c>
      <c r="Y115" s="6">
        <f t="shared" si="23"/>
        <v>2236000</v>
      </c>
      <c r="Z115" s="1"/>
      <c r="AA115" s="1"/>
    </row>
    <row r="116" spans="1:27" s="44" customFormat="1" ht="16.5" customHeight="1" x14ac:dyDescent="0.25">
      <c r="A116" s="43" t="s">
        <v>251</v>
      </c>
      <c r="B116" s="42" t="s">
        <v>252</v>
      </c>
      <c r="C116" s="24">
        <v>2431400</v>
      </c>
      <c r="D116" s="25">
        <f t="shared" si="24"/>
        <v>2431000</v>
      </c>
      <c r="E116" s="6">
        <v>-1421000</v>
      </c>
      <c r="F116" s="6">
        <v>807000</v>
      </c>
      <c r="G116" s="6">
        <v>115000</v>
      </c>
      <c r="H116" s="6"/>
      <c r="I116" s="6">
        <f>'用途別(概算)'!AT114</f>
        <v>20665000</v>
      </c>
      <c r="J116" s="6">
        <f>'用途別(概算)'!AS114</f>
        <v>8000</v>
      </c>
      <c r="K116" s="6">
        <f t="shared" si="25"/>
        <v>20788000</v>
      </c>
      <c r="L116" s="6">
        <f t="shared" si="26"/>
        <v>19858000</v>
      </c>
      <c r="M116" s="6">
        <f t="shared" si="27"/>
        <v>19866000</v>
      </c>
      <c r="N116" s="6">
        <f t="shared" si="30"/>
        <v>-922000</v>
      </c>
      <c r="O116" s="26">
        <f t="shared" si="31"/>
        <v>1010000</v>
      </c>
      <c r="P116" s="6">
        <f t="shared" si="28"/>
        <v>88000</v>
      </c>
      <c r="Q116" s="5" t="str">
        <f t="shared" si="29"/>
        <v/>
      </c>
      <c r="R116" s="6">
        <v>19789000</v>
      </c>
      <c r="S116" s="6">
        <f t="shared" si="32"/>
        <v>876000</v>
      </c>
      <c r="T116" s="7">
        <v>19891000</v>
      </c>
      <c r="U116" s="6">
        <f t="shared" si="21"/>
        <v>897000</v>
      </c>
      <c r="V116" s="7">
        <v>18462000</v>
      </c>
      <c r="W116" s="6">
        <f t="shared" si="22"/>
        <v>1396000</v>
      </c>
      <c r="X116" s="7">
        <v>18470000</v>
      </c>
      <c r="Y116" s="6">
        <f t="shared" si="23"/>
        <v>1396000</v>
      </c>
      <c r="Z116" s="1"/>
      <c r="AA116" s="1"/>
    </row>
    <row r="117" spans="1:27" s="44" customFormat="1" ht="16.5" customHeight="1" x14ac:dyDescent="0.25">
      <c r="A117" s="43" t="s">
        <v>253</v>
      </c>
      <c r="B117" s="42" t="s">
        <v>254</v>
      </c>
      <c r="C117" s="24">
        <v>1582941</v>
      </c>
      <c r="D117" s="25">
        <f t="shared" si="24"/>
        <v>1583000</v>
      </c>
      <c r="E117" s="6">
        <v>-1003000</v>
      </c>
      <c r="F117" s="6">
        <v>133000</v>
      </c>
      <c r="G117" s="6">
        <v>366000</v>
      </c>
      <c r="H117" s="6"/>
      <c r="I117" s="6">
        <f>'用途別(概算)'!AT115</f>
        <v>25279000</v>
      </c>
      <c r="J117" s="6">
        <f>'用途別(概算)'!AS115</f>
        <v>0</v>
      </c>
      <c r="K117" s="6">
        <f t="shared" si="25"/>
        <v>25645000</v>
      </c>
      <c r="L117" s="6">
        <f t="shared" si="26"/>
        <v>25146000</v>
      </c>
      <c r="M117" s="6">
        <f t="shared" si="27"/>
        <v>25146000</v>
      </c>
      <c r="N117" s="6">
        <f t="shared" si="30"/>
        <v>-499000</v>
      </c>
      <c r="O117" s="26">
        <f t="shared" si="31"/>
        <v>580000</v>
      </c>
      <c r="P117" s="6">
        <f t="shared" si="28"/>
        <v>81000</v>
      </c>
      <c r="Q117" s="5" t="str">
        <f t="shared" si="29"/>
        <v/>
      </c>
      <c r="R117" s="6">
        <v>25077000</v>
      </c>
      <c r="S117" s="6">
        <f t="shared" si="32"/>
        <v>202000</v>
      </c>
      <c r="T117" s="7">
        <v>25419000</v>
      </c>
      <c r="U117" s="6">
        <f t="shared" si="21"/>
        <v>226000</v>
      </c>
      <c r="V117" s="7">
        <v>24416000</v>
      </c>
      <c r="W117" s="6">
        <f t="shared" si="22"/>
        <v>730000</v>
      </c>
      <c r="X117" s="7">
        <v>24416000</v>
      </c>
      <c r="Y117" s="6">
        <f t="shared" si="23"/>
        <v>730000</v>
      </c>
      <c r="Z117" s="1"/>
      <c r="AA117" s="1"/>
    </row>
    <row r="118" spans="1:27" s="44" customFormat="1" ht="16.5" customHeight="1" x14ac:dyDescent="0.25">
      <c r="A118" s="43" t="s">
        <v>255</v>
      </c>
      <c r="B118" s="42" t="s">
        <v>256</v>
      </c>
      <c r="C118" s="24">
        <v>817772</v>
      </c>
      <c r="D118" s="25">
        <f t="shared" si="24"/>
        <v>818000</v>
      </c>
      <c r="E118" s="6">
        <v>-321000</v>
      </c>
      <c r="F118" s="6">
        <v>232000</v>
      </c>
      <c r="G118" s="6">
        <v>248000</v>
      </c>
      <c r="H118" s="6"/>
      <c r="I118" s="6">
        <f>'用途別(概算)'!AT116</f>
        <v>20894000</v>
      </c>
      <c r="J118" s="6">
        <f>'用途別(概算)'!AS116</f>
        <v>20000</v>
      </c>
      <c r="K118" s="6">
        <f t="shared" si="25"/>
        <v>21162000</v>
      </c>
      <c r="L118" s="6">
        <f t="shared" si="26"/>
        <v>20662000</v>
      </c>
      <c r="M118" s="6">
        <f t="shared" si="27"/>
        <v>20682000</v>
      </c>
      <c r="N118" s="6">
        <f t="shared" si="30"/>
        <v>-480000</v>
      </c>
      <c r="O118" s="26">
        <f t="shared" si="31"/>
        <v>497000</v>
      </c>
      <c r="P118" s="6">
        <f>O118+N118</f>
        <v>17000</v>
      </c>
      <c r="Q118" s="5" t="str">
        <f>IF(P118&lt;0,-P118,"")</f>
        <v/>
      </c>
      <c r="R118" s="6">
        <v>19935000</v>
      </c>
      <c r="S118" s="6">
        <f t="shared" si="32"/>
        <v>959000</v>
      </c>
      <c r="T118" s="7">
        <v>20192000</v>
      </c>
      <c r="U118" s="6">
        <f t="shared" si="21"/>
        <v>970000</v>
      </c>
      <c r="V118" s="7">
        <v>19851000</v>
      </c>
      <c r="W118" s="6">
        <f t="shared" si="22"/>
        <v>811000</v>
      </c>
      <c r="X118" s="7">
        <v>19871000</v>
      </c>
      <c r="Y118" s="6">
        <f t="shared" si="23"/>
        <v>811000</v>
      </c>
      <c r="Z118" s="1"/>
      <c r="AA118" s="1"/>
    </row>
    <row r="119" spans="1:27" s="44" customFormat="1" ht="16.5" customHeight="1" x14ac:dyDescent="0.25">
      <c r="A119" s="43" t="s">
        <v>257</v>
      </c>
      <c r="B119" s="42" t="s">
        <v>258</v>
      </c>
      <c r="C119" s="24">
        <v>7731531</v>
      </c>
      <c r="D119" s="25">
        <f t="shared" si="24"/>
        <v>7732000</v>
      </c>
      <c r="E119" s="6">
        <v>-1361000</v>
      </c>
      <c r="F119" s="6">
        <v>4271000</v>
      </c>
      <c r="G119" s="6">
        <v>1598000</v>
      </c>
      <c r="H119" s="6"/>
      <c r="I119" s="6">
        <f>'用途別(概算)'!AT117</f>
        <v>27821000</v>
      </c>
      <c r="J119" s="6">
        <f>'用途別(概算)'!AS117</f>
        <v>35000</v>
      </c>
      <c r="K119" s="6">
        <f t="shared" si="25"/>
        <v>29454000</v>
      </c>
      <c r="L119" s="6">
        <f t="shared" si="26"/>
        <v>23550000</v>
      </c>
      <c r="M119" s="6">
        <f t="shared" si="27"/>
        <v>23585000</v>
      </c>
      <c r="N119" s="6">
        <f t="shared" si="30"/>
        <v>-5869000</v>
      </c>
      <c r="O119" s="26">
        <f t="shared" si="31"/>
        <v>6371000</v>
      </c>
      <c r="P119" s="6">
        <f t="shared" si="28"/>
        <v>502000</v>
      </c>
      <c r="Q119" s="5" t="str">
        <f t="shared" si="29"/>
        <v/>
      </c>
      <c r="R119" s="6">
        <v>26900000</v>
      </c>
      <c r="S119" s="6">
        <f t="shared" si="32"/>
        <v>921000</v>
      </c>
      <c r="T119" s="7">
        <v>28103000</v>
      </c>
      <c r="U119" s="6">
        <f t="shared" si="21"/>
        <v>1351000</v>
      </c>
      <c r="V119" s="7">
        <v>26707000</v>
      </c>
      <c r="W119" s="6">
        <f t="shared" si="22"/>
        <v>-3157000</v>
      </c>
      <c r="X119" s="7">
        <v>26742000</v>
      </c>
      <c r="Y119" s="6">
        <f t="shared" si="23"/>
        <v>-3157000</v>
      </c>
      <c r="Z119" s="1"/>
      <c r="AA119" s="1"/>
    </row>
    <row r="120" spans="1:27" s="44" customFormat="1" ht="16.5" customHeight="1" x14ac:dyDescent="0.25">
      <c r="A120" s="43" t="s">
        <v>259</v>
      </c>
      <c r="B120" s="42" t="s">
        <v>260</v>
      </c>
      <c r="C120" s="24">
        <v>1384486</v>
      </c>
      <c r="D120" s="25">
        <f t="shared" si="24"/>
        <v>1384000</v>
      </c>
      <c r="E120" s="6">
        <v>-479000</v>
      </c>
      <c r="F120" s="6">
        <v>142000</v>
      </c>
      <c r="G120" s="6">
        <v>355000</v>
      </c>
      <c r="H120" s="6"/>
      <c r="I120" s="6">
        <f>'用途別(概算)'!AT118</f>
        <v>24515000</v>
      </c>
      <c r="J120" s="6">
        <f>'用途別(概算)'!AS118</f>
        <v>0</v>
      </c>
      <c r="K120" s="6">
        <f t="shared" si="25"/>
        <v>24870000</v>
      </c>
      <c r="L120" s="6">
        <f t="shared" si="26"/>
        <v>24373000</v>
      </c>
      <c r="M120" s="6">
        <f t="shared" si="27"/>
        <v>24373000</v>
      </c>
      <c r="N120" s="6">
        <f t="shared" si="30"/>
        <v>-497000</v>
      </c>
      <c r="O120" s="26">
        <f t="shared" si="31"/>
        <v>905000</v>
      </c>
      <c r="P120" s="6">
        <f t="shared" si="28"/>
        <v>408000</v>
      </c>
      <c r="Q120" s="5" t="str">
        <f t="shared" si="29"/>
        <v/>
      </c>
      <c r="R120" s="6">
        <v>24064000</v>
      </c>
      <c r="S120" s="6">
        <f t="shared" si="32"/>
        <v>451000</v>
      </c>
      <c r="T120" s="7">
        <v>24273000</v>
      </c>
      <c r="U120" s="6">
        <f t="shared" si="21"/>
        <v>597000</v>
      </c>
      <c r="V120" s="7">
        <v>23794000</v>
      </c>
      <c r="W120" s="6">
        <f t="shared" si="22"/>
        <v>579000</v>
      </c>
      <c r="X120" s="7">
        <v>23794000</v>
      </c>
      <c r="Y120" s="6">
        <f t="shared" si="23"/>
        <v>579000</v>
      </c>
      <c r="Z120" s="1"/>
      <c r="AA120" s="1"/>
    </row>
    <row r="121" spans="1:27" s="44" customFormat="1" ht="16.5" customHeight="1" x14ac:dyDescent="0.25">
      <c r="A121" s="43" t="s">
        <v>261</v>
      </c>
      <c r="B121" s="42" t="s">
        <v>262</v>
      </c>
      <c r="C121" s="24">
        <v>1534502</v>
      </c>
      <c r="D121" s="25">
        <f t="shared" si="24"/>
        <v>1535000</v>
      </c>
      <c r="E121" s="6">
        <v>-1300000</v>
      </c>
      <c r="F121" s="6">
        <v>49000</v>
      </c>
      <c r="G121" s="6">
        <v>162000</v>
      </c>
      <c r="H121" s="6"/>
      <c r="I121" s="6">
        <f>'用途別(概算)'!AT119</f>
        <v>26393000</v>
      </c>
      <c r="J121" s="6">
        <f>'用途別(概算)'!AS119</f>
        <v>0</v>
      </c>
      <c r="K121" s="6">
        <f t="shared" si="25"/>
        <v>26555000</v>
      </c>
      <c r="L121" s="6">
        <f t="shared" si="26"/>
        <v>26344000</v>
      </c>
      <c r="M121" s="6">
        <f t="shared" si="27"/>
        <v>26344000</v>
      </c>
      <c r="N121" s="6">
        <f t="shared" si="30"/>
        <v>-211000</v>
      </c>
      <c r="O121" s="26">
        <f t="shared" si="31"/>
        <v>235000</v>
      </c>
      <c r="P121" s="6">
        <f t="shared" si="28"/>
        <v>24000</v>
      </c>
      <c r="Q121" s="5" t="str">
        <f t="shared" si="29"/>
        <v/>
      </c>
      <c r="R121" s="6">
        <v>24583000</v>
      </c>
      <c r="S121" s="6">
        <f t="shared" si="32"/>
        <v>1810000</v>
      </c>
      <c r="T121" s="7">
        <v>24768000</v>
      </c>
      <c r="U121" s="6">
        <f t="shared" si="21"/>
        <v>1787000</v>
      </c>
      <c r="V121" s="7">
        <v>23468000</v>
      </c>
      <c r="W121" s="6">
        <f t="shared" si="22"/>
        <v>2876000</v>
      </c>
      <c r="X121" s="7">
        <v>23468000</v>
      </c>
      <c r="Y121" s="6">
        <f t="shared" si="23"/>
        <v>2876000</v>
      </c>
      <c r="Z121" s="1"/>
      <c r="AA121" s="1"/>
    </row>
    <row r="122" spans="1:27" s="44" customFormat="1" ht="16.5" customHeight="1" x14ac:dyDescent="0.25">
      <c r="A122" s="43" t="s">
        <v>263</v>
      </c>
      <c r="B122" s="42" t="s">
        <v>264</v>
      </c>
      <c r="C122" s="24">
        <v>1561589</v>
      </c>
      <c r="D122" s="25">
        <f t="shared" si="24"/>
        <v>1562000</v>
      </c>
      <c r="E122" s="6">
        <v>-1042000</v>
      </c>
      <c r="F122" s="6">
        <v>351000</v>
      </c>
      <c r="G122" s="6">
        <v>0</v>
      </c>
      <c r="H122" s="6"/>
      <c r="I122" s="6">
        <f>'用途別(概算)'!AT120</f>
        <v>23008000</v>
      </c>
      <c r="J122" s="6">
        <f>'用途別(概算)'!AS120</f>
        <v>0</v>
      </c>
      <c r="K122" s="6">
        <f t="shared" si="25"/>
        <v>23008000</v>
      </c>
      <c r="L122" s="6">
        <f t="shared" si="26"/>
        <v>22657000</v>
      </c>
      <c r="M122" s="6">
        <f t="shared" si="27"/>
        <v>22657000</v>
      </c>
      <c r="N122" s="6">
        <f t="shared" si="30"/>
        <v>-351000</v>
      </c>
      <c r="O122" s="26">
        <f t="shared" si="31"/>
        <v>520000</v>
      </c>
      <c r="P122" s="6">
        <f t="shared" si="28"/>
        <v>169000</v>
      </c>
      <c r="Q122" s="5" t="str">
        <f t="shared" si="29"/>
        <v/>
      </c>
      <c r="R122" s="6">
        <v>22319000</v>
      </c>
      <c r="S122" s="6">
        <f t="shared" si="32"/>
        <v>689000</v>
      </c>
      <c r="T122" s="7">
        <v>22319000</v>
      </c>
      <c r="U122" s="6">
        <f t="shared" si="21"/>
        <v>689000</v>
      </c>
      <c r="V122" s="7">
        <v>21277000</v>
      </c>
      <c r="W122" s="6">
        <f t="shared" si="22"/>
        <v>1380000</v>
      </c>
      <c r="X122" s="7">
        <v>21277000</v>
      </c>
      <c r="Y122" s="6">
        <f t="shared" si="23"/>
        <v>1380000</v>
      </c>
      <c r="Z122" s="1"/>
      <c r="AA122" s="1"/>
    </row>
    <row r="123" spans="1:27" s="44" customFormat="1" ht="16.5" customHeight="1" x14ac:dyDescent="0.25">
      <c r="A123" s="43" t="s">
        <v>265</v>
      </c>
      <c r="B123" s="42" t="s">
        <v>266</v>
      </c>
      <c r="C123" s="24">
        <v>1564473</v>
      </c>
      <c r="D123" s="25">
        <f t="shared" si="24"/>
        <v>1564000</v>
      </c>
      <c r="E123" s="6">
        <v>-210000</v>
      </c>
      <c r="F123" s="6">
        <v>601000</v>
      </c>
      <c r="G123" s="6">
        <v>252000</v>
      </c>
      <c r="H123" s="6"/>
      <c r="I123" s="6">
        <f>'用途別(概算)'!AT121</f>
        <v>20337000</v>
      </c>
      <c r="J123" s="6">
        <f>'用途別(概算)'!AS121</f>
        <v>0</v>
      </c>
      <c r="K123" s="6">
        <f t="shared" si="25"/>
        <v>20589000</v>
      </c>
      <c r="L123" s="6">
        <f t="shared" si="26"/>
        <v>19736000</v>
      </c>
      <c r="M123" s="6">
        <f t="shared" si="27"/>
        <v>19736000</v>
      </c>
      <c r="N123" s="6">
        <f t="shared" si="30"/>
        <v>-853000</v>
      </c>
      <c r="O123" s="26">
        <f t="shared" si="31"/>
        <v>1354000</v>
      </c>
      <c r="P123" s="6">
        <f t="shared" si="28"/>
        <v>501000</v>
      </c>
      <c r="Q123" s="5" t="str">
        <f t="shared" si="29"/>
        <v/>
      </c>
      <c r="R123" s="6">
        <v>21289000</v>
      </c>
      <c r="S123" s="6">
        <f t="shared" si="32"/>
        <v>-952000</v>
      </c>
      <c r="T123" s="7">
        <v>21472000</v>
      </c>
      <c r="U123" s="6">
        <f t="shared" si="21"/>
        <v>-883000</v>
      </c>
      <c r="V123" s="7">
        <v>21262000</v>
      </c>
      <c r="W123" s="6">
        <f t="shared" si="22"/>
        <v>-1526000</v>
      </c>
      <c r="X123" s="7">
        <v>21262000</v>
      </c>
      <c r="Y123" s="6">
        <f t="shared" si="23"/>
        <v>-1526000</v>
      </c>
      <c r="Z123" s="1"/>
      <c r="AA123" s="1"/>
    </row>
    <row r="124" spans="1:27" s="44" customFormat="1" ht="16.5" customHeight="1" x14ac:dyDescent="0.25">
      <c r="A124" s="43" t="s">
        <v>267</v>
      </c>
      <c r="B124" s="42" t="s">
        <v>268</v>
      </c>
      <c r="C124" s="24">
        <v>902187</v>
      </c>
      <c r="D124" s="25">
        <f t="shared" si="24"/>
        <v>902000</v>
      </c>
      <c r="E124" s="6">
        <v>-328000</v>
      </c>
      <c r="F124" s="6">
        <v>209000</v>
      </c>
      <c r="G124" s="6">
        <v>347000</v>
      </c>
      <c r="H124" s="6"/>
      <c r="I124" s="6">
        <f>'用途別(概算)'!AT122</f>
        <v>22302000</v>
      </c>
      <c r="J124" s="6">
        <f>'用途別(概算)'!AS122</f>
        <v>0</v>
      </c>
      <c r="K124" s="6">
        <f t="shared" si="25"/>
        <v>22649000</v>
      </c>
      <c r="L124" s="6">
        <f t="shared" si="26"/>
        <v>22093000</v>
      </c>
      <c r="M124" s="6">
        <f t="shared" si="27"/>
        <v>22093000</v>
      </c>
      <c r="N124" s="6">
        <f t="shared" si="30"/>
        <v>-556000</v>
      </c>
      <c r="O124" s="26">
        <f t="shared" si="31"/>
        <v>574000</v>
      </c>
      <c r="P124" s="6">
        <f t="shared" si="28"/>
        <v>18000</v>
      </c>
      <c r="Q124" s="5" t="str">
        <f t="shared" si="29"/>
        <v/>
      </c>
      <c r="R124" s="6">
        <v>21798000</v>
      </c>
      <c r="S124" s="6">
        <f t="shared" si="32"/>
        <v>504000</v>
      </c>
      <c r="T124" s="7">
        <v>22072000</v>
      </c>
      <c r="U124" s="6">
        <f t="shared" si="21"/>
        <v>577000</v>
      </c>
      <c r="V124" s="7">
        <v>21744000</v>
      </c>
      <c r="W124" s="6">
        <f t="shared" si="22"/>
        <v>349000</v>
      </c>
      <c r="X124" s="7">
        <v>21744000</v>
      </c>
      <c r="Y124" s="6">
        <f t="shared" si="23"/>
        <v>349000</v>
      </c>
      <c r="Z124" s="1"/>
      <c r="AA124" s="1"/>
    </row>
    <row r="125" spans="1:27" s="44" customFormat="1" ht="16.5" customHeight="1" x14ac:dyDescent="0.25">
      <c r="A125" s="43" t="s">
        <v>269</v>
      </c>
      <c r="B125" s="42" t="s">
        <v>270</v>
      </c>
      <c r="C125" s="24">
        <v>1994747</v>
      </c>
      <c r="D125" s="25">
        <f t="shared" si="24"/>
        <v>1995000</v>
      </c>
      <c r="E125" s="6">
        <v>-657000</v>
      </c>
      <c r="F125" s="6">
        <v>403000</v>
      </c>
      <c r="G125" s="6">
        <v>815000</v>
      </c>
      <c r="H125" s="6"/>
      <c r="I125" s="6">
        <f>'用途別(概算)'!AT123</f>
        <v>20604000</v>
      </c>
      <c r="J125" s="6">
        <f>'用途別(概算)'!AS123</f>
        <v>0</v>
      </c>
      <c r="K125" s="6">
        <f t="shared" si="25"/>
        <v>21419000</v>
      </c>
      <c r="L125" s="6">
        <f t="shared" si="26"/>
        <v>20201000</v>
      </c>
      <c r="M125" s="6">
        <f t="shared" si="27"/>
        <v>20201000</v>
      </c>
      <c r="N125" s="6">
        <f t="shared" si="30"/>
        <v>-1218000</v>
      </c>
      <c r="O125" s="26">
        <f t="shared" si="31"/>
        <v>1338000</v>
      </c>
      <c r="P125" s="6">
        <f t="shared" si="28"/>
        <v>120000</v>
      </c>
      <c r="Q125" s="5" t="str">
        <f t="shared" si="29"/>
        <v/>
      </c>
      <c r="R125" s="6">
        <v>20438000</v>
      </c>
      <c r="S125" s="6">
        <f t="shared" si="32"/>
        <v>166000</v>
      </c>
      <c r="T125" s="7">
        <v>21025000</v>
      </c>
      <c r="U125" s="6">
        <f t="shared" si="21"/>
        <v>394000</v>
      </c>
      <c r="V125" s="7">
        <v>20368000</v>
      </c>
      <c r="W125" s="6">
        <f t="shared" si="22"/>
        <v>-167000</v>
      </c>
      <c r="X125" s="7">
        <v>20368000</v>
      </c>
      <c r="Y125" s="6">
        <f t="shared" si="23"/>
        <v>-167000</v>
      </c>
      <c r="Z125" s="1"/>
      <c r="AA125" s="1"/>
    </row>
    <row r="126" spans="1:27" s="44" customFormat="1" ht="16.5" customHeight="1" x14ac:dyDescent="0.25">
      <c r="A126" s="43" t="s">
        <v>271</v>
      </c>
      <c r="B126" s="42" t="s">
        <v>272</v>
      </c>
      <c r="C126" s="24">
        <v>1805414</v>
      </c>
      <c r="D126" s="25">
        <f t="shared" si="24"/>
        <v>1805000</v>
      </c>
      <c r="E126" s="6">
        <v>-805000</v>
      </c>
      <c r="F126" s="6">
        <v>203000</v>
      </c>
      <c r="G126" s="6">
        <v>769000</v>
      </c>
      <c r="H126" s="6"/>
      <c r="I126" s="6">
        <f>'用途別(概算)'!AT124</f>
        <v>28725000</v>
      </c>
      <c r="J126" s="6">
        <f>'用途別(概算)'!AS124</f>
        <v>0</v>
      </c>
      <c r="K126" s="6">
        <f t="shared" si="25"/>
        <v>29494000</v>
      </c>
      <c r="L126" s="6">
        <f t="shared" si="26"/>
        <v>28522000</v>
      </c>
      <c r="M126" s="6">
        <f t="shared" si="27"/>
        <v>28522000</v>
      </c>
      <c r="N126" s="6">
        <f t="shared" si="30"/>
        <v>-972000</v>
      </c>
      <c r="O126" s="26">
        <f t="shared" si="31"/>
        <v>1000000</v>
      </c>
      <c r="P126" s="6">
        <f t="shared" si="28"/>
        <v>28000</v>
      </c>
      <c r="Q126" s="5" t="str">
        <f t="shared" si="29"/>
        <v/>
      </c>
      <c r="R126" s="6">
        <v>27898000</v>
      </c>
      <c r="S126" s="6">
        <f t="shared" si="32"/>
        <v>827000</v>
      </c>
      <c r="T126" s="7">
        <v>28620000</v>
      </c>
      <c r="U126" s="6">
        <f t="shared" si="21"/>
        <v>874000</v>
      </c>
      <c r="V126" s="7">
        <v>27815000</v>
      </c>
      <c r="W126" s="6">
        <f t="shared" si="22"/>
        <v>707000</v>
      </c>
      <c r="X126" s="7">
        <v>27815000</v>
      </c>
      <c r="Y126" s="6">
        <f t="shared" si="23"/>
        <v>707000</v>
      </c>
      <c r="Z126" s="1"/>
      <c r="AA126" s="1"/>
    </row>
    <row r="127" spans="1:27" s="44" customFormat="1" ht="16.5" customHeight="1" x14ac:dyDescent="0.25">
      <c r="A127" s="43" t="s">
        <v>273</v>
      </c>
      <c r="B127" s="42" t="s">
        <v>274</v>
      </c>
      <c r="C127" s="24">
        <v>6310656</v>
      </c>
      <c r="D127" s="25">
        <f t="shared" si="24"/>
        <v>6311000</v>
      </c>
      <c r="E127" s="6">
        <v>-4321000</v>
      </c>
      <c r="F127" s="6">
        <v>820000</v>
      </c>
      <c r="G127" s="6">
        <v>668000</v>
      </c>
      <c r="H127" s="6"/>
      <c r="I127" s="6">
        <f>'用途別(概算)'!AT125</f>
        <v>74298000</v>
      </c>
      <c r="J127" s="6">
        <f>'用途別(概算)'!AS125</f>
        <v>20000</v>
      </c>
      <c r="K127" s="6">
        <f t="shared" si="25"/>
        <v>74986000</v>
      </c>
      <c r="L127" s="6">
        <f t="shared" si="26"/>
        <v>73478000</v>
      </c>
      <c r="M127" s="6">
        <f t="shared" si="27"/>
        <v>73498000</v>
      </c>
      <c r="N127" s="6">
        <f t="shared" si="30"/>
        <v>-1488000</v>
      </c>
      <c r="O127" s="26">
        <f t="shared" si="31"/>
        <v>1990000</v>
      </c>
      <c r="P127" s="6">
        <f t="shared" si="28"/>
        <v>502000</v>
      </c>
      <c r="Q127" s="5" t="str">
        <f t="shared" si="29"/>
        <v/>
      </c>
      <c r="R127" s="6">
        <v>72031000</v>
      </c>
      <c r="S127" s="6">
        <f t="shared" si="32"/>
        <v>2267000</v>
      </c>
      <c r="T127" s="7">
        <v>72398000</v>
      </c>
      <c r="U127" s="6">
        <f t="shared" si="21"/>
        <v>2588000</v>
      </c>
      <c r="V127" s="7">
        <v>68057000</v>
      </c>
      <c r="W127" s="6">
        <f t="shared" si="22"/>
        <v>5421000</v>
      </c>
      <c r="X127" s="7">
        <v>68077000</v>
      </c>
      <c r="Y127" s="6">
        <f t="shared" si="23"/>
        <v>5421000</v>
      </c>
      <c r="Z127" s="1"/>
      <c r="AA127" s="1"/>
    </row>
    <row r="128" spans="1:27" s="44" customFormat="1" x14ac:dyDescent="0.25">
      <c r="A128" s="43" t="s">
        <v>275</v>
      </c>
      <c r="B128" s="42" t="s">
        <v>276</v>
      </c>
      <c r="C128" s="24">
        <v>1824485</v>
      </c>
      <c r="D128" s="25">
        <f t="shared" si="24"/>
        <v>1824000</v>
      </c>
      <c r="E128" s="6">
        <v>-932000</v>
      </c>
      <c r="F128" s="6">
        <v>218000</v>
      </c>
      <c r="G128" s="6">
        <v>575000</v>
      </c>
      <c r="H128" s="6"/>
      <c r="I128" s="6">
        <f>'用途別(概算)'!AT126</f>
        <v>40054000</v>
      </c>
      <c r="J128" s="6">
        <f>'用途別(概算)'!AS126</f>
        <v>0</v>
      </c>
      <c r="K128" s="6">
        <f t="shared" si="25"/>
        <v>40629000</v>
      </c>
      <c r="L128" s="6">
        <f t="shared" si="26"/>
        <v>39836000</v>
      </c>
      <c r="M128" s="6">
        <f t="shared" si="27"/>
        <v>39836000</v>
      </c>
      <c r="N128" s="6">
        <f t="shared" si="30"/>
        <v>-793000</v>
      </c>
      <c r="O128" s="26">
        <f t="shared" si="31"/>
        <v>892000</v>
      </c>
      <c r="P128" s="6">
        <f t="shared" si="28"/>
        <v>99000</v>
      </c>
      <c r="Q128" s="5" t="str">
        <f t="shared" si="29"/>
        <v/>
      </c>
      <c r="R128" s="6">
        <v>38100000</v>
      </c>
      <c r="S128" s="6">
        <f t="shared" si="32"/>
        <v>1954000</v>
      </c>
      <c r="T128" s="7">
        <v>38637000</v>
      </c>
      <c r="U128" s="6">
        <f t="shared" si="21"/>
        <v>1992000</v>
      </c>
      <c r="V128" s="7">
        <v>37705000</v>
      </c>
      <c r="W128" s="6">
        <f t="shared" si="22"/>
        <v>2131000</v>
      </c>
      <c r="X128" s="7">
        <v>37705000</v>
      </c>
      <c r="Y128" s="6">
        <f t="shared" si="23"/>
        <v>2131000</v>
      </c>
      <c r="Z128" s="1"/>
      <c r="AA128" s="1"/>
    </row>
    <row r="129" spans="1:27" s="44" customFormat="1" x14ac:dyDescent="0.25">
      <c r="A129" s="43" t="s">
        <v>277</v>
      </c>
      <c r="B129" s="42" t="s">
        <v>278</v>
      </c>
      <c r="C129" s="24">
        <v>2426268</v>
      </c>
      <c r="D129" s="25">
        <f t="shared" si="24"/>
        <v>2426000</v>
      </c>
      <c r="E129" s="6">
        <v>-1683000</v>
      </c>
      <c r="F129" s="6">
        <v>20000</v>
      </c>
      <c r="G129" s="6">
        <v>696000</v>
      </c>
      <c r="H129" s="6"/>
      <c r="I129" s="6">
        <f>'用途別(概算)'!AT127</f>
        <v>22837000</v>
      </c>
      <c r="J129" s="6">
        <f>'用途別(概算)'!AS127</f>
        <v>10000</v>
      </c>
      <c r="K129" s="6">
        <f t="shared" si="25"/>
        <v>23543000</v>
      </c>
      <c r="L129" s="6">
        <f t="shared" si="26"/>
        <v>22817000</v>
      </c>
      <c r="M129" s="6">
        <f t="shared" si="27"/>
        <v>22827000</v>
      </c>
      <c r="N129" s="6">
        <f t="shared" si="30"/>
        <v>-716000</v>
      </c>
      <c r="O129" s="26">
        <f t="shared" si="31"/>
        <v>743000</v>
      </c>
      <c r="P129" s="6">
        <f t="shared" si="28"/>
        <v>27000</v>
      </c>
      <c r="Q129" s="5" t="str">
        <f t="shared" si="29"/>
        <v/>
      </c>
      <c r="R129" s="6">
        <v>21781000</v>
      </c>
      <c r="S129" s="6">
        <f t="shared" si="32"/>
        <v>1056000</v>
      </c>
      <c r="T129" s="7">
        <v>22221000</v>
      </c>
      <c r="U129" s="6">
        <f t="shared" si="21"/>
        <v>1322000</v>
      </c>
      <c r="V129" s="7">
        <v>20528000</v>
      </c>
      <c r="W129" s="6">
        <f t="shared" si="22"/>
        <v>2289000</v>
      </c>
      <c r="X129" s="7">
        <v>20538000</v>
      </c>
      <c r="Y129" s="6">
        <f t="shared" si="23"/>
        <v>2289000</v>
      </c>
      <c r="Z129" s="1"/>
      <c r="AA129" s="1"/>
    </row>
    <row r="130" spans="1:27" s="44" customFormat="1" x14ac:dyDescent="0.25">
      <c r="A130" s="43" t="s">
        <v>279</v>
      </c>
      <c r="B130" s="42" t="s">
        <v>280</v>
      </c>
      <c r="C130" s="24">
        <v>4276655</v>
      </c>
      <c r="D130" s="25">
        <f t="shared" si="24"/>
        <v>4277000</v>
      </c>
      <c r="E130" s="6">
        <v>-2768000</v>
      </c>
      <c r="F130" s="6">
        <v>1207000</v>
      </c>
      <c r="G130" s="6">
        <v>258000</v>
      </c>
      <c r="H130" s="6"/>
      <c r="I130" s="6">
        <f>'用途別(概算)'!AT128</f>
        <v>22748000</v>
      </c>
      <c r="J130" s="6">
        <f>'用途別(概算)'!AS128</f>
        <v>0</v>
      </c>
      <c r="K130" s="6">
        <f t="shared" si="25"/>
        <v>23006000</v>
      </c>
      <c r="L130" s="6">
        <f t="shared" si="26"/>
        <v>21541000</v>
      </c>
      <c r="M130" s="6">
        <f t="shared" si="27"/>
        <v>21541000</v>
      </c>
      <c r="N130" s="6">
        <f t="shared" si="30"/>
        <v>-1465000</v>
      </c>
      <c r="O130" s="26">
        <f t="shared" si="31"/>
        <v>1509000</v>
      </c>
      <c r="P130" s="6">
        <f t="shared" si="28"/>
        <v>44000</v>
      </c>
      <c r="Q130" s="5" t="str">
        <f t="shared" si="29"/>
        <v/>
      </c>
      <c r="R130" s="6">
        <v>23199000</v>
      </c>
      <c r="S130" s="6">
        <f t="shared" si="32"/>
        <v>-451000</v>
      </c>
      <c r="T130" s="7">
        <v>23471000</v>
      </c>
      <c r="U130" s="6">
        <f t="shared" si="21"/>
        <v>-465000</v>
      </c>
      <c r="V130" s="7">
        <v>20703000</v>
      </c>
      <c r="W130" s="6">
        <f t="shared" si="22"/>
        <v>838000</v>
      </c>
      <c r="X130" s="7">
        <v>20703000</v>
      </c>
      <c r="Y130" s="6">
        <f t="shared" si="23"/>
        <v>838000</v>
      </c>
      <c r="Z130" s="1"/>
      <c r="AA130" s="1"/>
    </row>
    <row r="131" spans="1:27" s="44" customFormat="1" x14ac:dyDescent="0.25">
      <c r="A131" s="43" t="s">
        <v>281</v>
      </c>
      <c r="B131" s="42" t="s">
        <v>282</v>
      </c>
      <c r="C131" s="24">
        <v>2914741</v>
      </c>
      <c r="D131" s="25">
        <f t="shared" si="24"/>
        <v>2915000</v>
      </c>
      <c r="E131" s="6">
        <v>-2239000</v>
      </c>
      <c r="F131" s="6">
        <v>283000</v>
      </c>
      <c r="G131" s="6">
        <v>392000</v>
      </c>
      <c r="H131" s="6"/>
      <c r="I131" s="6">
        <f>'用途別(概算)'!AT129</f>
        <v>39922000</v>
      </c>
      <c r="J131" s="6">
        <f>'用途別(概算)'!AS129</f>
        <v>0</v>
      </c>
      <c r="K131" s="6">
        <f>G131+I131+J131-H131</f>
        <v>40314000</v>
      </c>
      <c r="L131" s="6">
        <f>I131-F131</f>
        <v>39639000</v>
      </c>
      <c r="M131" s="6">
        <f t="shared" si="27"/>
        <v>39639000</v>
      </c>
      <c r="N131" s="6">
        <f>M131-K131</f>
        <v>-675000</v>
      </c>
      <c r="O131" s="26">
        <f t="shared" si="31"/>
        <v>676000</v>
      </c>
      <c r="P131" s="6">
        <f t="shared" si="28"/>
        <v>1000</v>
      </c>
      <c r="Q131" s="5" t="str">
        <f>IF(P131&lt;0,-P131,"")</f>
        <v/>
      </c>
      <c r="R131" s="6">
        <v>38244000</v>
      </c>
      <c r="S131" s="6">
        <f t="shared" si="32"/>
        <v>1678000</v>
      </c>
      <c r="T131" s="7">
        <v>38778000</v>
      </c>
      <c r="U131" s="6">
        <f t="shared" si="21"/>
        <v>1536000</v>
      </c>
      <c r="V131" s="7">
        <v>36539000</v>
      </c>
      <c r="W131" s="6">
        <f t="shared" si="22"/>
        <v>3100000</v>
      </c>
      <c r="X131" s="7">
        <v>36539000</v>
      </c>
      <c r="Y131" s="6">
        <f t="shared" si="23"/>
        <v>3100000</v>
      </c>
      <c r="Z131" s="1"/>
      <c r="AA131" s="1"/>
    </row>
    <row r="132" spans="1:27" s="44" customFormat="1" x14ac:dyDescent="0.25">
      <c r="A132" s="43" t="s">
        <v>283</v>
      </c>
      <c r="B132" s="42" t="s">
        <v>284</v>
      </c>
      <c r="C132" s="24">
        <v>1492496</v>
      </c>
      <c r="D132" s="25">
        <f t="shared" si="24"/>
        <v>1492000</v>
      </c>
      <c r="E132" s="6">
        <v>-918000</v>
      </c>
      <c r="F132" s="6">
        <v>188000</v>
      </c>
      <c r="G132" s="6">
        <v>257000</v>
      </c>
      <c r="H132" s="6"/>
      <c r="I132" s="6">
        <f>'用途別(概算)'!AT130</f>
        <v>19956000</v>
      </c>
      <c r="J132" s="6">
        <f>'用途別(概算)'!AS130</f>
        <v>0</v>
      </c>
      <c r="K132" s="6">
        <f t="shared" si="25"/>
        <v>20213000</v>
      </c>
      <c r="L132" s="6">
        <f t="shared" si="26"/>
        <v>19768000</v>
      </c>
      <c r="M132" s="6">
        <f t="shared" si="27"/>
        <v>19768000</v>
      </c>
      <c r="N132" s="6">
        <f t="shared" si="30"/>
        <v>-445000</v>
      </c>
      <c r="O132" s="26">
        <f t="shared" si="31"/>
        <v>574000</v>
      </c>
      <c r="P132" s="6">
        <f t="shared" si="28"/>
        <v>129000</v>
      </c>
      <c r="Q132" s="5" t="str">
        <f t="shared" si="29"/>
        <v/>
      </c>
      <c r="R132" s="6">
        <v>18694000</v>
      </c>
      <c r="S132" s="6">
        <f t="shared" si="32"/>
        <v>1262000</v>
      </c>
      <c r="T132" s="7">
        <v>18774000</v>
      </c>
      <c r="U132" s="6">
        <f t="shared" si="21"/>
        <v>1439000</v>
      </c>
      <c r="V132" s="7">
        <v>17856000</v>
      </c>
      <c r="W132" s="6">
        <f t="shared" si="22"/>
        <v>1912000</v>
      </c>
      <c r="X132" s="7">
        <v>17856000</v>
      </c>
      <c r="Y132" s="6">
        <f t="shared" si="23"/>
        <v>1912000</v>
      </c>
      <c r="Z132" s="1"/>
      <c r="AA132" s="1"/>
    </row>
    <row r="133" spans="1:27" s="44" customFormat="1" x14ac:dyDescent="0.25">
      <c r="A133" s="43" t="s">
        <v>285</v>
      </c>
      <c r="B133" s="42" t="s">
        <v>286</v>
      </c>
      <c r="C133" s="24">
        <v>1164664</v>
      </c>
      <c r="D133" s="25">
        <f t="shared" si="24"/>
        <v>1165000</v>
      </c>
      <c r="E133" s="6">
        <v>-496000</v>
      </c>
      <c r="F133" s="6">
        <v>174000</v>
      </c>
      <c r="G133" s="6">
        <v>458000</v>
      </c>
      <c r="H133" s="6"/>
      <c r="I133" s="6">
        <f>'用途別(概算)'!AT131</f>
        <v>26124000</v>
      </c>
      <c r="J133" s="6">
        <f>'用途別(概算)'!AS131</f>
        <v>0</v>
      </c>
      <c r="K133" s="6">
        <f t="shared" si="25"/>
        <v>26582000</v>
      </c>
      <c r="L133" s="6">
        <f t="shared" si="26"/>
        <v>25950000</v>
      </c>
      <c r="M133" s="6">
        <f t="shared" si="27"/>
        <v>25950000</v>
      </c>
      <c r="N133" s="6">
        <f t="shared" si="30"/>
        <v>-632000</v>
      </c>
      <c r="O133" s="26">
        <f t="shared" si="31"/>
        <v>669000</v>
      </c>
      <c r="P133" s="6">
        <f t="shared" si="28"/>
        <v>37000</v>
      </c>
      <c r="Q133" s="5" t="str">
        <f t="shared" si="29"/>
        <v/>
      </c>
      <c r="R133" s="6">
        <v>24173000</v>
      </c>
      <c r="S133" s="6">
        <f t="shared" si="32"/>
        <v>1951000</v>
      </c>
      <c r="T133" s="7">
        <v>24602000</v>
      </c>
      <c r="U133" s="6">
        <f t="shared" si="21"/>
        <v>1980000</v>
      </c>
      <c r="V133" s="7">
        <v>24106000</v>
      </c>
      <c r="W133" s="6">
        <f t="shared" si="22"/>
        <v>1844000</v>
      </c>
      <c r="X133" s="7">
        <v>24106000</v>
      </c>
      <c r="Y133" s="6">
        <f t="shared" si="23"/>
        <v>1844000</v>
      </c>
      <c r="Z133" s="1"/>
      <c r="AA133" s="1"/>
    </row>
    <row r="134" spans="1:27" s="44" customFormat="1" x14ac:dyDescent="0.25">
      <c r="A134" s="43" t="s">
        <v>287</v>
      </c>
      <c r="B134" s="42" t="s">
        <v>288</v>
      </c>
      <c r="C134" s="24">
        <v>1139711</v>
      </c>
      <c r="D134" s="25">
        <f t="shared" si="24"/>
        <v>1140000</v>
      </c>
      <c r="E134" s="6">
        <v>-99000</v>
      </c>
      <c r="F134" s="6">
        <v>702000</v>
      </c>
      <c r="G134" s="6">
        <v>187000</v>
      </c>
      <c r="H134" s="6"/>
      <c r="I134" s="6">
        <f>'用途別(概算)'!AT132</f>
        <v>21015000</v>
      </c>
      <c r="J134" s="6">
        <f>'用途別(概算)'!AS132</f>
        <v>0</v>
      </c>
      <c r="K134" s="6">
        <f t="shared" si="25"/>
        <v>21202000</v>
      </c>
      <c r="L134" s="6">
        <f t="shared" si="26"/>
        <v>20313000</v>
      </c>
      <c r="M134" s="6">
        <f t="shared" si="27"/>
        <v>20313000</v>
      </c>
      <c r="N134" s="6">
        <f t="shared" si="30"/>
        <v>-889000</v>
      </c>
      <c r="O134" s="26">
        <f t="shared" si="31"/>
        <v>1041000</v>
      </c>
      <c r="P134" s="6">
        <f t="shared" si="28"/>
        <v>152000</v>
      </c>
      <c r="Q134" s="5" t="str">
        <f t="shared" si="29"/>
        <v/>
      </c>
      <c r="R134" s="6">
        <v>19637000</v>
      </c>
      <c r="S134" s="6">
        <f t="shared" si="32"/>
        <v>1378000</v>
      </c>
      <c r="T134" s="7">
        <v>19736000</v>
      </c>
      <c r="U134" s="6">
        <f t="shared" si="21"/>
        <v>1466000</v>
      </c>
      <c r="V134" s="7">
        <v>19637000</v>
      </c>
      <c r="W134" s="6">
        <f t="shared" si="22"/>
        <v>676000</v>
      </c>
      <c r="X134" s="7">
        <v>19637000</v>
      </c>
      <c r="Y134" s="6">
        <f t="shared" si="23"/>
        <v>676000</v>
      </c>
      <c r="Z134" s="1"/>
      <c r="AA134" s="1"/>
    </row>
    <row r="135" spans="1:27" s="44" customFormat="1" x14ac:dyDescent="0.25">
      <c r="A135" s="43" t="s">
        <v>289</v>
      </c>
      <c r="B135" s="42" t="s">
        <v>290</v>
      </c>
      <c r="C135" s="24">
        <v>3115630</v>
      </c>
      <c r="D135" s="25">
        <f t="shared" si="24"/>
        <v>3116000</v>
      </c>
      <c r="E135" s="6">
        <v>-684000</v>
      </c>
      <c r="F135" s="6">
        <v>1990000</v>
      </c>
      <c r="G135" s="6">
        <v>336000</v>
      </c>
      <c r="H135" s="6"/>
      <c r="I135" s="6">
        <f>'用途別(概算)'!AT133</f>
        <v>29537000</v>
      </c>
      <c r="J135" s="6">
        <f>'用途別(概算)'!AS133</f>
        <v>0</v>
      </c>
      <c r="K135" s="6">
        <f t="shared" si="25"/>
        <v>29873000</v>
      </c>
      <c r="L135" s="6">
        <f t="shared" si="26"/>
        <v>27547000</v>
      </c>
      <c r="M135" s="6">
        <f t="shared" si="27"/>
        <v>27547000</v>
      </c>
      <c r="N135" s="6">
        <f t="shared" si="30"/>
        <v>-2326000</v>
      </c>
      <c r="O135" s="26">
        <f t="shared" si="31"/>
        <v>2432000</v>
      </c>
      <c r="P135" s="6">
        <f t="shared" si="28"/>
        <v>106000</v>
      </c>
      <c r="Q135" s="5" t="str">
        <f t="shared" si="29"/>
        <v/>
      </c>
      <c r="R135" s="6">
        <v>28546000</v>
      </c>
      <c r="S135" s="6">
        <f t="shared" si="32"/>
        <v>991000</v>
      </c>
      <c r="T135" s="7">
        <v>28857000</v>
      </c>
      <c r="U135" s="6">
        <f t="shared" si="21"/>
        <v>1016000</v>
      </c>
      <c r="V135" s="7">
        <v>28168000</v>
      </c>
      <c r="W135" s="6">
        <f t="shared" si="22"/>
        <v>-621000</v>
      </c>
      <c r="X135" s="7">
        <v>28173000</v>
      </c>
      <c r="Y135" s="6">
        <f t="shared" si="23"/>
        <v>-626000</v>
      </c>
      <c r="Z135" s="1"/>
      <c r="AA135" s="1"/>
    </row>
    <row r="136" spans="1:27" s="44" customFormat="1" x14ac:dyDescent="0.25">
      <c r="A136" s="43" t="s">
        <v>291</v>
      </c>
      <c r="B136" s="42" t="s">
        <v>292</v>
      </c>
      <c r="C136" s="24">
        <v>1104961</v>
      </c>
      <c r="D136" s="25">
        <f t="shared" si="24"/>
        <v>1105000</v>
      </c>
      <c r="E136" s="6">
        <v>-526000</v>
      </c>
      <c r="F136" s="6">
        <v>407000</v>
      </c>
      <c r="G136" s="6">
        <v>159000</v>
      </c>
      <c r="H136" s="6"/>
      <c r="I136" s="6">
        <f>'用途別(概算)'!AT134</f>
        <v>26201000</v>
      </c>
      <c r="J136" s="6">
        <f>'用途別(概算)'!AS134</f>
        <v>0</v>
      </c>
      <c r="K136" s="6">
        <f t="shared" si="25"/>
        <v>26360000</v>
      </c>
      <c r="L136" s="6">
        <f t="shared" si="26"/>
        <v>25794000</v>
      </c>
      <c r="M136" s="6">
        <f t="shared" si="27"/>
        <v>25794000</v>
      </c>
      <c r="N136" s="6">
        <f t="shared" si="30"/>
        <v>-566000</v>
      </c>
      <c r="O136" s="26">
        <f t="shared" si="31"/>
        <v>579000</v>
      </c>
      <c r="P136" s="6">
        <f t="shared" si="28"/>
        <v>13000</v>
      </c>
      <c r="Q136" s="5" t="str">
        <f t="shared" si="29"/>
        <v/>
      </c>
      <c r="R136" s="6">
        <v>25498000</v>
      </c>
      <c r="S136" s="6">
        <f t="shared" si="32"/>
        <v>703000</v>
      </c>
      <c r="T136" s="7">
        <v>25569000</v>
      </c>
      <c r="U136" s="6">
        <f t="shared" si="21"/>
        <v>791000</v>
      </c>
      <c r="V136" s="7">
        <v>25043000</v>
      </c>
      <c r="W136" s="6">
        <f t="shared" si="22"/>
        <v>751000</v>
      </c>
      <c r="X136" s="7">
        <v>25043000</v>
      </c>
      <c r="Y136" s="6">
        <f t="shared" si="23"/>
        <v>751000</v>
      </c>
      <c r="Z136" s="1"/>
      <c r="AA136" s="1"/>
    </row>
    <row r="137" spans="1:27" s="44" customFormat="1" x14ac:dyDescent="0.25">
      <c r="A137" s="43" t="s">
        <v>293</v>
      </c>
      <c r="B137" s="42" t="s">
        <v>294</v>
      </c>
      <c r="C137" s="24">
        <v>3010974</v>
      </c>
      <c r="D137" s="25">
        <f t="shared" si="24"/>
        <v>3011000</v>
      </c>
      <c r="E137" s="6">
        <v>-1286000</v>
      </c>
      <c r="F137" s="6">
        <v>1237000</v>
      </c>
      <c r="G137" s="6">
        <v>384000</v>
      </c>
      <c r="H137" s="6"/>
      <c r="I137" s="6">
        <f>'用途別(概算)'!AT135</f>
        <v>24443000</v>
      </c>
      <c r="J137" s="6">
        <f>'用途別(概算)'!AS135</f>
        <v>120000</v>
      </c>
      <c r="K137" s="6">
        <f t="shared" si="25"/>
        <v>24947000</v>
      </c>
      <c r="L137" s="6">
        <f t="shared" si="26"/>
        <v>23206000</v>
      </c>
      <c r="M137" s="6">
        <f t="shared" si="27"/>
        <v>23326000</v>
      </c>
      <c r="N137" s="6">
        <f t="shared" si="30"/>
        <v>-1621000</v>
      </c>
      <c r="O137" s="26">
        <f t="shared" si="31"/>
        <v>1725000</v>
      </c>
      <c r="P137" s="6">
        <f t="shared" si="28"/>
        <v>104000</v>
      </c>
      <c r="Q137" s="5" t="str">
        <f t="shared" si="29"/>
        <v/>
      </c>
      <c r="R137" s="6">
        <v>24406000</v>
      </c>
      <c r="S137" s="6">
        <f t="shared" si="32"/>
        <v>37000</v>
      </c>
      <c r="T137" s="7">
        <v>24977000</v>
      </c>
      <c r="U137" s="6">
        <f t="shared" ref="U137:U177" si="33">K137-T137</f>
        <v>-30000</v>
      </c>
      <c r="V137" s="7">
        <v>23591000</v>
      </c>
      <c r="W137" s="6">
        <f t="shared" ref="W137:W177" si="34">L137-V137</f>
        <v>-385000</v>
      </c>
      <c r="X137" s="7">
        <v>23691000</v>
      </c>
      <c r="Y137" s="6">
        <f t="shared" ref="Y137:Y177" si="35">M137-X137</f>
        <v>-365000</v>
      </c>
      <c r="Z137" s="1"/>
      <c r="AA137" s="1"/>
    </row>
    <row r="138" spans="1:27" s="44" customFormat="1" x14ac:dyDescent="0.25">
      <c r="A138" s="43" t="s">
        <v>295</v>
      </c>
      <c r="B138" s="42" t="s">
        <v>296</v>
      </c>
      <c r="C138" s="24">
        <v>1808818</v>
      </c>
      <c r="D138" s="25">
        <f t="shared" ref="D138:D176" si="36">ROUND(C138,-3)</f>
        <v>1809000</v>
      </c>
      <c r="E138" s="6">
        <v>-1323000</v>
      </c>
      <c r="F138" s="6">
        <v>160000</v>
      </c>
      <c r="G138" s="6">
        <v>281000</v>
      </c>
      <c r="H138" s="6"/>
      <c r="I138" s="6">
        <f>'用途別(概算)'!AT136</f>
        <v>27166000</v>
      </c>
      <c r="J138" s="6">
        <f>'用途別(概算)'!AS136</f>
        <v>0</v>
      </c>
      <c r="K138" s="6">
        <f t="shared" ref="K138:K176" si="37">G138+I138+J138-H138</f>
        <v>27447000</v>
      </c>
      <c r="L138" s="6">
        <f t="shared" ref="L138:L176" si="38">I138-F138</f>
        <v>27006000</v>
      </c>
      <c r="M138" s="6">
        <f t="shared" ref="M138:M176" si="39">J138+L138</f>
        <v>27006000</v>
      </c>
      <c r="N138" s="6">
        <f t="shared" si="30"/>
        <v>-441000</v>
      </c>
      <c r="O138" s="26">
        <f t="shared" si="31"/>
        <v>486000</v>
      </c>
      <c r="P138" s="6">
        <f t="shared" ref="P138:P176" si="40">O138+N138</f>
        <v>45000</v>
      </c>
      <c r="Q138" s="5" t="str">
        <f t="shared" ref="Q138:Q176" si="41">IF(P138&lt;0,-P138,"")</f>
        <v/>
      </c>
      <c r="R138" s="6">
        <v>26745000</v>
      </c>
      <c r="S138" s="6">
        <f t="shared" si="32"/>
        <v>421000</v>
      </c>
      <c r="T138" s="7">
        <v>26854000</v>
      </c>
      <c r="U138" s="6">
        <f t="shared" si="33"/>
        <v>593000</v>
      </c>
      <c r="V138" s="7">
        <v>25531000</v>
      </c>
      <c r="W138" s="6">
        <f t="shared" si="34"/>
        <v>1475000</v>
      </c>
      <c r="X138" s="7">
        <v>25531000</v>
      </c>
      <c r="Y138" s="6">
        <f t="shared" si="35"/>
        <v>1475000</v>
      </c>
      <c r="Z138" s="1"/>
      <c r="AA138" s="1"/>
    </row>
    <row r="139" spans="1:27" s="44" customFormat="1" x14ac:dyDescent="0.25">
      <c r="A139" s="43" t="s">
        <v>297</v>
      </c>
      <c r="B139" s="42" t="s">
        <v>298</v>
      </c>
      <c r="C139" s="24">
        <v>871972</v>
      </c>
      <c r="D139" s="25">
        <f t="shared" si="36"/>
        <v>872000</v>
      </c>
      <c r="E139" s="6">
        <v>-502000</v>
      </c>
      <c r="F139" s="6">
        <v>198000</v>
      </c>
      <c r="G139" s="6">
        <v>141000</v>
      </c>
      <c r="H139" s="6"/>
      <c r="I139" s="6">
        <f>'用途別(概算)'!AT137</f>
        <v>25874000</v>
      </c>
      <c r="J139" s="6">
        <f>'用途別(概算)'!AS137</f>
        <v>0</v>
      </c>
      <c r="K139" s="6">
        <f t="shared" si="37"/>
        <v>26015000</v>
      </c>
      <c r="L139" s="6">
        <f t="shared" si="38"/>
        <v>25676000</v>
      </c>
      <c r="M139" s="6">
        <f t="shared" si="39"/>
        <v>25676000</v>
      </c>
      <c r="N139" s="6">
        <f t="shared" ref="N139:N176" si="42">M139-K139</f>
        <v>-339000</v>
      </c>
      <c r="O139" s="26">
        <f t="shared" ref="O139:O176" si="43">D139+E139</f>
        <v>370000</v>
      </c>
      <c r="P139" s="6">
        <f t="shared" si="40"/>
        <v>31000</v>
      </c>
      <c r="Q139" s="5" t="str">
        <f t="shared" si="41"/>
        <v/>
      </c>
      <c r="R139" s="6">
        <v>24672000</v>
      </c>
      <c r="S139" s="6">
        <f t="shared" si="32"/>
        <v>1202000</v>
      </c>
      <c r="T139" s="7">
        <v>24695000</v>
      </c>
      <c r="U139" s="6">
        <f t="shared" si="33"/>
        <v>1320000</v>
      </c>
      <c r="V139" s="7">
        <v>24193000</v>
      </c>
      <c r="W139" s="6">
        <f t="shared" si="34"/>
        <v>1483000</v>
      </c>
      <c r="X139" s="7">
        <v>24193000</v>
      </c>
      <c r="Y139" s="6">
        <f t="shared" si="35"/>
        <v>1483000</v>
      </c>
      <c r="Z139" s="1"/>
      <c r="AA139" s="1"/>
    </row>
    <row r="140" spans="1:27" s="44" customFormat="1" x14ac:dyDescent="0.25">
      <c r="A140" s="43" t="s">
        <v>299</v>
      </c>
      <c r="B140" s="42" t="s">
        <v>300</v>
      </c>
      <c r="C140" s="24">
        <v>1777878</v>
      </c>
      <c r="D140" s="25">
        <f t="shared" si="36"/>
        <v>1778000</v>
      </c>
      <c r="E140" s="6">
        <v>-1452000</v>
      </c>
      <c r="F140" s="6">
        <v>49000</v>
      </c>
      <c r="G140" s="6">
        <v>125000</v>
      </c>
      <c r="H140" s="6"/>
      <c r="I140" s="6">
        <f>'用途別(概算)'!AT138</f>
        <v>19976000</v>
      </c>
      <c r="J140" s="6">
        <f>'用途別(概算)'!AS138</f>
        <v>0</v>
      </c>
      <c r="K140" s="6">
        <f t="shared" si="37"/>
        <v>20101000</v>
      </c>
      <c r="L140" s="6">
        <f t="shared" si="38"/>
        <v>19927000</v>
      </c>
      <c r="M140" s="6">
        <f t="shared" si="39"/>
        <v>19927000</v>
      </c>
      <c r="N140" s="6">
        <f t="shared" si="42"/>
        <v>-174000</v>
      </c>
      <c r="O140" s="26">
        <f t="shared" si="43"/>
        <v>326000</v>
      </c>
      <c r="P140" s="6">
        <f t="shared" si="40"/>
        <v>152000</v>
      </c>
      <c r="Q140" s="5" t="str">
        <f t="shared" si="41"/>
        <v/>
      </c>
      <c r="R140" s="6">
        <v>19236000</v>
      </c>
      <c r="S140" s="6">
        <f t="shared" si="32"/>
        <v>740000</v>
      </c>
      <c r="T140" s="7">
        <v>19486000</v>
      </c>
      <c r="U140" s="6">
        <f t="shared" si="33"/>
        <v>615000</v>
      </c>
      <c r="V140" s="7">
        <v>18034000</v>
      </c>
      <c r="W140" s="6">
        <f t="shared" si="34"/>
        <v>1893000</v>
      </c>
      <c r="X140" s="7">
        <v>18034000</v>
      </c>
      <c r="Y140" s="6">
        <f t="shared" si="35"/>
        <v>1893000</v>
      </c>
      <c r="Z140" s="1"/>
      <c r="AA140" s="1"/>
    </row>
    <row r="141" spans="1:27" s="44" customFormat="1" x14ac:dyDescent="0.25">
      <c r="A141" s="43" t="s">
        <v>301</v>
      </c>
      <c r="B141" s="42" t="s">
        <v>302</v>
      </c>
      <c r="C141" s="24">
        <v>2795717</v>
      </c>
      <c r="D141" s="25">
        <f t="shared" si="36"/>
        <v>2796000</v>
      </c>
      <c r="E141" s="6">
        <v>-1500000</v>
      </c>
      <c r="F141" s="6">
        <v>1278000</v>
      </c>
      <c r="G141" s="6">
        <v>7000</v>
      </c>
      <c r="H141" s="6"/>
      <c r="I141" s="6">
        <f>'用途別(概算)'!AT139</f>
        <v>20067000</v>
      </c>
      <c r="J141" s="6">
        <f>'用途別(概算)'!AS139</f>
        <v>0</v>
      </c>
      <c r="K141" s="6">
        <f t="shared" si="37"/>
        <v>20074000</v>
      </c>
      <c r="L141" s="6">
        <f t="shared" si="38"/>
        <v>18789000</v>
      </c>
      <c r="M141" s="6">
        <f t="shared" si="39"/>
        <v>18789000</v>
      </c>
      <c r="N141" s="6">
        <f t="shared" si="42"/>
        <v>-1285000</v>
      </c>
      <c r="O141" s="26">
        <f t="shared" si="43"/>
        <v>1296000</v>
      </c>
      <c r="P141" s="6">
        <f t="shared" si="40"/>
        <v>11000</v>
      </c>
      <c r="Q141" s="5" t="str">
        <f t="shared" si="41"/>
        <v/>
      </c>
      <c r="R141" s="6">
        <v>20093000</v>
      </c>
      <c r="S141" s="6">
        <f t="shared" si="32"/>
        <v>-26000</v>
      </c>
      <c r="T141" s="7">
        <v>20112000</v>
      </c>
      <c r="U141" s="6">
        <f t="shared" si="33"/>
        <v>-38000</v>
      </c>
      <c r="V141" s="7">
        <v>18612000</v>
      </c>
      <c r="W141" s="6">
        <f t="shared" si="34"/>
        <v>177000</v>
      </c>
      <c r="X141" s="7">
        <v>18612000</v>
      </c>
      <c r="Y141" s="6">
        <f t="shared" si="35"/>
        <v>177000</v>
      </c>
      <c r="Z141" s="1"/>
      <c r="AA141" s="1"/>
    </row>
    <row r="142" spans="1:27" s="44" customFormat="1" x14ac:dyDescent="0.25">
      <c r="A142" s="43" t="s">
        <v>303</v>
      </c>
      <c r="B142" s="42" t="s">
        <v>304</v>
      </c>
      <c r="C142" s="24">
        <v>1280081</v>
      </c>
      <c r="D142" s="25">
        <f t="shared" si="36"/>
        <v>1280000</v>
      </c>
      <c r="E142" s="6">
        <v>-736000</v>
      </c>
      <c r="F142" s="6">
        <v>184000</v>
      </c>
      <c r="G142" s="6">
        <v>347000</v>
      </c>
      <c r="H142" s="6"/>
      <c r="I142" s="6">
        <f>'用途別(概算)'!AT140</f>
        <v>19989000</v>
      </c>
      <c r="J142" s="6">
        <f>'用途別(概算)'!AS140</f>
        <v>10000</v>
      </c>
      <c r="K142" s="6">
        <f t="shared" si="37"/>
        <v>20346000</v>
      </c>
      <c r="L142" s="6">
        <f t="shared" si="38"/>
        <v>19805000</v>
      </c>
      <c r="M142" s="6">
        <f t="shared" si="39"/>
        <v>19815000</v>
      </c>
      <c r="N142" s="6">
        <f t="shared" si="42"/>
        <v>-531000</v>
      </c>
      <c r="O142" s="26">
        <f t="shared" si="43"/>
        <v>544000</v>
      </c>
      <c r="P142" s="6">
        <f t="shared" si="40"/>
        <v>13000</v>
      </c>
      <c r="Q142" s="5" t="str">
        <f t="shared" si="41"/>
        <v/>
      </c>
      <c r="R142" s="6">
        <v>19277000</v>
      </c>
      <c r="S142" s="6">
        <f t="shared" si="32"/>
        <v>712000</v>
      </c>
      <c r="T142" s="7">
        <v>19372000</v>
      </c>
      <c r="U142" s="6">
        <f t="shared" si="33"/>
        <v>974000</v>
      </c>
      <c r="V142" s="7">
        <v>18626000</v>
      </c>
      <c r="W142" s="6">
        <f t="shared" si="34"/>
        <v>1179000</v>
      </c>
      <c r="X142" s="7">
        <v>18636000</v>
      </c>
      <c r="Y142" s="6">
        <f t="shared" si="35"/>
        <v>1179000</v>
      </c>
      <c r="Z142" s="1"/>
      <c r="AA142" s="1"/>
    </row>
    <row r="143" spans="1:27" s="44" customFormat="1" x14ac:dyDescent="0.25">
      <c r="A143" s="46" t="s">
        <v>305</v>
      </c>
      <c r="B143" s="42" t="s">
        <v>306</v>
      </c>
      <c r="C143" s="24">
        <v>1766949</v>
      </c>
      <c r="D143" s="25">
        <f t="shared" si="36"/>
        <v>1767000</v>
      </c>
      <c r="E143" s="6">
        <v>-261000</v>
      </c>
      <c r="F143" s="6">
        <v>934000</v>
      </c>
      <c r="G143" s="6">
        <v>419000</v>
      </c>
      <c r="H143" s="6"/>
      <c r="I143" s="6">
        <f>'用途別(概算)'!AT141</f>
        <v>29202000</v>
      </c>
      <c r="J143" s="6">
        <f>'用途別(概算)'!AS141</f>
        <v>2000</v>
      </c>
      <c r="K143" s="6">
        <f t="shared" si="37"/>
        <v>29623000</v>
      </c>
      <c r="L143" s="6">
        <f t="shared" si="38"/>
        <v>28268000</v>
      </c>
      <c r="M143" s="6">
        <f t="shared" si="39"/>
        <v>28270000</v>
      </c>
      <c r="N143" s="6">
        <f t="shared" si="42"/>
        <v>-1353000</v>
      </c>
      <c r="O143" s="26">
        <f t="shared" si="43"/>
        <v>1506000</v>
      </c>
      <c r="P143" s="6">
        <f t="shared" si="40"/>
        <v>153000</v>
      </c>
      <c r="Q143" s="5" t="str">
        <f t="shared" si="41"/>
        <v/>
      </c>
      <c r="R143" s="6">
        <v>28817000</v>
      </c>
      <c r="S143" s="6">
        <f t="shared" si="32"/>
        <v>385000</v>
      </c>
      <c r="T143" s="7">
        <v>29069000</v>
      </c>
      <c r="U143" s="6">
        <f t="shared" si="33"/>
        <v>554000</v>
      </c>
      <c r="V143" s="7">
        <v>28806000</v>
      </c>
      <c r="W143" s="6">
        <f t="shared" si="34"/>
        <v>-538000</v>
      </c>
      <c r="X143" s="7">
        <v>28808000</v>
      </c>
      <c r="Y143" s="6">
        <f t="shared" si="35"/>
        <v>-538000</v>
      </c>
      <c r="Z143" s="1"/>
      <c r="AA143" s="1"/>
    </row>
    <row r="144" spans="1:27" s="44" customFormat="1" x14ac:dyDescent="0.25">
      <c r="A144" s="46" t="s">
        <v>307</v>
      </c>
      <c r="B144" s="42" t="s">
        <v>308</v>
      </c>
      <c r="C144" s="24">
        <v>2752654</v>
      </c>
      <c r="D144" s="25">
        <f t="shared" si="36"/>
        <v>2753000</v>
      </c>
      <c r="E144" s="6">
        <v>-1747000</v>
      </c>
      <c r="F144" s="6">
        <v>757000</v>
      </c>
      <c r="G144" s="6">
        <v>243000</v>
      </c>
      <c r="H144" s="6"/>
      <c r="I144" s="6">
        <f>'用途別(概算)'!AT142</f>
        <v>41046000</v>
      </c>
      <c r="J144" s="6">
        <f>'用途別(概算)'!AS142</f>
        <v>0</v>
      </c>
      <c r="K144" s="6">
        <f t="shared" si="37"/>
        <v>41289000</v>
      </c>
      <c r="L144" s="6">
        <f t="shared" si="38"/>
        <v>40289000</v>
      </c>
      <c r="M144" s="6">
        <f t="shared" si="39"/>
        <v>40289000</v>
      </c>
      <c r="N144" s="6">
        <f t="shared" si="42"/>
        <v>-1000000</v>
      </c>
      <c r="O144" s="26">
        <f t="shared" si="43"/>
        <v>1006000</v>
      </c>
      <c r="P144" s="6">
        <f>O144+N144</f>
        <v>6000</v>
      </c>
      <c r="Q144" s="5" t="str">
        <f t="shared" si="41"/>
        <v/>
      </c>
      <c r="R144" s="6">
        <v>39505000</v>
      </c>
      <c r="S144" s="6">
        <f t="shared" si="32"/>
        <v>1541000</v>
      </c>
      <c r="T144" s="7">
        <v>39810000</v>
      </c>
      <c r="U144" s="6">
        <f t="shared" si="33"/>
        <v>1479000</v>
      </c>
      <c r="V144" s="7">
        <v>38063000</v>
      </c>
      <c r="W144" s="6">
        <f t="shared" si="34"/>
        <v>2226000</v>
      </c>
      <c r="X144" s="7">
        <v>38063000</v>
      </c>
      <c r="Y144" s="6">
        <f t="shared" si="35"/>
        <v>2226000</v>
      </c>
      <c r="Z144" s="1"/>
      <c r="AA144" s="1"/>
    </row>
    <row r="145" spans="1:27" s="44" customFormat="1" x14ac:dyDescent="0.25">
      <c r="A145" s="46" t="s">
        <v>309</v>
      </c>
      <c r="B145" s="42" t="s">
        <v>310</v>
      </c>
      <c r="C145" s="24">
        <v>3127104</v>
      </c>
      <c r="D145" s="25">
        <f t="shared" si="36"/>
        <v>3127000</v>
      </c>
      <c r="E145" s="6">
        <v>-2075000</v>
      </c>
      <c r="F145" s="6">
        <v>464000</v>
      </c>
      <c r="G145" s="6">
        <v>507000</v>
      </c>
      <c r="H145" s="6"/>
      <c r="I145" s="6">
        <f>'用途別(概算)'!AT143</f>
        <v>25450000</v>
      </c>
      <c r="J145" s="6">
        <f>'用途別(概算)'!AS143</f>
        <v>10000</v>
      </c>
      <c r="K145" s="6">
        <f t="shared" si="37"/>
        <v>25967000</v>
      </c>
      <c r="L145" s="6">
        <f t="shared" si="38"/>
        <v>24986000</v>
      </c>
      <c r="M145" s="6">
        <f t="shared" si="39"/>
        <v>24996000</v>
      </c>
      <c r="N145" s="6">
        <f t="shared" si="42"/>
        <v>-971000</v>
      </c>
      <c r="O145" s="26">
        <f t="shared" si="43"/>
        <v>1052000</v>
      </c>
      <c r="P145" s="6">
        <f t="shared" si="40"/>
        <v>81000</v>
      </c>
      <c r="Q145" s="5" t="str">
        <f t="shared" si="41"/>
        <v/>
      </c>
      <c r="R145" s="6">
        <v>24907000</v>
      </c>
      <c r="S145" s="6">
        <f t="shared" si="32"/>
        <v>543000</v>
      </c>
      <c r="T145" s="7">
        <v>25654000</v>
      </c>
      <c r="U145" s="6">
        <f t="shared" si="33"/>
        <v>313000</v>
      </c>
      <c r="V145" s="7">
        <v>23569000</v>
      </c>
      <c r="W145" s="6">
        <f t="shared" si="34"/>
        <v>1417000</v>
      </c>
      <c r="X145" s="7">
        <v>23579000</v>
      </c>
      <c r="Y145" s="6">
        <f t="shared" si="35"/>
        <v>1417000</v>
      </c>
      <c r="Z145" s="1"/>
      <c r="AA145" s="1"/>
    </row>
    <row r="146" spans="1:27" s="44" customFormat="1" x14ac:dyDescent="0.25">
      <c r="A146" s="46" t="s">
        <v>311</v>
      </c>
      <c r="B146" s="42" t="s">
        <v>312</v>
      </c>
      <c r="C146" s="24">
        <v>4031916</v>
      </c>
      <c r="D146" s="25">
        <f t="shared" si="36"/>
        <v>4032000</v>
      </c>
      <c r="E146" s="6">
        <v>-1654000</v>
      </c>
      <c r="F146" s="6">
        <v>1846000</v>
      </c>
      <c r="G146" s="6">
        <v>515000</v>
      </c>
      <c r="H146" s="6"/>
      <c r="I146" s="6">
        <f>'用途別(概算)'!AT144</f>
        <v>21880000</v>
      </c>
      <c r="J146" s="6">
        <f>'用途別(概算)'!AS144</f>
        <v>0</v>
      </c>
      <c r="K146" s="6">
        <f t="shared" si="37"/>
        <v>22395000</v>
      </c>
      <c r="L146" s="6">
        <f t="shared" si="38"/>
        <v>20034000</v>
      </c>
      <c r="M146" s="6">
        <f t="shared" si="39"/>
        <v>20034000</v>
      </c>
      <c r="N146" s="6">
        <f t="shared" si="42"/>
        <v>-2361000</v>
      </c>
      <c r="O146" s="26">
        <f t="shared" si="43"/>
        <v>2378000</v>
      </c>
      <c r="P146" s="6">
        <f t="shared" si="40"/>
        <v>17000</v>
      </c>
      <c r="Q146" s="5" t="str">
        <f t="shared" si="41"/>
        <v/>
      </c>
      <c r="R146" s="6">
        <v>20985000</v>
      </c>
      <c r="S146" s="6">
        <f t="shared" si="32"/>
        <v>895000</v>
      </c>
      <c r="T146" s="7">
        <v>21645000</v>
      </c>
      <c r="U146" s="6">
        <f t="shared" si="33"/>
        <v>750000</v>
      </c>
      <c r="V146" s="7">
        <v>19991000</v>
      </c>
      <c r="W146" s="6">
        <f t="shared" si="34"/>
        <v>43000</v>
      </c>
      <c r="X146" s="7">
        <v>19991000</v>
      </c>
      <c r="Y146" s="6">
        <f t="shared" si="35"/>
        <v>43000</v>
      </c>
      <c r="Z146" s="1"/>
      <c r="AA146" s="1"/>
    </row>
    <row r="147" spans="1:27" s="44" customFormat="1" x14ac:dyDescent="0.25">
      <c r="A147" s="46" t="s">
        <v>313</v>
      </c>
      <c r="B147" s="42" t="s">
        <v>314</v>
      </c>
      <c r="C147" s="24">
        <v>2766746</v>
      </c>
      <c r="D147" s="25">
        <f t="shared" si="36"/>
        <v>2767000</v>
      </c>
      <c r="E147" s="6">
        <v>-2064000</v>
      </c>
      <c r="F147" s="6">
        <v>165000</v>
      </c>
      <c r="G147" s="6">
        <v>526000</v>
      </c>
      <c r="H147" s="6"/>
      <c r="I147" s="6">
        <f>'用途別(概算)'!AT145</f>
        <v>31088000</v>
      </c>
      <c r="J147" s="6">
        <f>'用途別(概算)'!AS145</f>
        <v>7000</v>
      </c>
      <c r="K147" s="6">
        <f t="shared" si="37"/>
        <v>31621000</v>
      </c>
      <c r="L147" s="6">
        <f t="shared" si="38"/>
        <v>30923000</v>
      </c>
      <c r="M147" s="6">
        <f t="shared" si="39"/>
        <v>30930000</v>
      </c>
      <c r="N147" s="6">
        <f t="shared" si="42"/>
        <v>-691000</v>
      </c>
      <c r="O147" s="26">
        <f t="shared" si="43"/>
        <v>703000</v>
      </c>
      <c r="P147" s="6">
        <f t="shared" si="40"/>
        <v>12000</v>
      </c>
      <c r="Q147" s="5" t="str">
        <f t="shared" si="41"/>
        <v/>
      </c>
      <c r="R147" s="6">
        <v>30500000</v>
      </c>
      <c r="S147" s="6">
        <f t="shared" si="32"/>
        <v>588000</v>
      </c>
      <c r="T147" s="7">
        <v>30825000</v>
      </c>
      <c r="U147" s="6">
        <f t="shared" si="33"/>
        <v>796000</v>
      </c>
      <c r="V147" s="7">
        <v>28754000</v>
      </c>
      <c r="W147" s="6">
        <f t="shared" si="34"/>
        <v>2169000</v>
      </c>
      <c r="X147" s="7">
        <v>28761000</v>
      </c>
      <c r="Y147" s="6">
        <f t="shared" si="35"/>
        <v>2169000</v>
      </c>
      <c r="Z147" s="1"/>
      <c r="AA147" s="1"/>
    </row>
    <row r="148" spans="1:27" s="44" customFormat="1" x14ac:dyDescent="0.25">
      <c r="A148" s="46" t="s">
        <v>315</v>
      </c>
      <c r="B148" s="42" t="s">
        <v>316</v>
      </c>
      <c r="C148" s="24">
        <v>11419664</v>
      </c>
      <c r="D148" s="25">
        <f t="shared" si="36"/>
        <v>11420000</v>
      </c>
      <c r="E148" s="6">
        <v>-2604000</v>
      </c>
      <c r="F148" s="6">
        <v>7666000</v>
      </c>
      <c r="G148" s="6">
        <v>648000</v>
      </c>
      <c r="H148" s="6"/>
      <c r="I148" s="6">
        <f>'用途別(概算)'!AT146</f>
        <v>43566000</v>
      </c>
      <c r="J148" s="6">
        <f>'用途別(概算)'!AS146</f>
        <v>10000</v>
      </c>
      <c r="K148" s="6">
        <f t="shared" si="37"/>
        <v>44224000</v>
      </c>
      <c r="L148" s="6">
        <f t="shared" si="38"/>
        <v>35900000</v>
      </c>
      <c r="M148" s="6">
        <f t="shared" si="39"/>
        <v>35910000</v>
      </c>
      <c r="N148" s="6">
        <f t="shared" si="42"/>
        <v>-8314000</v>
      </c>
      <c r="O148" s="26">
        <f t="shared" si="43"/>
        <v>8816000</v>
      </c>
      <c r="P148" s="6">
        <f t="shared" si="40"/>
        <v>502000</v>
      </c>
      <c r="Q148" s="5" t="str">
        <f t="shared" si="41"/>
        <v/>
      </c>
      <c r="R148" s="6">
        <v>37645000</v>
      </c>
      <c r="S148" s="6">
        <f t="shared" si="32"/>
        <v>5921000</v>
      </c>
      <c r="T148" s="7">
        <v>38030000</v>
      </c>
      <c r="U148" s="6">
        <f t="shared" si="33"/>
        <v>6194000</v>
      </c>
      <c r="V148" s="7">
        <v>35416000</v>
      </c>
      <c r="W148" s="6">
        <f t="shared" si="34"/>
        <v>484000</v>
      </c>
      <c r="X148" s="7">
        <v>35426000</v>
      </c>
      <c r="Y148" s="6">
        <f t="shared" si="35"/>
        <v>484000</v>
      </c>
      <c r="Z148" s="1"/>
      <c r="AA148" s="1"/>
    </row>
    <row r="149" spans="1:27" s="44" customFormat="1" x14ac:dyDescent="0.25">
      <c r="A149" s="46" t="s">
        <v>317</v>
      </c>
      <c r="B149" s="42" t="s">
        <v>318</v>
      </c>
      <c r="C149" s="24">
        <v>2019221</v>
      </c>
      <c r="D149" s="25">
        <f t="shared" si="36"/>
        <v>2019000</v>
      </c>
      <c r="E149" s="6">
        <v>-1442000</v>
      </c>
      <c r="F149" s="6">
        <v>0</v>
      </c>
      <c r="G149" s="6">
        <v>144000</v>
      </c>
      <c r="H149" s="6"/>
      <c r="I149" s="6">
        <f>'用途別(概算)'!AT147</f>
        <v>27554000</v>
      </c>
      <c r="J149" s="6">
        <f>'用途別(概算)'!AS147</f>
        <v>0</v>
      </c>
      <c r="K149" s="6">
        <f t="shared" si="37"/>
        <v>27698000</v>
      </c>
      <c r="L149" s="6">
        <f t="shared" si="38"/>
        <v>27554000</v>
      </c>
      <c r="M149" s="6">
        <f t="shared" si="39"/>
        <v>27554000</v>
      </c>
      <c r="N149" s="6">
        <f t="shared" si="42"/>
        <v>-144000</v>
      </c>
      <c r="O149" s="26">
        <f t="shared" si="43"/>
        <v>577000</v>
      </c>
      <c r="P149" s="6">
        <f t="shared" si="40"/>
        <v>433000</v>
      </c>
      <c r="Q149" s="5" t="str">
        <f t="shared" si="41"/>
        <v/>
      </c>
      <c r="R149" s="6">
        <v>27588000</v>
      </c>
      <c r="S149" s="6">
        <f t="shared" si="32"/>
        <v>-34000</v>
      </c>
      <c r="T149" s="7">
        <v>27626000</v>
      </c>
      <c r="U149" s="6">
        <f t="shared" si="33"/>
        <v>72000</v>
      </c>
      <c r="V149" s="7">
        <v>26180000</v>
      </c>
      <c r="W149" s="6">
        <f t="shared" si="34"/>
        <v>1374000</v>
      </c>
      <c r="X149" s="7">
        <v>26184000</v>
      </c>
      <c r="Y149" s="6">
        <f t="shared" si="35"/>
        <v>1370000</v>
      </c>
      <c r="Z149" s="1"/>
      <c r="AA149" s="1"/>
    </row>
    <row r="150" spans="1:27" s="44" customFormat="1" x14ac:dyDescent="0.25">
      <c r="A150" s="46" t="s">
        <v>319</v>
      </c>
      <c r="B150" s="42" t="s">
        <v>320</v>
      </c>
      <c r="C150" s="24">
        <v>2603468</v>
      </c>
      <c r="D150" s="25">
        <f t="shared" si="36"/>
        <v>2603000</v>
      </c>
      <c r="E150" s="6">
        <v>-956000</v>
      </c>
      <c r="F150" s="6">
        <v>1150000</v>
      </c>
      <c r="G150" s="6">
        <v>463000</v>
      </c>
      <c r="H150" s="6"/>
      <c r="I150" s="6">
        <f>'用途別(概算)'!AT148</f>
        <v>28280000</v>
      </c>
      <c r="J150" s="6">
        <f>'用途別(概算)'!AS148</f>
        <v>5000</v>
      </c>
      <c r="K150" s="6">
        <f t="shared" si="37"/>
        <v>28748000</v>
      </c>
      <c r="L150" s="6">
        <f t="shared" si="38"/>
        <v>27130000</v>
      </c>
      <c r="M150" s="6">
        <f t="shared" si="39"/>
        <v>27135000</v>
      </c>
      <c r="N150" s="6">
        <f t="shared" si="42"/>
        <v>-1613000</v>
      </c>
      <c r="O150" s="26">
        <f t="shared" si="43"/>
        <v>1647000</v>
      </c>
      <c r="P150" s="6">
        <f t="shared" si="40"/>
        <v>34000</v>
      </c>
      <c r="Q150" s="5" t="str">
        <f t="shared" si="41"/>
        <v/>
      </c>
      <c r="R150" s="6">
        <v>28310000</v>
      </c>
      <c r="S150" s="6">
        <f t="shared" si="32"/>
        <v>-30000</v>
      </c>
      <c r="T150" s="7">
        <v>28697000</v>
      </c>
      <c r="U150" s="6">
        <f t="shared" si="33"/>
        <v>51000</v>
      </c>
      <c r="V150" s="7">
        <v>27736000</v>
      </c>
      <c r="W150" s="6">
        <f t="shared" si="34"/>
        <v>-606000</v>
      </c>
      <c r="X150" s="7">
        <v>27741000</v>
      </c>
      <c r="Y150" s="6">
        <f t="shared" si="35"/>
        <v>-606000</v>
      </c>
      <c r="Z150" s="1"/>
      <c r="AA150" s="1"/>
    </row>
    <row r="151" spans="1:27" s="44" customFormat="1" x14ac:dyDescent="0.25">
      <c r="A151" s="46" t="s">
        <v>321</v>
      </c>
      <c r="B151" s="42" t="s">
        <v>322</v>
      </c>
      <c r="C151" s="24">
        <v>3016183</v>
      </c>
      <c r="D151" s="25">
        <f t="shared" si="36"/>
        <v>3016000</v>
      </c>
      <c r="E151" s="6">
        <v>-1972000</v>
      </c>
      <c r="F151" s="6">
        <v>740000</v>
      </c>
      <c r="G151" s="6">
        <v>254000</v>
      </c>
      <c r="H151" s="6"/>
      <c r="I151" s="6">
        <f>'用途別(概算)'!AT149</f>
        <v>26509000</v>
      </c>
      <c r="J151" s="6">
        <f>'用途別(概算)'!AS149</f>
        <v>0</v>
      </c>
      <c r="K151" s="6">
        <f t="shared" si="37"/>
        <v>26763000</v>
      </c>
      <c r="L151" s="6">
        <f t="shared" si="38"/>
        <v>25769000</v>
      </c>
      <c r="M151" s="6">
        <f t="shared" si="39"/>
        <v>25769000</v>
      </c>
      <c r="N151" s="6">
        <f t="shared" si="42"/>
        <v>-994000</v>
      </c>
      <c r="O151" s="26">
        <f t="shared" si="43"/>
        <v>1044000</v>
      </c>
      <c r="P151" s="6">
        <f t="shared" si="40"/>
        <v>50000</v>
      </c>
      <c r="Q151" s="5" t="str">
        <f t="shared" si="41"/>
        <v/>
      </c>
      <c r="R151" s="6">
        <v>25172000</v>
      </c>
      <c r="S151" s="6">
        <f t="shared" si="32"/>
        <v>1337000</v>
      </c>
      <c r="T151" s="7">
        <v>25496000</v>
      </c>
      <c r="U151" s="6">
        <f t="shared" si="33"/>
        <v>1267000</v>
      </c>
      <c r="V151" s="7">
        <v>23524000</v>
      </c>
      <c r="W151" s="6">
        <f t="shared" si="34"/>
        <v>2245000</v>
      </c>
      <c r="X151" s="7">
        <v>23524000</v>
      </c>
      <c r="Y151" s="6">
        <f t="shared" si="35"/>
        <v>2245000</v>
      </c>
      <c r="Z151" s="1"/>
      <c r="AA151" s="1"/>
    </row>
    <row r="152" spans="1:27" s="44" customFormat="1" x14ac:dyDescent="0.25">
      <c r="A152" s="46" t="s">
        <v>323</v>
      </c>
      <c r="B152" s="42" t="s">
        <v>324</v>
      </c>
      <c r="C152" s="24">
        <v>7441755</v>
      </c>
      <c r="D152" s="25">
        <f t="shared" si="36"/>
        <v>7442000</v>
      </c>
      <c r="E152" s="6">
        <v>-2577000</v>
      </c>
      <c r="F152" s="6">
        <v>4400000</v>
      </c>
      <c r="G152" s="6">
        <v>410000</v>
      </c>
      <c r="H152" s="6"/>
      <c r="I152" s="6">
        <f>'用途別(概算)'!AT150</f>
        <v>20860000</v>
      </c>
      <c r="J152" s="6">
        <f>'用途別(概算)'!AS150</f>
        <v>60000</v>
      </c>
      <c r="K152" s="6">
        <f t="shared" si="37"/>
        <v>21330000</v>
      </c>
      <c r="L152" s="6">
        <f t="shared" si="38"/>
        <v>16460000</v>
      </c>
      <c r="M152" s="6">
        <f t="shared" si="39"/>
        <v>16520000</v>
      </c>
      <c r="N152" s="6">
        <f t="shared" si="42"/>
        <v>-4810000</v>
      </c>
      <c r="O152" s="26">
        <f t="shared" si="43"/>
        <v>4865000</v>
      </c>
      <c r="P152" s="6">
        <f t="shared" si="40"/>
        <v>55000</v>
      </c>
      <c r="Q152" s="5" t="str">
        <f t="shared" si="41"/>
        <v/>
      </c>
      <c r="R152" s="6">
        <v>23264000</v>
      </c>
      <c r="S152" s="6">
        <f t="shared" si="32"/>
        <v>-2404000</v>
      </c>
      <c r="T152" s="7">
        <v>23618000</v>
      </c>
      <c r="U152" s="6">
        <f t="shared" si="33"/>
        <v>-2288000</v>
      </c>
      <c r="V152" s="7">
        <v>21011000</v>
      </c>
      <c r="W152" s="6">
        <f t="shared" si="34"/>
        <v>-4551000</v>
      </c>
      <c r="X152" s="7">
        <v>21041000</v>
      </c>
      <c r="Y152" s="6">
        <f t="shared" si="35"/>
        <v>-4521000</v>
      </c>
      <c r="Z152" s="1"/>
      <c r="AA152" s="1"/>
    </row>
    <row r="153" spans="1:27" s="44" customFormat="1" x14ac:dyDescent="0.25">
      <c r="A153" s="46" t="s">
        <v>325</v>
      </c>
      <c r="B153" s="42" t="s">
        <v>326</v>
      </c>
      <c r="C153" s="24">
        <v>934439</v>
      </c>
      <c r="D153" s="25">
        <f t="shared" si="36"/>
        <v>934000</v>
      </c>
      <c r="E153" s="6">
        <v>-398000</v>
      </c>
      <c r="F153" s="6">
        <v>118000</v>
      </c>
      <c r="G153" s="6">
        <v>406000</v>
      </c>
      <c r="H153" s="6"/>
      <c r="I153" s="6">
        <f>'用途別(概算)'!AT151</f>
        <v>24659000</v>
      </c>
      <c r="J153" s="6">
        <f>'用途別(概算)'!AS151</f>
        <v>5000</v>
      </c>
      <c r="K153" s="6">
        <f t="shared" si="37"/>
        <v>25070000</v>
      </c>
      <c r="L153" s="6">
        <f t="shared" si="38"/>
        <v>24541000</v>
      </c>
      <c r="M153" s="6">
        <f t="shared" si="39"/>
        <v>24546000</v>
      </c>
      <c r="N153" s="6">
        <f t="shared" si="42"/>
        <v>-524000</v>
      </c>
      <c r="O153" s="26">
        <f t="shared" si="43"/>
        <v>536000</v>
      </c>
      <c r="P153" s="6">
        <f t="shared" si="40"/>
        <v>12000</v>
      </c>
      <c r="Q153" s="5" t="str">
        <f t="shared" si="41"/>
        <v/>
      </c>
      <c r="R153" s="6">
        <v>23954000</v>
      </c>
      <c r="S153" s="6">
        <f t="shared" si="32"/>
        <v>705000</v>
      </c>
      <c r="T153" s="7">
        <v>24354000</v>
      </c>
      <c r="U153" s="6">
        <f t="shared" si="33"/>
        <v>716000</v>
      </c>
      <c r="V153" s="7">
        <v>23954000</v>
      </c>
      <c r="W153" s="6">
        <f t="shared" si="34"/>
        <v>587000</v>
      </c>
      <c r="X153" s="7">
        <v>23956000</v>
      </c>
      <c r="Y153" s="6">
        <f t="shared" si="35"/>
        <v>590000</v>
      </c>
      <c r="Z153" s="1"/>
      <c r="AA153" s="1"/>
    </row>
    <row r="154" spans="1:27" s="44" customFormat="1" x14ac:dyDescent="0.25">
      <c r="A154" s="46" t="s">
        <v>327</v>
      </c>
      <c r="B154" s="42" t="s">
        <v>328</v>
      </c>
      <c r="C154" s="24">
        <v>1133762</v>
      </c>
      <c r="D154" s="25">
        <f t="shared" si="36"/>
        <v>1134000</v>
      </c>
      <c r="E154" s="6">
        <v>-798000</v>
      </c>
      <c r="F154" s="6">
        <v>43000</v>
      </c>
      <c r="G154" s="6">
        <v>281000</v>
      </c>
      <c r="H154" s="6"/>
      <c r="I154" s="6">
        <f>'用途別(概算)'!AT152</f>
        <v>24120000</v>
      </c>
      <c r="J154" s="6">
        <f>'用途別(概算)'!AS152</f>
        <v>0</v>
      </c>
      <c r="K154" s="6">
        <f t="shared" si="37"/>
        <v>24401000</v>
      </c>
      <c r="L154" s="6">
        <f t="shared" si="38"/>
        <v>24077000</v>
      </c>
      <c r="M154" s="6">
        <f t="shared" si="39"/>
        <v>24077000</v>
      </c>
      <c r="N154" s="6">
        <f t="shared" si="42"/>
        <v>-324000</v>
      </c>
      <c r="O154" s="26">
        <f t="shared" si="43"/>
        <v>336000</v>
      </c>
      <c r="P154" s="6">
        <f t="shared" si="40"/>
        <v>12000</v>
      </c>
      <c r="Q154" s="5" t="str">
        <f t="shared" si="41"/>
        <v/>
      </c>
      <c r="R154" s="6">
        <v>22817000</v>
      </c>
      <c r="S154" s="6">
        <f t="shared" si="32"/>
        <v>1303000</v>
      </c>
      <c r="T154" s="7">
        <v>23206000</v>
      </c>
      <c r="U154" s="6">
        <f t="shared" si="33"/>
        <v>1195000</v>
      </c>
      <c r="V154" s="7">
        <v>22408000</v>
      </c>
      <c r="W154" s="6">
        <f t="shared" si="34"/>
        <v>1669000</v>
      </c>
      <c r="X154" s="7">
        <v>22408000</v>
      </c>
      <c r="Y154" s="6">
        <f t="shared" si="35"/>
        <v>1669000</v>
      </c>
      <c r="Z154" s="1"/>
      <c r="AA154" s="1"/>
    </row>
    <row r="155" spans="1:27" s="44" customFormat="1" x14ac:dyDescent="0.25">
      <c r="A155" s="46" t="s">
        <v>329</v>
      </c>
      <c r="B155" s="42" t="s">
        <v>330</v>
      </c>
      <c r="C155" s="24">
        <v>3636893</v>
      </c>
      <c r="D155" s="25">
        <f t="shared" si="36"/>
        <v>3637000</v>
      </c>
      <c r="E155" s="6">
        <v>-2201000</v>
      </c>
      <c r="F155" s="6">
        <v>1085000</v>
      </c>
      <c r="G155" s="6">
        <v>253000</v>
      </c>
      <c r="H155" s="6"/>
      <c r="I155" s="6">
        <f>'用途別(概算)'!AT153</f>
        <v>26733000</v>
      </c>
      <c r="J155" s="6">
        <f>'用途別(概算)'!AS153</f>
        <v>0</v>
      </c>
      <c r="K155" s="6">
        <f t="shared" si="37"/>
        <v>26986000</v>
      </c>
      <c r="L155" s="6">
        <f t="shared" si="38"/>
        <v>25648000</v>
      </c>
      <c r="M155" s="6">
        <f t="shared" si="39"/>
        <v>25648000</v>
      </c>
      <c r="N155" s="6">
        <f t="shared" si="42"/>
        <v>-1338000</v>
      </c>
      <c r="O155" s="26">
        <f t="shared" si="43"/>
        <v>1436000</v>
      </c>
      <c r="P155" s="6">
        <f t="shared" si="40"/>
        <v>98000</v>
      </c>
      <c r="Q155" s="5" t="str">
        <f t="shared" si="41"/>
        <v/>
      </c>
      <c r="R155" s="6">
        <v>25693000</v>
      </c>
      <c r="S155" s="6">
        <f t="shared" si="32"/>
        <v>1040000</v>
      </c>
      <c r="T155" s="7">
        <v>26022000</v>
      </c>
      <c r="U155" s="6">
        <f t="shared" si="33"/>
        <v>964000</v>
      </c>
      <c r="V155" s="7">
        <v>23821000</v>
      </c>
      <c r="W155" s="6">
        <f t="shared" si="34"/>
        <v>1827000</v>
      </c>
      <c r="X155" s="7">
        <v>23821000</v>
      </c>
      <c r="Y155" s="6">
        <f t="shared" si="35"/>
        <v>1827000</v>
      </c>
      <c r="Z155" s="1"/>
      <c r="AA155" s="1"/>
    </row>
    <row r="156" spans="1:27" s="44" customFormat="1" x14ac:dyDescent="0.25">
      <c r="A156" s="46" t="s">
        <v>331</v>
      </c>
      <c r="B156" s="42" t="s">
        <v>332</v>
      </c>
      <c r="C156" s="24">
        <v>1427099</v>
      </c>
      <c r="D156" s="25">
        <f t="shared" si="36"/>
        <v>1427000</v>
      </c>
      <c r="E156" s="6">
        <v>-166000</v>
      </c>
      <c r="F156" s="6">
        <v>1033000</v>
      </c>
      <c r="G156" s="6">
        <v>84000</v>
      </c>
      <c r="H156" s="6"/>
      <c r="I156" s="6">
        <f>'用途別(概算)'!AT154</f>
        <v>22599000</v>
      </c>
      <c r="J156" s="6">
        <f>'用途別(概算)'!AS154</f>
        <v>0</v>
      </c>
      <c r="K156" s="6">
        <f t="shared" si="37"/>
        <v>22683000</v>
      </c>
      <c r="L156" s="6">
        <f t="shared" si="38"/>
        <v>21566000</v>
      </c>
      <c r="M156" s="6">
        <f t="shared" si="39"/>
        <v>21566000</v>
      </c>
      <c r="N156" s="6">
        <f t="shared" si="42"/>
        <v>-1117000</v>
      </c>
      <c r="O156" s="26">
        <f t="shared" si="43"/>
        <v>1261000</v>
      </c>
      <c r="P156" s="6">
        <f t="shared" si="40"/>
        <v>144000</v>
      </c>
      <c r="Q156" s="5" t="str">
        <f t="shared" si="41"/>
        <v/>
      </c>
      <c r="R156" s="6">
        <v>21960000</v>
      </c>
      <c r="S156" s="6">
        <f t="shared" si="32"/>
        <v>639000</v>
      </c>
      <c r="T156" s="7">
        <v>22115000</v>
      </c>
      <c r="U156" s="6">
        <f t="shared" si="33"/>
        <v>568000</v>
      </c>
      <c r="V156" s="7">
        <v>21949000</v>
      </c>
      <c r="W156" s="6">
        <f t="shared" si="34"/>
        <v>-383000</v>
      </c>
      <c r="X156" s="7">
        <v>21949000</v>
      </c>
      <c r="Y156" s="6">
        <f t="shared" si="35"/>
        <v>-383000</v>
      </c>
      <c r="Z156" s="1"/>
      <c r="AA156" s="1"/>
    </row>
    <row r="157" spans="1:27" s="44" customFormat="1" x14ac:dyDescent="0.25">
      <c r="A157" s="46" t="s">
        <v>333</v>
      </c>
      <c r="B157" s="42" t="s">
        <v>334</v>
      </c>
      <c r="C157" s="24">
        <v>1771591</v>
      </c>
      <c r="D157" s="25">
        <f t="shared" si="36"/>
        <v>1772000</v>
      </c>
      <c r="E157" s="6">
        <v>-614000</v>
      </c>
      <c r="F157" s="6">
        <v>326000</v>
      </c>
      <c r="G157" s="6">
        <v>512000</v>
      </c>
      <c r="H157" s="6"/>
      <c r="I157" s="6">
        <f>'用途別(概算)'!AT155</f>
        <v>24350000</v>
      </c>
      <c r="J157" s="6">
        <f>'用途別(概算)'!AS155</f>
        <v>20000</v>
      </c>
      <c r="K157" s="6">
        <f t="shared" si="37"/>
        <v>24882000</v>
      </c>
      <c r="L157" s="6">
        <f t="shared" si="38"/>
        <v>24024000</v>
      </c>
      <c r="M157" s="6">
        <f t="shared" si="39"/>
        <v>24044000</v>
      </c>
      <c r="N157" s="6">
        <f t="shared" si="42"/>
        <v>-838000</v>
      </c>
      <c r="O157" s="26">
        <f t="shared" si="43"/>
        <v>1158000</v>
      </c>
      <c r="P157" s="6">
        <f t="shared" si="40"/>
        <v>320000</v>
      </c>
      <c r="Q157" s="5" t="str">
        <f t="shared" si="41"/>
        <v/>
      </c>
      <c r="R157" s="6">
        <v>25676000</v>
      </c>
      <c r="S157" s="6">
        <f t="shared" si="32"/>
        <v>-1326000</v>
      </c>
      <c r="T157" s="7">
        <v>26077000</v>
      </c>
      <c r="U157" s="6">
        <f t="shared" si="33"/>
        <v>-1195000</v>
      </c>
      <c r="V157" s="7">
        <v>25443000</v>
      </c>
      <c r="W157" s="6">
        <f t="shared" si="34"/>
        <v>-1419000</v>
      </c>
      <c r="X157" s="7">
        <v>25463000</v>
      </c>
      <c r="Y157" s="6">
        <f t="shared" si="35"/>
        <v>-1419000</v>
      </c>
      <c r="Z157" s="1"/>
      <c r="AA157" s="1"/>
    </row>
    <row r="158" spans="1:27" s="44" customFormat="1" x14ac:dyDescent="0.25">
      <c r="A158" s="46" t="s">
        <v>335</v>
      </c>
      <c r="B158" s="42" t="s">
        <v>336</v>
      </c>
      <c r="C158" s="24">
        <v>2447890</v>
      </c>
      <c r="D158" s="25">
        <f t="shared" si="36"/>
        <v>2448000</v>
      </c>
      <c r="E158" s="6">
        <v>-1516000</v>
      </c>
      <c r="F158" s="6">
        <v>159000</v>
      </c>
      <c r="G158" s="6">
        <v>516000</v>
      </c>
      <c r="H158" s="6"/>
      <c r="I158" s="6">
        <f>'用途別(概算)'!AT156</f>
        <v>32679000</v>
      </c>
      <c r="J158" s="6">
        <f>'用途別(概算)'!AS156</f>
        <v>10000</v>
      </c>
      <c r="K158" s="6">
        <f t="shared" si="37"/>
        <v>33205000</v>
      </c>
      <c r="L158" s="6">
        <f t="shared" si="38"/>
        <v>32520000</v>
      </c>
      <c r="M158" s="6">
        <f t="shared" si="39"/>
        <v>32530000</v>
      </c>
      <c r="N158" s="6">
        <f t="shared" si="42"/>
        <v>-675000</v>
      </c>
      <c r="O158" s="26">
        <f t="shared" si="43"/>
        <v>932000</v>
      </c>
      <c r="P158" s="6">
        <f t="shared" si="40"/>
        <v>257000</v>
      </c>
      <c r="Q158" s="5" t="str">
        <f t="shared" si="41"/>
        <v/>
      </c>
      <c r="R158" s="6">
        <v>31265000</v>
      </c>
      <c r="S158" s="6">
        <f t="shared" si="32"/>
        <v>1414000</v>
      </c>
      <c r="T158" s="7">
        <v>31615000</v>
      </c>
      <c r="U158" s="6">
        <f t="shared" si="33"/>
        <v>1590000</v>
      </c>
      <c r="V158" s="7">
        <v>30089000</v>
      </c>
      <c r="W158" s="6">
        <f t="shared" si="34"/>
        <v>2431000</v>
      </c>
      <c r="X158" s="7">
        <v>30099000</v>
      </c>
      <c r="Y158" s="6">
        <f t="shared" si="35"/>
        <v>2431000</v>
      </c>
      <c r="Z158" s="1"/>
      <c r="AA158" s="1"/>
    </row>
    <row r="159" spans="1:27" s="44" customFormat="1" x14ac:dyDescent="0.25">
      <c r="A159" s="46" t="s">
        <v>337</v>
      </c>
      <c r="B159" s="42" t="s">
        <v>338</v>
      </c>
      <c r="C159" s="24">
        <v>1973383</v>
      </c>
      <c r="D159" s="25">
        <f t="shared" si="36"/>
        <v>1973000</v>
      </c>
      <c r="E159" s="6">
        <v>-1281000</v>
      </c>
      <c r="F159" s="6">
        <v>426000</v>
      </c>
      <c r="G159" s="6">
        <v>166000</v>
      </c>
      <c r="H159" s="6"/>
      <c r="I159" s="6">
        <f>'用途別(概算)'!AT157</f>
        <v>19698000</v>
      </c>
      <c r="J159" s="6">
        <f>'用途別(概算)'!AS157</f>
        <v>16000</v>
      </c>
      <c r="K159" s="6">
        <f t="shared" si="37"/>
        <v>19880000</v>
      </c>
      <c r="L159" s="6">
        <f t="shared" si="38"/>
        <v>19272000</v>
      </c>
      <c r="M159" s="6">
        <f t="shared" si="39"/>
        <v>19288000</v>
      </c>
      <c r="N159" s="6">
        <f t="shared" si="42"/>
        <v>-592000</v>
      </c>
      <c r="O159" s="26">
        <f t="shared" si="43"/>
        <v>692000</v>
      </c>
      <c r="P159" s="6">
        <f t="shared" si="40"/>
        <v>100000</v>
      </c>
      <c r="Q159" s="5" t="str">
        <f t="shared" si="41"/>
        <v/>
      </c>
      <c r="R159" s="6">
        <v>19823000</v>
      </c>
      <c r="S159" s="6">
        <f t="shared" si="32"/>
        <v>-125000</v>
      </c>
      <c r="T159" s="7">
        <v>20130000</v>
      </c>
      <c r="U159" s="6">
        <f t="shared" si="33"/>
        <v>-250000</v>
      </c>
      <c r="V159" s="7">
        <v>18833000</v>
      </c>
      <c r="W159" s="6">
        <f t="shared" si="34"/>
        <v>439000</v>
      </c>
      <c r="X159" s="7">
        <v>18849000</v>
      </c>
      <c r="Y159" s="6">
        <f t="shared" si="35"/>
        <v>439000</v>
      </c>
      <c r="Z159" s="1"/>
      <c r="AA159" s="1"/>
    </row>
    <row r="160" spans="1:27" s="44" customFormat="1" x14ac:dyDescent="0.25">
      <c r="A160" s="46" t="s">
        <v>339</v>
      </c>
      <c r="B160" s="42" t="s">
        <v>340</v>
      </c>
      <c r="C160" s="24">
        <v>261334</v>
      </c>
      <c r="D160" s="25">
        <f t="shared" si="36"/>
        <v>261000</v>
      </c>
      <c r="E160" s="6">
        <v>-51000</v>
      </c>
      <c r="F160" s="6">
        <v>164000</v>
      </c>
      <c r="G160" s="6">
        <v>21000</v>
      </c>
      <c r="H160" s="6"/>
      <c r="I160" s="6">
        <f>'用途別(概算)'!AT158</f>
        <v>29462000</v>
      </c>
      <c r="J160" s="6">
        <f>'用途別(概算)'!AS158</f>
        <v>0</v>
      </c>
      <c r="K160" s="6">
        <f t="shared" si="37"/>
        <v>29483000</v>
      </c>
      <c r="L160" s="6">
        <f t="shared" si="38"/>
        <v>29298000</v>
      </c>
      <c r="M160" s="6">
        <f t="shared" si="39"/>
        <v>29298000</v>
      </c>
      <c r="N160" s="6">
        <f t="shared" si="42"/>
        <v>-185000</v>
      </c>
      <c r="O160" s="26">
        <f t="shared" si="43"/>
        <v>210000</v>
      </c>
      <c r="P160" s="6">
        <f t="shared" si="40"/>
        <v>25000</v>
      </c>
      <c r="Q160" s="5" t="str">
        <f t="shared" si="41"/>
        <v/>
      </c>
      <c r="R160" s="6">
        <v>30124000</v>
      </c>
      <c r="S160" s="6">
        <f t="shared" si="32"/>
        <v>-662000</v>
      </c>
      <c r="T160" s="7">
        <v>30144000</v>
      </c>
      <c r="U160" s="6">
        <f t="shared" si="33"/>
        <v>-661000</v>
      </c>
      <c r="V160" s="7">
        <v>30093000</v>
      </c>
      <c r="W160" s="6">
        <f t="shared" si="34"/>
        <v>-795000</v>
      </c>
      <c r="X160" s="7">
        <v>30093000</v>
      </c>
      <c r="Y160" s="6">
        <f t="shared" si="35"/>
        <v>-795000</v>
      </c>
      <c r="Z160" s="1"/>
      <c r="AA160" s="1"/>
    </row>
    <row r="161" spans="1:27" s="44" customFormat="1" x14ac:dyDescent="0.25">
      <c r="A161" s="46" t="s">
        <v>341</v>
      </c>
      <c r="B161" s="42" t="s">
        <v>342</v>
      </c>
      <c r="C161" s="24">
        <v>2125403</v>
      </c>
      <c r="D161" s="25">
        <f t="shared" si="36"/>
        <v>2125000</v>
      </c>
      <c r="E161" s="6">
        <v>-1249000</v>
      </c>
      <c r="F161" s="6">
        <v>91000</v>
      </c>
      <c r="G161" s="6">
        <v>655000</v>
      </c>
      <c r="H161" s="6"/>
      <c r="I161" s="6">
        <f>'用途別(概算)'!AT159</f>
        <v>25987000</v>
      </c>
      <c r="J161" s="6">
        <f>'用途別(概算)'!AS159</f>
        <v>0</v>
      </c>
      <c r="K161" s="6">
        <f t="shared" si="37"/>
        <v>26642000</v>
      </c>
      <c r="L161" s="6">
        <f t="shared" si="38"/>
        <v>25896000</v>
      </c>
      <c r="M161" s="6">
        <f t="shared" si="39"/>
        <v>25896000</v>
      </c>
      <c r="N161" s="6">
        <f t="shared" si="42"/>
        <v>-746000</v>
      </c>
      <c r="O161" s="26">
        <f t="shared" si="43"/>
        <v>876000</v>
      </c>
      <c r="P161" s="6">
        <f t="shared" si="40"/>
        <v>130000</v>
      </c>
      <c r="Q161" s="5" t="str">
        <f t="shared" si="41"/>
        <v/>
      </c>
      <c r="R161" s="6">
        <v>25786000</v>
      </c>
      <c r="S161" s="6">
        <f t="shared" si="32"/>
        <v>201000</v>
      </c>
      <c r="T161" s="7">
        <v>26172000</v>
      </c>
      <c r="U161" s="6">
        <f t="shared" si="33"/>
        <v>470000</v>
      </c>
      <c r="V161" s="7">
        <v>24923000</v>
      </c>
      <c r="W161" s="6">
        <f t="shared" si="34"/>
        <v>973000</v>
      </c>
      <c r="X161" s="7">
        <v>24923000</v>
      </c>
      <c r="Y161" s="6">
        <f t="shared" si="35"/>
        <v>973000</v>
      </c>
      <c r="Z161" s="1"/>
      <c r="AA161" s="1"/>
    </row>
    <row r="162" spans="1:27" s="44" customFormat="1" x14ac:dyDescent="0.25">
      <c r="A162" s="46" t="s">
        <v>343</v>
      </c>
      <c r="B162" s="42" t="s">
        <v>344</v>
      </c>
      <c r="C162" s="24">
        <v>1410675</v>
      </c>
      <c r="D162" s="25">
        <f t="shared" si="36"/>
        <v>1411000</v>
      </c>
      <c r="E162" s="6">
        <v>-306000</v>
      </c>
      <c r="F162" s="6">
        <v>691000</v>
      </c>
      <c r="G162" s="6">
        <v>404000</v>
      </c>
      <c r="H162" s="6"/>
      <c r="I162" s="6">
        <f>'用途別(概算)'!AT160</f>
        <v>27424000</v>
      </c>
      <c r="J162" s="6">
        <f>'用途別(概算)'!AS160</f>
        <v>15000</v>
      </c>
      <c r="K162" s="6">
        <f t="shared" si="37"/>
        <v>27843000</v>
      </c>
      <c r="L162" s="6">
        <f t="shared" si="38"/>
        <v>26733000</v>
      </c>
      <c r="M162" s="6">
        <f t="shared" si="39"/>
        <v>26748000</v>
      </c>
      <c r="N162" s="6">
        <f t="shared" si="42"/>
        <v>-1095000</v>
      </c>
      <c r="O162" s="26">
        <f t="shared" si="43"/>
        <v>1105000</v>
      </c>
      <c r="P162" s="6">
        <f t="shared" si="40"/>
        <v>10000</v>
      </c>
      <c r="Q162" s="5" t="str">
        <f t="shared" si="41"/>
        <v/>
      </c>
      <c r="R162" s="6">
        <v>26645000</v>
      </c>
      <c r="S162" s="6">
        <f t="shared" si="32"/>
        <v>779000</v>
      </c>
      <c r="T162" s="7">
        <v>26966000</v>
      </c>
      <c r="U162" s="6">
        <f t="shared" si="33"/>
        <v>877000</v>
      </c>
      <c r="V162" s="7">
        <v>26645000</v>
      </c>
      <c r="W162" s="6">
        <f t="shared" si="34"/>
        <v>88000</v>
      </c>
      <c r="X162" s="7">
        <v>26660000</v>
      </c>
      <c r="Y162" s="6">
        <f t="shared" si="35"/>
        <v>88000</v>
      </c>
      <c r="Z162" s="1"/>
      <c r="AA162" s="1"/>
    </row>
    <row r="163" spans="1:27" s="44" customFormat="1" x14ac:dyDescent="0.25">
      <c r="A163" s="46" t="s">
        <v>345</v>
      </c>
      <c r="B163" s="42" t="s">
        <v>346</v>
      </c>
      <c r="C163" s="24">
        <v>4094322</v>
      </c>
      <c r="D163" s="25">
        <f t="shared" si="36"/>
        <v>4094000</v>
      </c>
      <c r="E163" s="6">
        <v>-3066000</v>
      </c>
      <c r="F163" s="6">
        <v>608000</v>
      </c>
      <c r="G163" s="6">
        <v>300000</v>
      </c>
      <c r="H163" s="6"/>
      <c r="I163" s="6">
        <f>'用途別(概算)'!AT161</f>
        <v>26423000</v>
      </c>
      <c r="J163" s="6">
        <f>'用途別(概算)'!AS161</f>
        <v>0</v>
      </c>
      <c r="K163" s="6">
        <f t="shared" si="37"/>
        <v>26723000</v>
      </c>
      <c r="L163" s="6">
        <f t="shared" si="38"/>
        <v>25815000</v>
      </c>
      <c r="M163" s="6">
        <f t="shared" si="39"/>
        <v>25815000</v>
      </c>
      <c r="N163" s="6">
        <f t="shared" si="42"/>
        <v>-908000</v>
      </c>
      <c r="O163" s="26">
        <f t="shared" si="43"/>
        <v>1028000</v>
      </c>
      <c r="P163" s="6">
        <f t="shared" si="40"/>
        <v>120000</v>
      </c>
      <c r="Q163" s="5" t="str">
        <f t="shared" si="41"/>
        <v/>
      </c>
      <c r="R163" s="6">
        <v>24886000</v>
      </c>
      <c r="S163" s="6">
        <f t="shared" si="32"/>
        <v>1537000</v>
      </c>
      <c r="T163" s="7">
        <v>25132000</v>
      </c>
      <c r="U163" s="6">
        <f t="shared" si="33"/>
        <v>1591000</v>
      </c>
      <c r="V163" s="7">
        <v>22066000</v>
      </c>
      <c r="W163" s="6">
        <f t="shared" si="34"/>
        <v>3749000</v>
      </c>
      <c r="X163" s="7">
        <v>22066000</v>
      </c>
      <c r="Y163" s="6">
        <f t="shared" si="35"/>
        <v>3749000</v>
      </c>
      <c r="Z163" s="1"/>
      <c r="AA163" s="1"/>
    </row>
    <row r="164" spans="1:27" s="44" customFormat="1" x14ac:dyDescent="0.25">
      <c r="A164" s="46" t="s">
        <v>347</v>
      </c>
      <c r="B164" s="42" t="s">
        <v>348</v>
      </c>
      <c r="C164" s="24">
        <v>670638</v>
      </c>
      <c r="D164" s="25">
        <f t="shared" si="36"/>
        <v>671000</v>
      </c>
      <c r="E164" s="6">
        <v>-554000</v>
      </c>
      <c r="F164" s="6">
        <v>20000</v>
      </c>
      <c r="G164" s="6">
        <v>11000</v>
      </c>
      <c r="H164" s="6"/>
      <c r="I164" s="6">
        <f>'用途別(概算)'!AT162</f>
        <v>23859000</v>
      </c>
      <c r="J164" s="6">
        <f>'用途別(概算)'!AS162</f>
        <v>3000</v>
      </c>
      <c r="K164" s="6">
        <f t="shared" si="37"/>
        <v>23873000</v>
      </c>
      <c r="L164" s="6">
        <f t="shared" si="38"/>
        <v>23839000</v>
      </c>
      <c r="M164" s="6">
        <f t="shared" si="39"/>
        <v>23842000</v>
      </c>
      <c r="N164" s="6">
        <f t="shared" si="42"/>
        <v>-31000</v>
      </c>
      <c r="O164" s="26">
        <f t="shared" si="43"/>
        <v>117000</v>
      </c>
      <c r="P164" s="6">
        <f t="shared" si="40"/>
        <v>86000</v>
      </c>
      <c r="Q164" s="5" t="str">
        <f t="shared" si="41"/>
        <v/>
      </c>
      <c r="R164" s="6">
        <v>21514000</v>
      </c>
      <c r="S164" s="6">
        <f t="shared" si="32"/>
        <v>2345000</v>
      </c>
      <c r="T164" s="7">
        <v>21571000</v>
      </c>
      <c r="U164" s="6">
        <f t="shared" si="33"/>
        <v>2302000</v>
      </c>
      <c r="V164" s="7">
        <v>21014000</v>
      </c>
      <c r="W164" s="6">
        <f t="shared" si="34"/>
        <v>2825000</v>
      </c>
      <c r="X164" s="7">
        <v>21017000</v>
      </c>
      <c r="Y164" s="6">
        <f t="shared" si="35"/>
        <v>2825000</v>
      </c>
      <c r="Z164" s="1"/>
      <c r="AA164" s="1"/>
    </row>
    <row r="165" spans="1:27" s="44" customFormat="1" x14ac:dyDescent="0.25">
      <c r="A165" s="47" t="s">
        <v>349</v>
      </c>
      <c r="B165" s="42" t="s">
        <v>350</v>
      </c>
      <c r="C165" s="24">
        <v>3520833</v>
      </c>
      <c r="D165" s="25">
        <f t="shared" si="36"/>
        <v>3521000</v>
      </c>
      <c r="E165" s="6">
        <v>-1576000</v>
      </c>
      <c r="F165" s="6">
        <v>568000</v>
      </c>
      <c r="G165" s="6">
        <v>1369000</v>
      </c>
      <c r="H165" s="6"/>
      <c r="I165" s="6">
        <f>'用途別(概算)'!AT163</f>
        <v>24080000</v>
      </c>
      <c r="J165" s="6">
        <f>'用途別(概算)'!AS163</f>
        <v>0</v>
      </c>
      <c r="K165" s="6">
        <f t="shared" si="37"/>
        <v>25449000</v>
      </c>
      <c r="L165" s="6">
        <f t="shared" si="38"/>
        <v>23512000</v>
      </c>
      <c r="M165" s="6">
        <f t="shared" si="39"/>
        <v>23512000</v>
      </c>
      <c r="N165" s="6">
        <f t="shared" si="42"/>
        <v>-1937000</v>
      </c>
      <c r="O165" s="26">
        <f t="shared" si="43"/>
        <v>1945000</v>
      </c>
      <c r="P165" s="6">
        <f t="shared" si="40"/>
        <v>8000</v>
      </c>
      <c r="Q165" s="5" t="str">
        <f t="shared" si="41"/>
        <v/>
      </c>
      <c r="R165" s="6">
        <v>24639000</v>
      </c>
      <c r="S165" s="6">
        <f t="shared" si="32"/>
        <v>-559000</v>
      </c>
      <c r="T165" s="7">
        <v>24974000</v>
      </c>
      <c r="U165" s="6">
        <f t="shared" si="33"/>
        <v>475000</v>
      </c>
      <c r="V165" s="7">
        <v>23398000</v>
      </c>
      <c r="W165" s="6">
        <f t="shared" si="34"/>
        <v>114000</v>
      </c>
      <c r="X165" s="7">
        <v>23398000</v>
      </c>
      <c r="Y165" s="6">
        <f t="shared" si="35"/>
        <v>114000</v>
      </c>
      <c r="Z165" s="1"/>
      <c r="AA165" s="1"/>
    </row>
    <row r="166" spans="1:27" s="44" customFormat="1" x14ac:dyDescent="0.25">
      <c r="A166" s="46" t="s">
        <v>351</v>
      </c>
      <c r="B166" s="42" t="s">
        <v>352</v>
      </c>
      <c r="C166" s="24">
        <v>6145060</v>
      </c>
      <c r="D166" s="25">
        <f t="shared" si="36"/>
        <v>6145000</v>
      </c>
      <c r="E166" s="6">
        <v>-2745000</v>
      </c>
      <c r="F166" s="6">
        <v>2650000</v>
      </c>
      <c r="G166" s="6">
        <v>249000</v>
      </c>
      <c r="H166" s="6"/>
      <c r="I166" s="6">
        <f>'用途別(概算)'!AT164</f>
        <v>22320000</v>
      </c>
      <c r="J166" s="6">
        <f>'用途別(概算)'!AS164</f>
        <v>0</v>
      </c>
      <c r="K166" s="6">
        <f t="shared" si="37"/>
        <v>22569000</v>
      </c>
      <c r="L166" s="6">
        <f t="shared" si="38"/>
        <v>19670000</v>
      </c>
      <c r="M166" s="6">
        <f t="shared" si="39"/>
        <v>19670000</v>
      </c>
      <c r="N166" s="6">
        <f t="shared" si="42"/>
        <v>-2899000</v>
      </c>
      <c r="O166" s="26">
        <f t="shared" si="43"/>
        <v>3400000</v>
      </c>
      <c r="P166" s="6">
        <f t="shared" si="40"/>
        <v>501000</v>
      </c>
      <c r="Q166" s="5" t="str">
        <f t="shared" si="41"/>
        <v/>
      </c>
      <c r="R166" s="6">
        <v>20581000</v>
      </c>
      <c r="S166" s="6">
        <f t="shared" si="32"/>
        <v>1739000</v>
      </c>
      <c r="T166" s="7">
        <v>20874000</v>
      </c>
      <c r="U166" s="6">
        <f t="shared" si="33"/>
        <v>1695000</v>
      </c>
      <c r="V166" s="7">
        <v>18129000</v>
      </c>
      <c r="W166" s="6">
        <f t="shared" si="34"/>
        <v>1541000</v>
      </c>
      <c r="X166" s="7">
        <v>18129000</v>
      </c>
      <c r="Y166" s="6">
        <f t="shared" si="35"/>
        <v>1541000</v>
      </c>
      <c r="Z166" s="1"/>
      <c r="AA166" s="1"/>
    </row>
    <row r="167" spans="1:27" s="44" customFormat="1" x14ac:dyDescent="0.25">
      <c r="A167" s="46" t="s">
        <v>353</v>
      </c>
      <c r="B167" s="42" t="s">
        <v>354</v>
      </c>
      <c r="C167" s="24">
        <v>7415545</v>
      </c>
      <c r="D167" s="25">
        <f t="shared" si="36"/>
        <v>7416000</v>
      </c>
      <c r="E167" s="6">
        <v>-3129000</v>
      </c>
      <c r="F167" s="6">
        <v>3375000</v>
      </c>
      <c r="G167" s="6">
        <v>721000</v>
      </c>
      <c r="H167" s="6"/>
      <c r="I167" s="6">
        <f>'用途別(概算)'!AT165</f>
        <v>24143000</v>
      </c>
      <c r="J167" s="6">
        <f>'用途別(概算)'!AS165</f>
        <v>0</v>
      </c>
      <c r="K167" s="6">
        <f t="shared" si="37"/>
        <v>24864000</v>
      </c>
      <c r="L167" s="6">
        <f t="shared" si="38"/>
        <v>20768000</v>
      </c>
      <c r="M167" s="6">
        <f t="shared" si="39"/>
        <v>20768000</v>
      </c>
      <c r="N167" s="6">
        <f t="shared" si="42"/>
        <v>-4096000</v>
      </c>
      <c r="O167" s="26">
        <f t="shared" si="43"/>
        <v>4287000</v>
      </c>
      <c r="P167" s="6">
        <f t="shared" si="40"/>
        <v>191000</v>
      </c>
      <c r="Q167" s="5" t="str">
        <f t="shared" si="41"/>
        <v/>
      </c>
      <c r="R167" s="6">
        <v>22941000</v>
      </c>
      <c r="S167" s="6">
        <f t="shared" si="32"/>
        <v>1202000</v>
      </c>
      <c r="T167" s="7">
        <v>23745000</v>
      </c>
      <c r="U167" s="6">
        <f t="shared" si="33"/>
        <v>1119000</v>
      </c>
      <c r="V167" s="7">
        <v>20616000</v>
      </c>
      <c r="W167" s="6">
        <f t="shared" si="34"/>
        <v>152000</v>
      </c>
      <c r="X167" s="7">
        <v>20616000</v>
      </c>
      <c r="Y167" s="6">
        <f t="shared" si="35"/>
        <v>152000</v>
      </c>
      <c r="Z167" s="1"/>
      <c r="AA167" s="1"/>
    </row>
    <row r="168" spans="1:27" s="44" customFormat="1" x14ac:dyDescent="0.25">
      <c r="A168" s="46" t="s">
        <v>355</v>
      </c>
      <c r="B168" s="42" t="s">
        <v>356</v>
      </c>
      <c r="C168" s="24">
        <v>1742175</v>
      </c>
      <c r="D168" s="25">
        <f t="shared" si="36"/>
        <v>1742000</v>
      </c>
      <c r="E168" s="6">
        <v>-674000</v>
      </c>
      <c r="F168" s="6">
        <v>839000</v>
      </c>
      <c r="G168" s="6">
        <v>208000</v>
      </c>
      <c r="H168" s="6"/>
      <c r="I168" s="6">
        <f>'用途別(概算)'!AT166</f>
        <v>22244000</v>
      </c>
      <c r="J168" s="6">
        <f>'用途別(概算)'!AS166</f>
        <v>0</v>
      </c>
      <c r="K168" s="6">
        <f t="shared" si="37"/>
        <v>22452000</v>
      </c>
      <c r="L168" s="6">
        <f t="shared" si="38"/>
        <v>21405000</v>
      </c>
      <c r="M168" s="6">
        <f t="shared" si="39"/>
        <v>21405000</v>
      </c>
      <c r="N168" s="6">
        <f t="shared" si="42"/>
        <v>-1047000</v>
      </c>
      <c r="O168" s="26">
        <f t="shared" si="43"/>
        <v>1068000</v>
      </c>
      <c r="P168" s="6">
        <f t="shared" si="40"/>
        <v>21000</v>
      </c>
      <c r="Q168" s="5" t="str">
        <f t="shared" si="41"/>
        <v/>
      </c>
      <c r="R168" s="6">
        <v>21527000</v>
      </c>
      <c r="S168" s="6">
        <f t="shared" si="32"/>
        <v>717000</v>
      </c>
      <c r="T168" s="7">
        <v>21672000</v>
      </c>
      <c r="U168" s="6">
        <f t="shared" si="33"/>
        <v>780000</v>
      </c>
      <c r="V168" s="7">
        <v>20998000</v>
      </c>
      <c r="W168" s="6">
        <f t="shared" si="34"/>
        <v>407000</v>
      </c>
      <c r="X168" s="7">
        <v>20998000</v>
      </c>
      <c r="Y168" s="6">
        <f t="shared" si="35"/>
        <v>407000</v>
      </c>
      <c r="Z168" s="1"/>
      <c r="AA168" s="1"/>
    </row>
    <row r="169" spans="1:27" s="44" customFormat="1" x14ac:dyDescent="0.25">
      <c r="A169" s="46" t="s">
        <v>357</v>
      </c>
      <c r="B169" s="42" t="s">
        <v>358</v>
      </c>
      <c r="C169" s="24">
        <v>3085527</v>
      </c>
      <c r="D169" s="25">
        <f t="shared" si="36"/>
        <v>3086000</v>
      </c>
      <c r="E169" s="6">
        <v>-1167000</v>
      </c>
      <c r="F169" s="6">
        <v>1258000</v>
      </c>
      <c r="G169" s="6">
        <v>454000</v>
      </c>
      <c r="H169" s="6"/>
      <c r="I169" s="6">
        <f>'用途別(概算)'!AT167</f>
        <v>24332000</v>
      </c>
      <c r="J169" s="6">
        <f>'用途別(概算)'!AS167</f>
        <v>0</v>
      </c>
      <c r="K169" s="6">
        <f t="shared" si="37"/>
        <v>24786000</v>
      </c>
      <c r="L169" s="6">
        <f t="shared" si="38"/>
        <v>23074000</v>
      </c>
      <c r="M169" s="6">
        <f t="shared" si="39"/>
        <v>23074000</v>
      </c>
      <c r="N169" s="6">
        <f t="shared" si="42"/>
        <v>-1712000</v>
      </c>
      <c r="O169" s="26">
        <f t="shared" si="43"/>
        <v>1919000</v>
      </c>
      <c r="P169" s="6">
        <f t="shared" si="40"/>
        <v>207000</v>
      </c>
      <c r="Q169" s="5" t="str">
        <f t="shared" si="41"/>
        <v/>
      </c>
      <c r="R169" s="6">
        <v>23713000</v>
      </c>
      <c r="S169" s="6">
        <f t="shared" si="32"/>
        <v>619000</v>
      </c>
      <c r="T169" s="7">
        <v>24060000</v>
      </c>
      <c r="U169" s="6">
        <f t="shared" si="33"/>
        <v>726000</v>
      </c>
      <c r="V169" s="7">
        <v>22891000</v>
      </c>
      <c r="W169" s="6">
        <f t="shared" si="34"/>
        <v>183000</v>
      </c>
      <c r="X169" s="7">
        <v>22893000</v>
      </c>
      <c r="Y169" s="6">
        <f t="shared" si="35"/>
        <v>181000</v>
      </c>
      <c r="Z169" s="1"/>
      <c r="AA169" s="1"/>
    </row>
    <row r="170" spans="1:27" s="44" customFormat="1" x14ac:dyDescent="0.25">
      <c r="A170" s="46" t="s">
        <v>359</v>
      </c>
      <c r="B170" s="42" t="s">
        <v>360</v>
      </c>
      <c r="C170" s="24">
        <v>3984884</v>
      </c>
      <c r="D170" s="25">
        <f t="shared" si="36"/>
        <v>3985000</v>
      </c>
      <c r="E170" s="6">
        <v>-1740000</v>
      </c>
      <c r="F170" s="6">
        <v>1893000</v>
      </c>
      <c r="G170" s="6">
        <v>242000</v>
      </c>
      <c r="H170" s="6"/>
      <c r="I170" s="6">
        <f>'用途別(概算)'!AT168</f>
        <v>23716000</v>
      </c>
      <c r="J170" s="6">
        <f>'用途別(概算)'!AS168</f>
        <v>0</v>
      </c>
      <c r="K170" s="6">
        <f t="shared" si="37"/>
        <v>23958000</v>
      </c>
      <c r="L170" s="6">
        <f t="shared" si="38"/>
        <v>21823000</v>
      </c>
      <c r="M170" s="6">
        <f t="shared" si="39"/>
        <v>21823000</v>
      </c>
      <c r="N170" s="6">
        <f t="shared" si="42"/>
        <v>-2135000</v>
      </c>
      <c r="O170" s="26">
        <f t="shared" si="43"/>
        <v>2245000</v>
      </c>
      <c r="P170" s="6">
        <f t="shared" si="40"/>
        <v>110000</v>
      </c>
      <c r="Q170" s="5" t="str">
        <f t="shared" si="41"/>
        <v/>
      </c>
      <c r="R170" s="6">
        <v>23890000</v>
      </c>
      <c r="S170" s="6">
        <f t="shared" ref="S170:S177" si="44">I170-R170</f>
        <v>-174000</v>
      </c>
      <c r="T170" s="7">
        <v>24572000</v>
      </c>
      <c r="U170" s="6">
        <f t="shared" si="33"/>
        <v>-614000</v>
      </c>
      <c r="V170" s="7">
        <v>22832000</v>
      </c>
      <c r="W170" s="6">
        <f t="shared" si="34"/>
        <v>-1009000</v>
      </c>
      <c r="X170" s="7">
        <v>22832000</v>
      </c>
      <c r="Y170" s="6">
        <f t="shared" si="35"/>
        <v>-1009000</v>
      </c>
      <c r="Z170" s="1"/>
      <c r="AA170" s="1"/>
    </row>
    <row r="171" spans="1:27" s="44" customFormat="1" x14ac:dyDescent="0.25">
      <c r="A171" s="46" t="s">
        <v>361</v>
      </c>
      <c r="B171" s="42" t="s">
        <v>362</v>
      </c>
      <c r="C171" s="24">
        <v>4445628</v>
      </c>
      <c r="D171" s="25">
        <f t="shared" si="36"/>
        <v>4446000</v>
      </c>
      <c r="E171" s="6">
        <v>-2499000</v>
      </c>
      <c r="F171" s="6">
        <v>1446000</v>
      </c>
      <c r="G171" s="6">
        <v>0</v>
      </c>
      <c r="H171" s="6"/>
      <c r="I171" s="6">
        <f>'用途別(概算)'!AT169</f>
        <v>28254000</v>
      </c>
      <c r="J171" s="6">
        <f>'用途別(概算)'!AS169</f>
        <v>0</v>
      </c>
      <c r="K171" s="6">
        <f t="shared" si="37"/>
        <v>28254000</v>
      </c>
      <c r="L171" s="6">
        <f t="shared" si="38"/>
        <v>26808000</v>
      </c>
      <c r="M171" s="6">
        <f t="shared" si="39"/>
        <v>26808000</v>
      </c>
      <c r="N171" s="6">
        <f t="shared" si="42"/>
        <v>-1446000</v>
      </c>
      <c r="O171" s="26">
        <f t="shared" si="43"/>
        <v>1947000</v>
      </c>
      <c r="P171" s="6">
        <f t="shared" si="40"/>
        <v>501000</v>
      </c>
      <c r="Q171" s="5" t="str">
        <f t="shared" si="41"/>
        <v/>
      </c>
      <c r="R171" s="6">
        <v>26727000</v>
      </c>
      <c r="S171" s="6">
        <f t="shared" si="44"/>
        <v>1527000</v>
      </c>
      <c r="T171" s="7">
        <v>27358000</v>
      </c>
      <c r="U171" s="6">
        <f t="shared" si="33"/>
        <v>896000</v>
      </c>
      <c r="V171" s="7">
        <v>24859000</v>
      </c>
      <c r="W171" s="6">
        <f t="shared" si="34"/>
        <v>1949000</v>
      </c>
      <c r="X171" s="7">
        <v>24859000</v>
      </c>
      <c r="Y171" s="6">
        <f t="shared" si="35"/>
        <v>1949000</v>
      </c>
      <c r="Z171" s="1"/>
      <c r="AA171" s="1"/>
    </row>
    <row r="172" spans="1:27" s="44" customFormat="1" x14ac:dyDescent="0.25">
      <c r="A172" s="43" t="s">
        <v>363</v>
      </c>
      <c r="B172" s="42" t="s">
        <v>364</v>
      </c>
      <c r="C172" s="24">
        <v>2095687</v>
      </c>
      <c r="D172" s="25">
        <f t="shared" si="36"/>
        <v>2096000</v>
      </c>
      <c r="E172" s="6">
        <v>-821000</v>
      </c>
      <c r="F172" s="6">
        <v>158000</v>
      </c>
      <c r="G172" s="6">
        <v>1106000</v>
      </c>
      <c r="H172" s="6"/>
      <c r="I172" s="6">
        <f>'用途別(概算)'!AT170</f>
        <v>74481000</v>
      </c>
      <c r="J172" s="6">
        <f>'用途別(概算)'!AS170</f>
        <v>220000</v>
      </c>
      <c r="K172" s="6">
        <f t="shared" si="37"/>
        <v>75807000</v>
      </c>
      <c r="L172" s="6">
        <f t="shared" si="38"/>
        <v>74323000</v>
      </c>
      <c r="M172" s="6">
        <f t="shared" si="39"/>
        <v>74543000</v>
      </c>
      <c r="N172" s="6">
        <f t="shared" si="42"/>
        <v>-1264000</v>
      </c>
      <c r="O172" s="26">
        <f t="shared" si="43"/>
        <v>1275000</v>
      </c>
      <c r="P172" s="6">
        <f t="shared" si="40"/>
        <v>11000</v>
      </c>
      <c r="Q172" s="5" t="str">
        <f t="shared" si="41"/>
        <v/>
      </c>
      <c r="R172" s="6">
        <v>75003000</v>
      </c>
      <c r="S172" s="6">
        <f t="shared" si="44"/>
        <v>-522000</v>
      </c>
      <c r="T172" s="7">
        <v>75831000</v>
      </c>
      <c r="U172" s="6">
        <f t="shared" si="33"/>
        <v>-24000</v>
      </c>
      <c r="V172" s="7">
        <v>74870000</v>
      </c>
      <c r="W172" s="6">
        <f t="shared" si="34"/>
        <v>-547000</v>
      </c>
      <c r="X172" s="7">
        <v>75010000</v>
      </c>
      <c r="Y172" s="6">
        <f t="shared" si="35"/>
        <v>-467000</v>
      </c>
      <c r="Z172" s="1"/>
      <c r="AA172" s="1"/>
    </row>
    <row r="173" spans="1:27" s="44" customFormat="1" x14ac:dyDescent="0.25">
      <c r="A173" s="43" t="s">
        <v>365</v>
      </c>
      <c r="B173" s="42" t="s">
        <v>366</v>
      </c>
      <c r="C173" s="24">
        <v>4097404</v>
      </c>
      <c r="D173" s="25">
        <f t="shared" si="36"/>
        <v>4097000</v>
      </c>
      <c r="E173" s="6">
        <v>-2584000</v>
      </c>
      <c r="F173" s="6">
        <v>215000</v>
      </c>
      <c r="G173" s="6">
        <v>1283000</v>
      </c>
      <c r="H173" s="6"/>
      <c r="I173" s="6">
        <f>'用途別(概算)'!AT171</f>
        <v>73231000</v>
      </c>
      <c r="J173" s="6">
        <f>'用途別(概算)'!AS171</f>
        <v>100000</v>
      </c>
      <c r="K173" s="6">
        <f t="shared" si="37"/>
        <v>74614000</v>
      </c>
      <c r="L173" s="6">
        <f t="shared" si="38"/>
        <v>73016000</v>
      </c>
      <c r="M173" s="6">
        <f t="shared" si="39"/>
        <v>73116000</v>
      </c>
      <c r="N173" s="6">
        <f t="shared" si="42"/>
        <v>-1498000</v>
      </c>
      <c r="O173" s="26">
        <f t="shared" si="43"/>
        <v>1513000</v>
      </c>
      <c r="P173" s="6">
        <f t="shared" si="40"/>
        <v>15000</v>
      </c>
      <c r="Q173" s="5" t="str">
        <f t="shared" si="41"/>
        <v/>
      </c>
      <c r="R173" s="6">
        <v>69064000</v>
      </c>
      <c r="S173" s="6">
        <f t="shared" si="44"/>
        <v>4167000</v>
      </c>
      <c r="T173" s="7">
        <v>69920000</v>
      </c>
      <c r="U173" s="6">
        <f t="shared" si="33"/>
        <v>4694000</v>
      </c>
      <c r="V173" s="7">
        <v>67256000</v>
      </c>
      <c r="W173" s="6">
        <f t="shared" si="34"/>
        <v>5760000</v>
      </c>
      <c r="X173" s="7">
        <v>67336000</v>
      </c>
      <c r="Y173" s="6">
        <f t="shared" si="35"/>
        <v>5780000</v>
      </c>
      <c r="Z173" s="1"/>
      <c r="AA173" s="1"/>
    </row>
    <row r="174" spans="1:27" s="44" customFormat="1" x14ac:dyDescent="0.25">
      <c r="A174" s="43" t="s">
        <v>367</v>
      </c>
      <c r="B174" s="42" t="s">
        <v>368</v>
      </c>
      <c r="C174" s="24">
        <v>1142740</v>
      </c>
      <c r="D174" s="25">
        <f t="shared" si="36"/>
        <v>1143000</v>
      </c>
      <c r="E174" s="6">
        <v>-492000</v>
      </c>
      <c r="F174" s="6">
        <v>5000</v>
      </c>
      <c r="G174" s="6">
        <v>558000</v>
      </c>
      <c r="H174" s="6"/>
      <c r="I174" s="6">
        <f>'用途別(概算)'!AT172</f>
        <v>72012000</v>
      </c>
      <c r="J174" s="6">
        <f>'用途別(概算)'!AS172</f>
        <v>10000</v>
      </c>
      <c r="K174" s="6">
        <f t="shared" si="37"/>
        <v>72580000</v>
      </c>
      <c r="L174" s="6">
        <f t="shared" si="38"/>
        <v>72007000</v>
      </c>
      <c r="M174" s="6">
        <f t="shared" si="39"/>
        <v>72017000</v>
      </c>
      <c r="N174" s="6">
        <f t="shared" si="42"/>
        <v>-563000</v>
      </c>
      <c r="O174" s="26">
        <f t="shared" si="43"/>
        <v>651000</v>
      </c>
      <c r="P174" s="6">
        <f t="shared" si="40"/>
        <v>88000</v>
      </c>
      <c r="Q174" s="5" t="str">
        <f t="shared" si="41"/>
        <v/>
      </c>
      <c r="R174" s="6">
        <v>70716000</v>
      </c>
      <c r="S174" s="6">
        <f t="shared" si="44"/>
        <v>1296000</v>
      </c>
      <c r="T174" s="7">
        <v>70920000</v>
      </c>
      <c r="U174" s="6">
        <f t="shared" si="33"/>
        <v>1660000</v>
      </c>
      <c r="V174" s="7">
        <v>70408000</v>
      </c>
      <c r="W174" s="6">
        <f t="shared" si="34"/>
        <v>1599000</v>
      </c>
      <c r="X174" s="7">
        <v>70428000</v>
      </c>
      <c r="Y174" s="6">
        <f t="shared" si="35"/>
        <v>1589000</v>
      </c>
      <c r="Z174" s="1"/>
      <c r="AA174" s="1"/>
    </row>
    <row r="175" spans="1:27" s="44" customFormat="1" x14ac:dyDescent="0.25">
      <c r="A175" s="43" t="s">
        <v>369</v>
      </c>
      <c r="B175" s="42" t="s">
        <v>370</v>
      </c>
      <c r="C175" s="24">
        <v>9752653</v>
      </c>
      <c r="D175" s="25">
        <f t="shared" si="36"/>
        <v>9753000</v>
      </c>
      <c r="E175" s="6">
        <v>-6200000</v>
      </c>
      <c r="F175" s="6">
        <v>1867000</v>
      </c>
      <c r="G175" s="6">
        <v>1514000</v>
      </c>
      <c r="H175" s="6"/>
      <c r="I175" s="6">
        <f>'用途別(概算)'!AT173</f>
        <v>59958000</v>
      </c>
      <c r="J175" s="6">
        <f>'用途別(概算)'!AS173</f>
        <v>80000</v>
      </c>
      <c r="K175" s="6">
        <f t="shared" si="37"/>
        <v>61552000</v>
      </c>
      <c r="L175" s="6">
        <f t="shared" si="38"/>
        <v>58091000</v>
      </c>
      <c r="M175" s="6">
        <f t="shared" si="39"/>
        <v>58171000</v>
      </c>
      <c r="N175" s="6">
        <f t="shared" si="42"/>
        <v>-3381000</v>
      </c>
      <c r="O175" s="26">
        <f t="shared" si="43"/>
        <v>3553000</v>
      </c>
      <c r="P175" s="6">
        <f t="shared" si="40"/>
        <v>172000</v>
      </c>
      <c r="Q175" s="5" t="str">
        <f t="shared" si="41"/>
        <v/>
      </c>
      <c r="R175" s="6">
        <v>58690000</v>
      </c>
      <c r="S175" s="6">
        <f t="shared" si="44"/>
        <v>1268000</v>
      </c>
      <c r="T175" s="7">
        <v>59910000</v>
      </c>
      <c r="U175" s="6">
        <f t="shared" si="33"/>
        <v>1642000</v>
      </c>
      <c r="V175" s="7">
        <v>53630000</v>
      </c>
      <c r="W175" s="6">
        <f t="shared" si="34"/>
        <v>4461000</v>
      </c>
      <c r="X175" s="7">
        <v>53710000</v>
      </c>
      <c r="Y175" s="6">
        <f t="shared" si="35"/>
        <v>4461000</v>
      </c>
      <c r="Z175" s="1"/>
      <c r="AA175" s="1"/>
    </row>
    <row r="176" spans="1:27" s="44" customFormat="1" x14ac:dyDescent="0.25">
      <c r="A176" s="43" t="s">
        <v>371</v>
      </c>
      <c r="B176" s="48" t="s">
        <v>372</v>
      </c>
      <c r="C176" s="24">
        <v>2364013</v>
      </c>
      <c r="D176" s="25">
        <f t="shared" si="36"/>
        <v>2364000</v>
      </c>
      <c r="E176" s="6">
        <v>-1674000</v>
      </c>
      <c r="F176" s="6">
        <v>306000</v>
      </c>
      <c r="G176" s="6">
        <v>289000</v>
      </c>
      <c r="H176" s="6"/>
      <c r="I176" s="6">
        <f>'用途別(概算)'!AT174</f>
        <v>48798000</v>
      </c>
      <c r="J176" s="6">
        <f>'用途別(概算)'!AS174</f>
        <v>40000</v>
      </c>
      <c r="K176" s="6">
        <f t="shared" si="37"/>
        <v>49127000</v>
      </c>
      <c r="L176" s="6">
        <f t="shared" si="38"/>
        <v>48492000</v>
      </c>
      <c r="M176" s="6">
        <f t="shared" si="39"/>
        <v>48532000</v>
      </c>
      <c r="N176" s="6">
        <f t="shared" si="42"/>
        <v>-595000</v>
      </c>
      <c r="O176" s="26">
        <f t="shared" si="43"/>
        <v>690000</v>
      </c>
      <c r="P176" s="6">
        <f t="shared" si="40"/>
        <v>95000</v>
      </c>
      <c r="Q176" s="5" t="str">
        <f t="shared" si="41"/>
        <v/>
      </c>
      <c r="R176" s="6">
        <v>47719000</v>
      </c>
      <c r="S176" s="6">
        <f t="shared" si="44"/>
        <v>1079000</v>
      </c>
      <c r="T176" s="7">
        <v>48120000</v>
      </c>
      <c r="U176" s="6">
        <f t="shared" si="33"/>
        <v>1007000</v>
      </c>
      <c r="V176" s="7">
        <v>46406000</v>
      </c>
      <c r="W176" s="6">
        <f t="shared" si="34"/>
        <v>2086000</v>
      </c>
      <c r="X176" s="7">
        <v>46446000</v>
      </c>
      <c r="Y176" s="6">
        <f t="shared" si="35"/>
        <v>2086000</v>
      </c>
      <c r="Z176" s="1"/>
      <c r="AA176" s="1"/>
    </row>
    <row r="177" spans="1:25" x14ac:dyDescent="0.25">
      <c r="B177" s="1" t="s">
        <v>373</v>
      </c>
      <c r="C177" s="49"/>
      <c r="D177" s="50"/>
      <c r="E177" s="49"/>
      <c r="F177" s="49"/>
      <c r="G177" s="49"/>
      <c r="H177" s="49"/>
      <c r="I177" s="49"/>
      <c r="J177" s="49"/>
      <c r="K177" s="49"/>
      <c r="L177" s="49"/>
      <c r="O177" s="51"/>
      <c r="S177" s="6">
        <f t="shared" si="44"/>
        <v>0</v>
      </c>
      <c r="U177" s="6">
        <f t="shared" si="33"/>
        <v>0</v>
      </c>
      <c r="W177" s="6">
        <f t="shared" si="34"/>
        <v>0</v>
      </c>
      <c r="Y177" s="6">
        <f t="shared" si="35"/>
        <v>0</v>
      </c>
    </row>
    <row r="178" spans="1:25" x14ac:dyDescent="0.25">
      <c r="C178" s="2"/>
      <c r="D178" s="50"/>
      <c r="E178" s="2"/>
      <c r="H178" s="2"/>
      <c r="O178" s="51"/>
      <c r="Q178" s="5" t="s">
        <v>374</v>
      </c>
      <c r="S178" s="6">
        <f>SUM(S9:S176)</f>
        <v>180601000</v>
      </c>
      <c r="U178" s="6">
        <f>SUM(U9:U176)</f>
        <v>193308000</v>
      </c>
      <c r="W178" s="6">
        <f>SUM(W9:W176)</f>
        <v>241371000</v>
      </c>
      <c r="Y178" s="6">
        <f>SUM(Y9:Y176)</f>
        <v>241594000</v>
      </c>
    </row>
    <row r="179" spans="1:25" x14ac:dyDescent="0.25">
      <c r="C179" s="2"/>
      <c r="D179" s="50"/>
      <c r="E179" s="2"/>
      <c r="H179" s="2"/>
      <c r="O179" s="51"/>
    </row>
    <row r="180" spans="1:25" x14ac:dyDescent="0.25">
      <c r="B180" s="52"/>
      <c r="C180" s="53"/>
      <c r="D180" s="54"/>
      <c r="E180" s="55">
        <v>0</v>
      </c>
      <c r="O180" s="26">
        <f>D180+E180</f>
        <v>0</v>
      </c>
    </row>
    <row r="181" spans="1:25" x14ac:dyDescent="0.25">
      <c r="A181" s="56" t="s">
        <v>375</v>
      </c>
      <c r="B181" s="57" t="s">
        <v>376</v>
      </c>
      <c r="C181" s="24">
        <v>620324293</v>
      </c>
      <c r="D181" s="25">
        <f>ROUND(C181,-3)</f>
        <v>620324000</v>
      </c>
      <c r="E181" s="55">
        <v>-3768000</v>
      </c>
      <c r="O181" s="26">
        <f>D181+E181</f>
        <v>616556000</v>
      </c>
    </row>
    <row r="182" spans="1:25" x14ac:dyDescent="0.25">
      <c r="A182" s="56" t="s">
        <v>377</v>
      </c>
      <c r="B182" s="57" t="s">
        <v>378</v>
      </c>
      <c r="C182" s="24">
        <v>13938277</v>
      </c>
      <c r="D182" s="25">
        <f>ROUND(C182,-3)</f>
        <v>13938000</v>
      </c>
      <c r="E182" s="55">
        <v>-498000</v>
      </c>
      <c r="O182" s="26">
        <f>D182+E182</f>
        <v>13440000</v>
      </c>
    </row>
    <row r="183" spans="1:25" x14ac:dyDescent="0.25">
      <c r="C183" s="1">
        <f>C5+C181+C182+C180</f>
        <v>1248917618</v>
      </c>
      <c r="D183" s="1">
        <f>D5+D181+D182+D180</f>
        <v>1248919000</v>
      </c>
      <c r="E183" s="1">
        <f>E5+E181+E182+E180</f>
        <v>-324020000</v>
      </c>
      <c r="O183" s="1">
        <f>O5+O181+O182+O180</f>
        <v>924899000</v>
      </c>
    </row>
    <row r="185" spans="1:25" x14ac:dyDescent="0.25">
      <c r="D185" s="58"/>
      <c r="E185" s="59"/>
      <c r="F185" s="58"/>
      <c r="G185" s="58"/>
      <c r="H185" s="60"/>
      <c r="I185" s="58"/>
      <c r="J185" s="58"/>
      <c r="K185" s="58"/>
      <c r="L185" s="58"/>
      <c r="M185" s="58"/>
    </row>
    <row r="186" spans="1:25" x14ac:dyDescent="0.25">
      <c r="D186" s="127"/>
      <c r="E186" s="127"/>
      <c r="F186" s="127"/>
      <c r="G186" s="127"/>
      <c r="H186" s="127"/>
      <c r="I186" s="127"/>
      <c r="J186" s="127"/>
      <c r="K186" s="127"/>
      <c r="L186" s="127"/>
      <c r="M186" s="127"/>
    </row>
    <row r="187" spans="1:25" x14ac:dyDescent="0.25">
      <c r="D187" s="127"/>
      <c r="E187" s="127"/>
      <c r="F187" s="127"/>
      <c r="G187" s="127"/>
      <c r="H187" s="127"/>
      <c r="I187" s="127"/>
      <c r="J187" s="127"/>
    </row>
  </sheetData>
  <sheetProtection selectLockedCells="1" selectUnlockedCells="1"/>
  <autoFilter ref="A1:AA178"/>
  <mergeCells count="32">
    <mergeCell ref="A8:B8"/>
    <mergeCell ref="Z13:Z14"/>
    <mergeCell ref="D186:M186"/>
    <mergeCell ref="D187:J187"/>
    <mergeCell ref="T3:T4"/>
    <mergeCell ref="V3:V4"/>
    <mergeCell ref="X3:X4"/>
    <mergeCell ref="A5:B5"/>
    <mergeCell ref="A6:B6"/>
    <mergeCell ref="A7:B7"/>
    <mergeCell ref="L3:L4"/>
    <mergeCell ref="M3:M4"/>
    <mergeCell ref="N3:N4"/>
    <mergeCell ref="O3:O4"/>
    <mergeCell ref="P3:P4"/>
    <mergeCell ref="R3:R4"/>
    <mergeCell ref="Y2:Y4"/>
    <mergeCell ref="A3:A4"/>
    <mergeCell ref="B3:B4"/>
    <mergeCell ref="C3:C4"/>
    <mergeCell ref="D3:D4"/>
    <mergeCell ref="E3:E4"/>
    <mergeCell ref="K3:K4"/>
    <mergeCell ref="A2:B2"/>
    <mergeCell ref="S2:S4"/>
    <mergeCell ref="U2:U4"/>
    <mergeCell ref="W2:W4"/>
    <mergeCell ref="F3:F4"/>
    <mergeCell ref="G3:G4"/>
    <mergeCell ref="H3:H4"/>
    <mergeCell ref="I3:I4"/>
    <mergeCell ref="J3:J4"/>
  </mergeCells>
  <phoneticPr fontId="3" type="noConversion"/>
  <conditionalFormatting sqref="P9:P176">
    <cfRule type="cellIs" dxfId="0" priority="1" stopIfTrue="1" operator="lessThan">
      <formula>0</formula>
    </cfRule>
  </conditionalFormatting>
  <printOptions horizontalCentered="1"/>
  <pageMargins left="0.15748031496062992" right="0.19685039370078741" top="0.47244094488188981" bottom="0.31496062992125984" header="0.15748031496062992" footer="0.19685039370078741"/>
  <pageSetup paperSize="8" scale="70" fitToHeight="0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0"/>
    <pageSetUpPr fitToPage="1"/>
  </sheetPr>
  <dimension ref="A1:AT175"/>
  <sheetViews>
    <sheetView view="pageBreakPreview" zoomScale="85" zoomScaleNormal="100" zoomScaleSheetLayoutView="85" workbookViewId="0">
      <pane xSplit="2" ySplit="3" topLeftCell="S49" activePane="bottomRight" state="frozen"/>
      <selection activeCell="F10" sqref="F10"/>
      <selection pane="topRight" activeCell="F10" sqref="F10"/>
      <selection pane="bottomLeft" activeCell="F10" sqref="F10"/>
      <selection pane="bottomRight" activeCell="X71" sqref="X71"/>
    </sheetView>
  </sheetViews>
  <sheetFormatPr defaultColWidth="12.5" defaultRowHeight="16.5" x14ac:dyDescent="0.25"/>
  <cols>
    <col min="1" max="1" width="7.125" style="2" customWidth="1"/>
    <col min="2" max="2" width="23.875" style="2" bestFit="1" customWidth="1"/>
    <col min="3" max="3" width="16.5" style="2" customWidth="1"/>
    <col min="4" max="5" width="15.375" style="2" customWidth="1"/>
    <col min="6" max="6" width="16.5" style="2" customWidth="1"/>
    <col min="7" max="7" width="12.5" style="2" customWidth="1"/>
    <col min="8" max="8" width="14.375" style="2" customWidth="1"/>
    <col min="9" max="9" width="13.375" style="2" customWidth="1"/>
    <col min="10" max="10" width="11.25" style="2" customWidth="1"/>
    <col min="11" max="11" width="14" style="2" customWidth="1"/>
    <col min="12" max="12" width="11.25" style="2" customWidth="1"/>
    <col min="13" max="13" width="13.375" style="2" customWidth="1"/>
    <col min="14" max="14" width="11.25" style="2" customWidth="1"/>
    <col min="15" max="15" width="12.5" style="2" customWidth="1"/>
    <col min="16" max="16" width="11.375" style="2" customWidth="1"/>
    <col min="17" max="18" width="12.5" style="2" customWidth="1"/>
    <col min="19" max="20" width="10.25" style="2" customWidth="1"/>
    <col min="21" max="21" width="14.25" style="2" customWidth="1"/>
    <col min="22" max="24" width="12.5" style="2" customWidth="1"/>
    <col min="25" max="25" width="11.625" style="2" hidden="1" customWidth="1"/>
    <col min="26" max="26" width="15.375" style="2" customWidth="1"/>
    <col min="27" max="33" width="12.5" style="2" customWidth="1"/>
    <col min="34" max="34" width="13.5" style="97" customWidth="1"/>
    <col min="35" max="35" width="13.875" style="2" customWidth="1"/>
    <col min="36" max="36" width="13.75" style="2" customWidth="1"/>
    <col min="37" max="37" width="18" style="2" customWidth="1"/>
    <col min="38" max="38" width="15.625" style="2" customWidth="1"/>
    <col min="39" max="40" width="13.75" style="2" customWidth="1"/>
    <col min="41" max="41" width="17.125" style="2" customWidth="1"/>
    <col min="42" max="42" width="10.625" style="2" customWidth="1"/>
    <col min="43" max="43" width="13.5" style="2" bestFit="1" customWidth="1"/>
    <col min="44" max="44" width="16.125" style="2" customWidth="1"/>
    <col min="45" max="45" width="11.625" style="2" customWidth="1"/>
    <col min="46" max="46" width="16.125" style="2" customWidth="1"/>
    <col min="47" max="16384" width="12.5" style="2"/>
  </cols>
  <sheetData>
    <row r="1" spans="1:46" s="61" customFormat="1" ht="31.5" x14ac:dyDescent="0.25">
      <c r="C1" s="62"/>
      <c r="D1" s="62"/>
      <c r="E1" s="62"/>
      <c r="F1" s="62"/>
      <c r="G1" s="62"/>
      <c r="H1" s="62" t="s">
        <v>379</v>
      </c>
      <c r="I1" s="62" t="s">
        <v>379</v>
      </c>
      <c r="J1" s="62" t="s">
        <v>380</v>
      </c>
      <c r="K1" s="62" t="s">
        <v>381</v>
      </c>
      <c r="L1" s="63" t="s">
        <v>382</v>
      </c>
      <c r="M1" s="62" t="s">
        <v>383</v>
      </c>
      <c r="N1" s="62" t="s">
        <v>384</v>
      </c>
      <c r="O1" s="62" t="s">
        <v>385</v>
      </c>
      <c r="P1" s="62" t="s">
        <v>386</v>
      </c>
      <c r="Q1" s="62" t="s">
        <v>387</v>
      </c>
      <c r="R1" s="62" t="s">
        <v>388</v>
      </c>
      <c r="S1" s="63" t="s">
        <v>389</v>
      </c>
      <c r="T1" s="64" t="s">
        <v>390</v>
      </c>
      <c r="U1" s="62" t="s">
        <v>391</v>
      </c>
      <c r="V1" s="62"/>
      <c r="W1" s="64" t="s">
        <v>392</v>
      </c>
      <c r="X1" s="62"/>
      <c r="Y1" s="62"/>
      <c r="Z1" s="62" t="s">
        <v>393</v>
      </c>
      <c r="AA1" s="62" t="s">
        <v>394</v>
      </c>
      <c r="AB1" s="62" t="s">
        <v>395</v>
      </c>
      <c r="AC1" s="62" t="s">
        <v>396</v>
      </c>
      <c r="AD1" s="64" t="s">
        <v>397</v>
      </c>
      <c r="AE1" s="64" t="s">
        <v>398</v>
      </c>
      <c r="AF1" s="64" t="s">
        <v>399</v>
      </c>
      <c r="AG1" s="64" t="s">
        <v>400</v>
      </c>
      <c r="AH1" s="138"/>
      <c r="AI1" s="139"/>
      <c r="AJ1" s="139"/>
      <c r="AK1" s="139"/>
      <c r="AL1" s="62"/>
      <c r="AM1" s="65"/>
      <c r="AN1" s="65"/>
      <c r="AO1" s="62" t="s">
        <v>401</v>
      </c>
      <c r="AP1" s="65"/>
    </row>
    <row r="2" spans="1:46" s="79" customFormat="1" ht="126" customHeight="1" x14ac:dyDescent="0.25">
      <c r="A2" s="66" t="s">
        <v>402</v>
      </c>
      <c r="B2" s="66" t="s">
        <v>403</v>
      </c>
      <c r="C2" s="66" t="s">
        <v>404</v>
      </c>
      <c r="D2" s="66" t="s">
        <v>405</v>
      </c>
      <c r="E2" s="67" t="s">
        <v>406</v>
      </c>
      <c r="F2" s="68" t="s">
        <v>407</v>
      </c>
      <c r="G2" s="66" t="s">
        <v>408</v>
      </c>
      <c r="H2" s="66" t="s">
        <v>409</v>
      </c>
      <c r="I2" s="66" t="s">
        <v>410</v>
      </c>
      <c r="J2" s="66" t="s">
        <v>411</v>
      </c>
      <c r="K2" s="66" t="s">
        <v>412</v>
      </c>
      <c r="L2" s="66" t="s">
        <v>413</v>
      </c>
      <c r="M2" s="66" t="s">
        <v>414</v>
      </c>
      <c r="N2" s="66" t="s">
        <v>415</v>
      </c>
      <c r="O2" s="66" t="s">
        <v>416</v>
      </c>
      <c r="P2" s="66" t="s">
        <v>417</v>
      </c>
      <c r="Q2" s="66" t="s">
        <v>418</v>
      </c>
      <c r="R2" s="66" t="s">
        <v>419</v>
      </c>
      <c r="S2" s="66" t="s">
        <v>420</v>
      </c>
      <c r="T2" s="66" t="s">
        <v>421</v>
      </c>
      <c r="U2" s="66" t="s">
        <v>422</v>
      </c>
      <c r="V2" s="66" t="s">
        <v>773</v>
      </c>
      <c r="W2" s="66" t="s">
        <v>423</v>
      </c>
      <c r="X2" s="69" t="s">
        <v>424</v>
      </c>
      <c r="Y2" s="70" t="s">
        <v>425</v>
      </c>
      <c r="Z2" s="69" t="s">
        <v>426</v>
      </c>
      <c r="AA2" s="69" t="s">
        <v>427</v>
      </c>
      <c r="AB2" s="69" t="s">
        <v>428</v>
      </c>
      <c r="AC2" s="71" t="s">
        <v>429</v>
      </c>
      <c r="AD2" s="71" t="s">
        <v>430</v>
      </c>
      <c r="AE2" s="71" t="s">
        <v>431</v>
      </c>
      <c r="AF2" s="71" t="s">
        <v>432</v>
      </c>
      <c r="AG2" s="71" t="s">
        <v>772</v>
      </c>
      <c r="AH2" s="72" t="s">
        <v>433</v>
      </c>
      <c r="AI2" s="66" t="s">
        <v>434</v>
      </c>
      <c r="AJ2" s="66" t="s">
        <v>435</v>
      </c>
      <c r="AK2" s="69" t="s">
        <v>436</v>
      </c>
      <c r="AL2" s="67" t="s">
        <v>437</v>
      </c>
      <c r="AM2" s="73" t="s">
        <v>438</v>
      </c>
      <c r="AN2" s="74" t="s">
        <v>439</v>
      </c>
      <c r="AO2" s="75" t="s">
        <v>440</v>
      </c>
      <c r="AP2" s="76" t="s">
        <v>441</v>
      </c>
      <c r="AQ2" s="77" t="s">
        <v>442</v>
      </c>
      <c r="AR2" s="78" t="s">
        <v>443</v>
      </c>
      <c r="AS2" s="77" t="s">
        <v>444</v>
      </c>
      <c r="AT2" s="77" t="s">
        <v>445</v>
      </c>
    </row>
    <row r="3" spans="1:46" ht="18.399999999999999" customHeight="1" x14ac:dyDescent="0.25">
      <c r="A3" s="140" t="s">
        <v>446</v>
      </c>
      <c r="B3" s="141"/>
      <c r="C3" s="6">
        <f t="shared" ref="C3:AQ3" si="0">C4+C5+C6</f>
        <v>6992422</v>
      </c>
      <c r="D3" s="6">
        <f t="shared" si="0"/>
        <v>0</v>
      </c>
      <c r="E3" s="6">
        <f t="shared" si="0"/>
        <v>6992422</v>
      </c>
      <c r="F3" s="6">
        <f>F4+F5+F6</f>
        <v>0</v>
      </c>
      <c r="G3" s="6">
        <f t="shared" si="0"/>
        <v>1560</v>
      </c>
      <c r="H3" s="6">
        <f t="shared" si="0"/>
        <v>37488</v>
      </c>
      <c r="I3" s="6">
        <f t="shared" si="0"/>
        <v>14746</v>
      </c>
      <c r="J3" s="6">
        <f t="shared" si="0"/>
        <v>3191</v>
      </c>
      <c r="K3" s="6">
        <f t="shared" si="0"/>
        <v>4153</v>
      </c>
      <c r="L3" s="6">
        <f t="shared" si="0"/>
        <v>4187</v>
      </c>
      <c r="M3" s="6">
        <f t="shared" si="0"/>
        <v>3507</v>
      </c>
      <c r="N3" s="6">
        <f t="shared" si="0"/>
        <v>680</v>
      </c>
      <c r="O3" s="6">
        <f t="shared" si="0"/>
        <v>28221</v>
      </c>
      <c r="P3" s="6">
        <f t="shared" si="0"/>
        <v>653</v>
      </c>
      <c r="Q3" s="6">
        <f t="shared" si="0"/>
        <v>1515</v>
      </c>
      <c r="R3" s="6">
        <f t="shared" si="0"/>
        <v>28048</v>
      </c>
      <c r="S3" s="6">
        <f t="shared" si="0"/>
        <v>884</v>
      </c>
      <c r="T3" s="6">
        <f t="shared" si="0"/>
        <v>705</v>
      </c>
      <c r="U3" s="6">
        <f t="shared" si="0"/>
        <v>416</v>
      </c>
      <c r="V3" s="6">
        <f t="shared" si="0"/>
        <v>160</v>
      </c>
      <c r="W3" s="6">
        <f t="shared" si="0"/>
        <v>5376</v>
      </c>
      <c r="X3" s="6">
        <f t="shared" si="0"/>
        <v>1020</v>
      </c>
      <c r="Y3" s="6">
        <f t="shared" si="0"/>
        <v>0</v>
      </c>
      <c r="Z3" s="6">
        <f t="shared" si="0"/>
        <v>16360</v>
      </c>
      <c r="AA3" s="6">
        <f t="shared" si="0"/>
        <v>1360</v>
      </c>
      <c r="AB3" s="6">
        <f t="shared" si="0"/>
        <v>408</v>
      </c>
      <c r="AC3" s="6">
        <f>AC4+AC5+AC6</f>
        <v>29972</v>
      </c>
      <c r="AD3" s="80">
        <f t="shared" ref="AD3:AG3" si="1">AD4+AD5+AD6</f>
        <v>21133</v>
      </c>
      <c r="AE3" s="80">
        <f t="shared" si="1"/>
        <v>1411</v>
      </c>
      <c r="AF3" s="80">
        <f t="shared" si="1"/>
        <v>52769</v>
      </c>
      <c r="AG3" s="80">
        <f t="shared" si="1"/>
        <v>21040</v>
      </c>
      <c r="AH3" s="81">
        <f t="shared" si="0"/>
        <v>3237</v>
      </c>
      <c r="AI3" s="6">
        <f t="shared" si="0"/>
        <v>132</v>
      </c>
      <c r="AJ3" s="6">
        <f t="shared" si="0"/>
        <v>160</v>
      </c>
      <c r="AK3" s="6">
        <f t="shared" si="0"/>
        <v>0</v>
      </c>
      <c r="AL3" s="6">
        <f>AL4+AL5+AL6</f>
        <v>7276914</v>
      </c>
      <c r="AM3" s="6">
        <f t="shared" si="0"/>
        <v>83322</v>
      </c>
      <c r="AN3" s="6">
        <f t="shared" si="0"/>
        <v>0</v>
      </c>
      <c r="AO3" s="80">
        <f>AO4+AO5+AO6</f>
        <v>7360236</v>
      </c>
      <c r="AP3" s="6">
        <f>AP4+AP5+AP6</f>
        <v>0</v>
      </c>
      <c r="AQ3" s="6">
        <f t="shared" si="0"/>
        <v>83408183</v>
      </c>
      <c r="AR3" s="82">
        <f>AL3*1000</f>
        <v>7276914000</v>
      </c>
      <c r="AS3" s="6">
        <f>AS4+AS5+AS6</f>
        <v>3529000</v>
      </c>
      <c r="AT3" s="82">
        <f>IF((AR3-AS3)=AT4+AT5+AT6,(AR3-AS3),"加總不合")</f>
        <v>7273385000</v>
      </c>
    </row>
    <row r="4" spans="1:46" s="86" customFormat="1" ht="18.399999999999999" customHeight="1" x14ac:dyDescent="0.25">
      <c r="A4" s="142" t="s">
        <v>447</v>
      </c>
      <c r="B4" s="143"/>
      <c r="C4" s="83">
        <f>IF(C7="",0,C7)</f>
        <v>246349</v>
      </c>
      <c r="D4" s="83">
        <f>IF(D7="",0,D7)</f>
        <v>0</v>
      </c>
      <c r="E4" s="83">
        <f>SUM(C4:D4)</f>
        <v>246349</v>
      </c>
      <c r="F4" s="83">
        <f t="shared" ref="F4:AK4" si="2">IF(F7="",0,F7)</f>
        <v>0</v>
      </c>
      <c r="G4" s="83">
        <f t="shared" si="2"/>
        <v>54</v>
      </c>
      <c r="H4" s="83">
        <f t="shared" si="2"/>
        <v>144</v>
      </c>
      <c r="I4" s="83">
        <f t="shared" si="2"/>
        <v>389</v>
      </c>
      <c r="J4" s="83">
        <f t="shared" si="2"/>
        <v>116</v>
      </c>
      <c r="K4" s="83">
        <f t="shared" si="2"/>
        <v>0</v>
      </c>
      <c r="L4" s="83">
        <f t="shared" si="2"/>
        <v>62</v>
      </c>
      <c r="M4" s="83">
        <f t="shared" si="2"/>
        <v>37</v>
      </c>
      <c r="N4" s="83">
        <f t="shared" si="2"/>
        <v>0</v>
      </c>
      <c r="O4" s="83">
        <f t="shared" si="2"/>
        <v>8979</v>
      </c>
      <c r="P4" s="83">
        <f t="shared" si="2"/>
        <v>0</v>
      </c>
      <c r="Q4" s="83">
        <f t="shared" si="2"/>
        <v>162</v>
      </c>
      <c r="R4" s="83">
        <f t="shared" si="2"/>
        <v>165</v>
      </c>
      <c r="S4" s="83">
        <f t="shared" si="2"/>
        <v>40</v>
      </c>
      <c r="T4" s="83">
        <f t="shared" si="2"/>
        <v>0</v>
      </c>
      <c r="U4" s="83">
        <f t="shared" si="2"/>
        <v>0</v>
      </c>
      <c r="V4" s="83">
        <f t="shared" si="2"/>
        <v>0</v>
      </c>
      <c r="W4" s="83">
        <f t="shared" si="2"/>
        <v>612</v>
      </c>
      <c r="X4" s="83">
        <f t="shared" si="2"/>
        <v>0</v>
      </c>
      <c r="Y4" s="83">
        <f t="shared" si="2"/>
        <v>0</v>
      </c>
      <c r="Z4" s="83">
        <f t="shared" si="2"/>
        <v>200</v>
      </c>
      <c r="AA4" s="83">
        <f t="shared" si="2"/>
        <v>0</v>
      </c>
      <c r="AB4" s="83">
        <f t="shared" si="2"/>
        <v>0</v>
      </c>
      <c r="AC4" s="83">
        <f>IF(AC7="",0,AC7)</f>
        <v>815</v>
      </c>
      <c r="AD4" s="84">
        <f t="shared" ref="AD4:AG4" si="3">IF(AD7="",0,AD7)</f>
        <v>380</v>
      </c>
      <c r="AE4" s="84">
        <f t="shared" si="3"/>
        <v>26</v>
      </c>
      <c r="AF4" s="84">
        <f t="shared" si="3"/>
        <v>2400</v>
      </c>
      <c r="AG4" s="84">
        <f t="shared" si="3"/>
        <v>269</v>
      </c>
      <c r="AH4" s="85">
        <f t="shared" si="2"/>
        <v>320</v>
      </c>
      <c r="AI4" s="83">
        <f t="shared" si="2"/>
        <v>8</v>
      </c>
      <c r="AJ4" s="83">
        <f t="shared" si="2"/>
        <v>10</v>
      </c>
      <c r="AK4" s="83">
        <f t="shared" si="2"/>
        <v>0</v>
      </c>
      <c r="AL4" s="83">
        <f>IF(AL7="",0,AL7)</f>
        <v>261537</v>
      </c>
      <c r="AM4" s="83">
        <f>AM7</f>
        <v>3988</v>
      </c>
      <c r="AN4" s="83">
        <f>AN7</f>
        <v>0</v>
      </c>
      <c r="AO4" s="84">
        <f>AO7</f>
        <v>265525</v>
      </c>
      <c r="AP4" s="83">
        <f>AP7</f>
        <v>0</v>
      </c>
      <c r="AQ4" s="83">
        <f>AQ7</f>
        <v>3988037</v>
      </c>
      <c r="AR4" s="83">
        <f>AL4*1000</f>
        <v>261537000</v>
      </c>
      <c r="AS4" s="83">
        <f>(AH4+AI4+AJ4+AK4)*1000</f>
        <v>338000</v>
      </c>
      <c r="AT4" s="83">
        <f>AR4-AS4</f>
        <v>261199000</v>
      </c>
    </row>
    <row r="5" spans="1:46" s="86" customFormat="1" ht="18.399999999999999" customHeight="1" x14ac:dyDescent="0.25">
      <c r="A5" s="142" t="s">
        <v>448</v>
      </c>
      <c r="B5" s="143"/>
      <c r="C5" s="83">
        <f>SUM(C8:C38)</f>
        <v>2032868</v>
      </c>
      <c r="D5" s="83">
        <f>SUM(D8:D38)</f>
        <v>0</v>
      </c>
      <c r="E5" s="83">
        <f>IF(SUM(E8:E38)&lt;&gt;SUM(C5:D5),"不合",SUM(C5:D5))</f>
        <v>2032868</v>
      </c>
      <c r="F5" s="83">
        <f>SUM(F8:F38)</f>
        <v>0</v>
      </c>
      <c r="G5" s="83">
        <f t="shared" ref="G5:AK5" si="4">SUM(G8:G38)</f>
        <v>432</v>
      </c>
      <c r="H5" s="83">
        <f t="shared" si="4"/>
        <v>4464</v>
      </c>
      <c r="I5" s="83">
        <f t="shared" si="4"/>
        <v>3181</v>
      </c>
      <c r="J5" s="83">
        <f t="shared" si="4"/>
        <v>968</v>
      </c>
      <c r="K5" s="83">
        <f t="shared" si="4"/>
        <v>0</v>
      </c>
      <c r="L5" s="83">
        <f t="shared" si="4"/>
        <v>834</v>
      </c>
      <c r="M5" s="83">
        <f t="shared" si="4"/>
        <v>665</v>
      </c>
      <c r="N5" s="83">
        <f t="shared" si="4"/>
        <v>0</v>
      </c>
      <c r="O5" s="83">
        <f t="shared" si="4"/>
        <v>19242</v>
      </c>
      <c r="P5" s="83">
        <f t="shared" si="4"/>
        <v>0</v>
      </c>
      <c r="Q5" s="83">
        <f t="shared" si="4"/>
        <v>1353</v>
      </c>
      <c r="R5" s="83">
        <f t="shared" si="4"/>
        <v>5115</v>
      </c>
      <c r="S5" s="83">
        <f t="shared" si="4"/>
        <v>287</v>
      </c>
      <c r="T5" s="83">
        <f t="shared" si="4"/>
        <v>0</v>
      </c>
      <c r="U5" s="83">
        <f t="shared" si="4"/>
        <v>0</v>
      </c>
      <c r="V5" s="83">
        <f t="shared" si="4"/>
        <v>80</v>
      </c>
      <c r="W5" s="83">
        <f t="shared" si="4"/>
        <v>1180</v>
      </c>
      <c r="X5" s="83">
        <f t="shared" si="4"/>
        <v>0</v>
      </c>
      <c r="Y5" s="83">
        <f t="shared" si="4"/>
        <v>0</v>
      </c>
      <c r="Z5" s="83">
        <f t="shared" si="4"/>
        <v>3320</v>
      </c>
      <c r="AA5" s="83">
        <f t="shared" si="4"/>
        <v>0</v>
      </c>
      <c r="AB5" s="83">
        <f t="shared" si="4"/>
        <v>0</v>
      </c>
      <c r="AC5" s="83">
        <f>SUM(AC8:AC38)</f>
        <v>7048</v>
      </c>
      <c r="AD5" s="84">
        <f t="shared" ref="AD5:AG5" si="5">SUM(AD8:AD38)</f>
        <v>4981</v>
      </c>
      <c r="AE5" s="84">
        <f t="shared" si="5"/>
        <v>319</v>
      </c>
      <c r="AF5" s="84">
        <f t="shared" si="5"/>
        <v>15164</v>
      </c>
      <c r="AG5" s="84">
        <f t="shared" si="5"/>
        <v>6294</v>
      </c>
      <c r="AH5" s="85">
        <f t="shared" si="4"/>
        <v>850</v>
      </c>
      <c r="AI5" s="83">
        <f t="shared" si="4"/>
        <v>104</v>
      </c>
      <c r="AJ5" s="83">
        <f t="shared" si="4"/>
        <v>3</v>
      </c>
      <c r="AK5" s="83">
        <f t="shared" si="4"/>
        <v>0</v>
      </c>
      <c r="AL5" s="83">
        <f>IF(SUM(AL8:AL38)&lt;&gt;SUM(E5:AK5),"不合",SUM(AL8:AL38))</f>
        <v>2108752</v>
      </c>
      <c r="AM5" s="83">
        <f>SUM(AM8:AM38)</f>
        <v>16778</v>
      </c>
      <c r="AN5" s="83">
        <f>SUM(AN8:AN38)</f>
        <v>0</v>
      </c>
      <c r="AO5" s="84">
        <f>SUM(AO8:AO38)</f>
        <v>2125530</v>
      </c>
      <c r="AP5" s="83">
        <f>SUM(AP8:AP38)</f>
        <v>0</v>
      </c>
      <c r="AQ5" s="83">
        <f>SUM(AQ8:AQ38)</f>
        <v>16794030</v>
      </c>
      <c r="AR5" s="83">
        <f>AL5*1000</f>
        <v>2108752000</v>
      </c>
      <c r="AS5" s="83">
        <f>(AH5+AI5+AJ5+AK5)*1000</f>
        <v>957000</v>
      </c>
      <c r="AT5" s="83">
        <f>AR5-AS5</f>
        <v>2107795000</v>
      </c>
    </row>
    <row r="6" spans="1:46" s="86" customFormat="1" ht="18.399999999999999" customHeight="1" x14ac:dyDescent="0.25">
      <c r="A6" s="144" t="s">
        <v>449</v>
      </c>
      <c r="B6" s="144"/>
      <c r="C6" s="83">
        <f>SUM(C39:C174)</f>
        <v>4713205</v>
      </c>
      <c r="D6" s="83">
        <f>SUM(D39:D174)</f>
        <v>0</v>
      </c>
      <c r="E6" s="83">
        <f>IF(SUM(E39:E174)&lt;&gt;(C6+D6),"不合",SUM(E39:E174))</f>
        <v>4713205</v>
      </c>
      <c r="F6" s="83">
        <f t="shared" ref="F6:AK6" si="6">SUM(F39:F174)</f>
        <v>0</v>
      </c>
      <c r="G6" s="83">
        <f t="shared" si="6"/>
        <v>1074</v>
      </c>
      <c r="H6" s="83">
        <f t="shared" si="6"/>
        <v>32880</v>
      </c>
      <c r="I6" s="83">
        <f t="shared" si="6"/>
        <v>11176</v>
      </c>
      <c r="J6" s="83">
        <f t="shared" si="6"/>
        <v>2107</v>
      </c>
      <c r="K6" s="83">
        <f t="shared" si="6"/>
        <v>4153</v>
      </c>
      <c r="L6" s="83">
        <f t="shared" si="6"/>
        <v>3291</v>
      </c>
      <c r="M6" s="83">
        <f t="shared" si="6"/>
        <v>2805</v>
      </c>
      <c r="N6" s="83">
        <f t="shared" si="6"/>
        <v>680</v>
      </c>
      <c r="O6" s="83">
        <f t="shared" si="6"/>
        <v>0</v>
      </c>
      <c r="P6" s="83">
        <f t="shared" si="6"/>
        <v>653</v>
      </c>
      <c r="Q6" s="83">
        <f t="shared" si="6"/>
        <v>0</v>
      </c>
      <c r="R6" s="83">
        <f t="shared" si="6"/>
        <v>22768</v>
      </c>
      <c r="S6" s="83">
        <f t="shared" si="6"/>
        <v>557</v>
      </c>
      <c r="T6" s="83">
        <f t="shared" si="6"/>
        <v>705</v>
      </c>
      <c r="U6" s="83">
        <f t="shared" si="6"/>
        <v>416</v>
      </c>
      <c r="V6" s="83">
        <f t="shared" si="6"/>
        <v>80</v>
      </c>
      <c r="W6" s="83">
        <f t="shared" si="6"/>
        <v>3584</v>
      </c>
      <c r="X6" s="83">
        <f t="shared" si="6"/>
        <v>1020</v>
      </c>
      <c r="Y6" s="83">
        <f t="shared" si="6"/>
        <v>0</v>
      </c>
      <c r="Z6" s="83">
        <f t="shared" si="6"/>
        <v>12840</v>
      </c>
      <c r="AA6" s="83">
        <f t="shared" si="6"/>
        <v>1360</v>
      </c>
      <c r="AB6" s="83">
        <f t="shared" si="6"/>
        <v>408</v>
      </c>
      <c r="AC6" s="83">
        <f t="shared" si="6"/>
        <v>22109</v>
      </c>
      <c r="AD6" s="84">
        <f t="shared" si="6"/>
        <v>15772</v>
      </c>
      <c r="AE6" s="84">
        <f t="shared" si="6"/>
        <v>1066</v>
      </c>
      <c r="AF6" s="84">
        <f t="shared" si="6"/>
        <v>35205</v>
      </c>
      <c r="AG6" s="84">
        <f t="shared" si="6"/>
        <v>14477</v>
      </c>
      <c r="AH6" s="85">
        <f t="shared" si="6"/>
        <v>2067</v>
      </c>
      <c r="AI6" s="83">
        <f t="shared" si="6"/>
        <v>20</v>
      </c>
      <c r="AJ6" s="83">
        <f t="shared" si="6"/>
        <v>147</v>
      </c>
      <c r="AK6" s="83">
        <f t="shared" si="6"/>
        <v>0</v>
      </c>
      <c r="AL6" s="83">
        <f>IF(SUM(E6:AK6)&lt;&gt;SUM(AL39:AL174),"不合",SUM(E6:AK6))</f>
        <v>4906625</v>
      </c>
      <c r="AM6" s="83">
        <f>SUM(AM39:AM174)</f>
        <v>62556</v>
      </c>
      <c r="AN6" s="83">
        <f>SUM(AN39:AN174)</f>
        <v>0</v>
      </c>
      <c r="AO6" s="84">
        <f>SUM(AO39:AO174)</f>
        <v>4969181</v>
      </c>
      <c r="AP6" s="83">
        <f>SUM(AP39:AP174)</f>
        <v>0</v>
      </c>
      <c r="AQ6" s="83">
        <f>SUM(AQ39:AQ174)</f>
        <v>62626116</v>
      </c>
      <c r="AR6" s="83">
        <f>AL6*1000</f>
        <v>4906625000</v>
      </c>
      <c r="AS6" s="83">
        <f>(AH6+AI6+AJ6+AK6)*1000</f>
        <v>2234000</v>
      </c>
      <c r="AT6" s="83">
        <f>AR6-AS6</f>
        <v>4904391000</v>
      </c>
    </row>
    <row r="7" spans="1:46" s="92" customFormat="1" ht="18.399999999999999" customHeight="1" x14ac:dyDescent="0.25">
      <c r="A7" s="87" t="s">
        <v>37</v>
      </c>
      <c r="B7" s="87" t="s">
        <v>450</v>
      </c>
      <c r="C7" s="6">
        <v>246349</v>
      </c>
      <c r="D7" s="6" t="s">
        <v>770</v>
      </c>
      <c r="E7" s="88">
        <f t="shared" ref="E7:E70" si="7">SUM(C7:D7)</f>
        <v>246349</v>
      </c>
      <c r="F7" s="26" t="s">
        <v>770</v>
      </c>
      <c r="G7" s="6">
        <v>54</v>
      </c>
      <c r="H7" s="6">
        <v>144</v>
      </c>
      <c r="I7" s="6">
        <v>389</v>
      </c>
      <c r="J7" s="6">
        <v>116</v>
      </c>
      <c r="K7" s="6" t="s">
        <v>770</v>
      </c>
      <c r="L7" s="6">
        <v>62</v>
      </c>
      <c r="M7" s="6">
        <v>37</v>
      </c>
      <c r="N7" s="6" t="s">
        <v>770</v>
      </c>
      <c r="O7" s="6">
        <v>8979</v>
      </c>
      <c r="P7" s="6" t="s">
        <v>770</v>
      </c>
      <c r="Q7" s="6">
        <v>162</v>
      </c>
      <c r="R7" s="6">
        <v>165</v>
      </c>
      <c r="S7" s="6">
        <v>40</v>
      </c>
      <c r="T7" s="6" t="s">
        <v>770</v>
      </c>
      <c r="U7" s="6" t="s">
        <v>770</v>
      </c>
      <c r="V7" s="6" t="s">
        <v>770</v>
      </c>
      <c r="W7" s="6">
        <v>612</v>
      </c>
      <c r="X7" s="6" t="s">
        <v>770</v>
      </c>
      <c r="Y7" s="6" t="s">
        <v>770</v>
      </c>
      <c r="Z7" s="6">
        <v>200</v>
      </c>
      <c r="AA7" s="6" t="s">
        <v>770</v>
      </c>
      <c r="AB7" s="6" t="s">
        <v>770</v>
      </c>
      <c r="AC7" s="6">
        <v>815</v>
      </c>
      <c r="AD7" s="80">
        <v>380</v>
      </c>
      <c r="AE7" s="80">
        <v>26</v>
      </c>
      <c r="AF7" s="80">
        <v>2400</v>
      </c>
      <c r="AG7" s="80">
        <v>269</v>
      </c>
      <c r="AH7" s="81">
        <v>320</v>
      </c>
      <c r="AI7" s="6">
        <v>8</v>
      </c>
      <c r="AJ7" s="6">
        <v>10</v>
      </c>
      <c r="AK7" s="6">
        <v>0</v>
      </c>
      <c r="AL7" s="89">
        <f>SUM(E7:AK7)</f>
        <v>261537</v>
      </c>
      <c r="AM7" s="6">
        <f>ROUNDDOWN(AQ7/1000,0)</f>
        <v>3988</v>
      </c>
      <c r="AN7" s="6">
        <f>AP7/1000</f>
        <v>0</v>
      </c>
      <c r="AO7" s="80">
        <f>AL7+AM7-AN7</f>
        <v>265525</v>
      </c>
      <c r="AP7" s="90"/>
      <c r="AQ7" s="91">
        <v>3988037</v>
      </c>
      <c r="AR7" s="82">
        <f>AL7*1000</f>
        <v>261537000</v>
      </c>
      <c r="AS7" s="82">
        <f>(AH7+AI7+AJ7+AK7)*1000</f>
        <v>338000</v>
      </c>
      <c r="AT7" s="82">
        <f>AR7-AS7</f>
        <v>261199000</v>
      </c>
    </row>
    <row r="8" spans="1:46" ht="18.399999999999999" customHeight="1" x14ac:dyDescent="0.25">
      <c r="A8" s="87" t="s">
        <v>451</v>
      </c>
      <c r="B8" s="87" t="s">
        <v>452</v>
      </c>
      <c r="C8" s="6">
        <v>119842</v>
      </c>
      <c r="D8" s="6" t="s">
        <v>770</v>
      </c>
      <c r="E8" s="88">
        <f t="shared" si="7"/>
        <v>119842</v>
      </c>
      <c r="F8" s="26" t="s">
        <v>770</v>
      </c>
      <c r="G8" s="6">
        <v>36</v>
      </c>
      <c r="H8" s="6">
        <v>144</v>
      </c>
      <c r="I8" s="6">
        <v>173</v>
      </c>
      <c r="J8" s="6">
        <v>55</v>
      </c>
      <c r="K8" s="6" t="s">
        <v>770</v>
      </c>
      <c r="L8" s="6">
        <v>37</v>
      </c>
      <c r="M8" s="6">
        <v>25</v>
      </c>
      <c r="N8" s="6" t="s">
        <v>770</v>
      </c>
      <c r="O8" s="6">
        <v>1101</v>
      </c>
      <c r="P8" s="6" t="s">
        <v>770</v>
      </c>
      <c r="Q8" s="6">
        <v>81</v>
      </c>
      <c r="R8" s="6">
        <v>165</v>
      </c>
      <c r="S8" s="6">
        <v>23</v>
      </c>
      <c r="T8" s="6" t="s">
        <v>770</v>
      </c>
      <c r="U8" s="6" t="s">
        <v>770</v>
      </c>
      <c r="V8" s="6">
        <v>22</v>
      </c>
      <c r="W8" s="6" t="s">
        <v>770</v>
      </c>
      <c r="X8" s="6" t="s">
        <v>770</v>
      </c>
      <c r="Y8" s="6" t="s">
        <v>770</v>
      </c>
      <c r="Z8" s="6">
        <v>120</v>
      </c>
      <c r="AA8" s="6" t="s">
        <v>770</v>
      </c>
      <c r="AB8" s="6" t="s">
        <v>770</v>
      </c>
      <c r="AC8" s="6">
        <v>417</v>
      </c>
      <c r="AD8" s="80">
        <v>315</v>
      </c>
      <c r="AE8" s="80">
        <v>22</v>
      </c>
      <c r="AF8" s="80">
        <v>1300</v>
      </c>
      <c r="AG8" s="80">
        <v>438</v>
      </c>
      <c r="AH8" s="81">
        <v>220</v>
      </c>
      <c r="AI8" s="6">
        <v>6</v>
      </c>
      <c r="AJ8" s="6">
        <v>0</v>
      </c>
      <c r="AK8" s="6">
        <v>0</v>
      </c>
      <c r="AL8" s="89">
        <f t="shared" ref="AL8:AL71" si="8">SUM(E8:AK8)</f>
        <v>124542</v>
      </c>
      <c r="AM8" s="6">
        <f t="shared" ref="AM8:AM71" si="9">ROUNDDOWN(AQ8/1000,0)</f>
        <v>1949</v>
      </c>
      <c r="AN8" s="6">
        <f t="shared" ref="AN8:AN71" si="10">AP8/1000</f>
        <v>0</v>
      </c>
      <c r="AO8" s="80">
        <f t="shared" ref="AO8:AO71" si="11">AL8+AM8-AN8</f>
        <v>126491</v>
      </c>
      <c r="AP8" s="90"/>
      <c r="AQ8" s="91">
        <v>1949867</v>
      </c>
      <c r="AR8" s="82">
        <f t="shared" ref="AR8:AR71" si="12">AL8*1000</f>
        <v>124542000</v>
      </c>
      <c r="AS8" s="82">
        <f t="shared" ref="AS8:AS71" si="13">(AH8+AI8+AJ8+AK8)*1000</f>
        <v>226000</v>
      </c>
      <c r="AT8" s="82">
        <f t="shared" ref="AT8:AT71" si="14">AR8-AS8</f>
        <v>124316000</v>
      </c>
    </row>
    <row r="9" spans="1:46" ht="18.399999999999999" customHeight="1" x14ac:dyDescent="0.25">
      <c r="A9" s="87" t="s">
        <v>41</v>
      </c>
      <c r="B9" s="87" t="s">
        <v>453</v>
      </c>
      <c r="C9" s="6">
        <v>146557</v>
      </c>
      <c r="D9" s="6" t="s">
        <v>770</v>
      </c>
      <c r="E9" s="88">
        <f t="shared" si="7"/>
        <v>146557</v>
      </c>
      <c r="F9" s="26" t="s">
        <v>770</v>
      </c>
      <c r="G9" s="6">
        <v>18</v>
      </c>
      <c r="H9" s="6">
        <v>144</v>
      </c>
      <c r="I9" s="6">
        <v>274</v>
      </c>
      <c r="J9" s="6">
        <v>91</v>
      </c>
      <c r="K9" s="6" t="s">
        <v>770</v>
      </c>
      <c r="L9" s="6">
        <v>51</v>
      </c>
      <c r="M9" s="6">
        <v>31</v>
      </c>
      <c r="N9" s="6" t="s">
        <v>770</v>
      </c>
      <c r="O9" s="6">
        <v>1827</v>
      </c>
      <c r="P9" s="6" t="s">
        <v>770</v>
      </c>
      <c r="Q9" s="6">
        <v>114</v>
      </c>
      <c r="R9" s="6">
        <v>165</v>
      </c>
      <c r="S9" s="6">
        <v>23</v>
      </c>
      <c r="T9" s="6" t="s">
        <v>770</v>
      </c>
      <c r="U9" s="6" t="s">
        <v>770</v>
      </c>
      <c r="V9" s="6" t="s">
        <v>770</v>
      </c>
      <c r="W9" s="6">
        <v>568</v>
      </c>
      <c r="X9" s="6" t="s">
        <v>770</v>
      </c>
      <c r="Y9" s="6" t="s">
        <v>770</v>
      </c>
      <c r="Z9" s="6">
        <v>200</v>
      </c>
      <c r="AA9" s="6" t="s">
        <v>770</v>
      </c>
      <c r="AB9" s="6" t="s">
        <v>770</v>
      </c>
      <c r="AC9" s="6">
        <v>595</v>
      </c>
      <c r="AD9" s="80">
        <v>315</v>
      </c>
      <c r="AE9" s="80">
        <v>15</v>
      </c>
      <c r="AF9" s="80">
        <v>1120</v>
      </c>
      <c r="AG9" s="80">
        <v>211</v>
      </c>
      <c r="AH9" s="81">
        <v>20</v>
      </c>
      <c r="AI9" s="6">
        <v>12</v>
      </c>
      <c r="AJ9" s="6">
        <v>0</v>
      </c>
      <c r="AK9" s="6">
        <v>0</v>
      </c>
      <c r="AL9" s="89">
        <f t="shared" si="8"/>
        <v>152351</v>
      </c>
      <c r="AM9" s="6">
        <f t="shared" si="9"/>
        <v>1215</v>
      </c>
      <c r="AN9" s="6">
        <f t="shared" si="10"/>
        <v>0</v>
      </c>
      <c r="AO9" s="80">
        <f t="shared" si="11"/>
        <v>153566</v>
      </c>
      <c r="AP9" s="90"/>
      <c r="AQ9" s="91">
        <v>1215605</v>
      </c>
      <c r="AR9" s="82">
        <f t="shared" si="12"/>
        <v>152351000</v>
      </c>
      <c r="AS9" s="82">
        <f t="shared" si="13"/>
        <v>32000</v>
      </c>
      <c r="AT9" s="82">
        <f t="shared" si="14"/>
        <v>152319000</v>
      </c>
    </row>
    <row r="10" spans="1:46" ht="18.399999999999999" customHeight="1" x14ac:dyDescent="0.25">
      <c r="A10" s="87" t="s">
        <v>43</v>
      </c>
      <c r="B10" s="87" t="s">
        <v>454</v>
      </c>
      <c r="C10" s="6">
        <v>227604</v>
      </c>
      <c r="D10" s="6" t="s">
        <v>770</v>
      </c>
      <c r="E10" s="88">
        <f t="shared" si="7"/>
        <v>227604</v>
      </c>
      <c r="F10" s="26" t="s">
        <v>770</v>
      </c>
      <c r="G10" s="6">
        <v>30</v>
      </c>
      <c r="H10" s="6">
        <v>144</v>
      </c>
      <c r="I10" s="6">
        <v>447</v>
      </c>
      <c r="J10" s="6">
        <v>155</v>
      </c>
      <c r="K10" s="6" t="s">
        <v>770</v>
      </c>
      <c r="L10" s="6">
        <v>68</v>
      </c>
      <c r="M10" s="6">
        <v>40</v>
      </c>
      <c r="N10" s="6" t="s">
        <v>770</v>
      </c>
      <c r="O10" s="6">
        <v>3123</v>
      </c>
      <c r="P10" s="6" t="s">
        <v>770</v>
      </c>
      <c r="Q10" s="6">
        <v>186</v>
      </c>
      <c r="R10" s="6">
        <v>165</v>
      </c>
      <c r="S10" s="6">
        <v>23</v>
      </c>
      <c r="T10" s="6" t="s">
        <v>770</v>
      </c>
      <c r="U10" s="6" t="s">
        <v>770</v>
      </c>
      <c r="V10" s="6" t="s">
        <v>770</v>
      </c>
      <c r="W10" s="6" t="s">
        <v>770</v>
      </c>
      <c r="X10" s="6" t="s">
        <v>770</v>
      </c>
      <c r="Y10" s="6" t="s">
        <v>770</v>
      </c>
      <c r="Z10" s="6">
        <v>200</v>
      </c>
      <c r="AA10" s="6" t="s">
        <v>770</v>
      </c>
      <c r="AB10" s="6" t="s">
        <v>770</v>
      </c>
      <c r="AC10" s="6">
        <v>985</v>
      </c>
      <c r="AD10" s="80">
        <v>315</v>
      </c>
      <c r="AE10" s="80">
        <v>22</v>
      </c>
      <c r="AF10" s="80">
        <v>1856</v>
      </c>
      <c r="AG10" s="80">
        <v>50</v>
      </c>
      <c r="AH10" s="81">
        <v>50</v>
      </c>
      <c r="AI10" s="6">
        <v>29</v>
      </c>
      <c r="AJ10" s="6">
        <v>0</v>
      </c>
      <c r="AK10" s="6">
        <v>0</v>
      </c>
      <c r="AL10" s="89">
        <f t="shared" si="8"/>
        <v>235492</v>
      </c>
      <c r="AM10" s="6">
        <f t="shared" si="9"/>
        <v>1117</v>
      </c>
      <c r="AN10" s="6">
        <f t="shared" si="10"/>
        <v>0</v>
      </c>
      <c r="AO10" s="80">
        <f t="shared" si="11"/>
        <v>236609</v>
      </c>
      <c r="AP10" s="90"/>
      <c r="AQ10" s="91">
        <v>1117127</v>
      </c>
      <c r="AR10" s="82">
        <f t="shared" si="12"/>
        <v>235492000</v>
      </c>
      <c r="AS10" s="82">
        <f t="shared" si="13"/>
        <v>79000</v>
      </c>
      <c r="AT10" s="82">
        <f>AR10-AS10</f>
        <v>235413000</v>
      </c>
    </row>
    <row r="11" spans="1:46" ht="18.399999999999999" customHeight="1" x14ac:dyDescent="0.25">
      <c r="A11" s="87" t="s">
        <v>45</v>
      </c>
      <c r="B11" s="87" t="s">
        <v>455</v>
      </c>
      <c r="C11" s="6">
        <v>23305</v>
      </c>
      <c r="D11" s="6" t="s">
        <v>770</v>
      </c>
      <c r="E11" s="88">
        <f t="shared" si="7"/>
        <v>23305</v>
      </c>
      <c r="F11" s="26" t="s">
        <v>770</v>
      </c>
      <c r="G11" s="6">
        <v>12</v>
      </c>
      <c r="H11" s="6">
        <v>144</v>
      </c>
      <c r="I11" s="6">
        <v>22</v>
      </c>
      <c r="J11" s="6">
        <v>3</v>
      </c>
      <c r="K11" s="6" t="s">
        <v>770</v>
      </c>
      <c r="L11" s="6">
        <v>16</v>
      </c>
      <c r="M11" s="6">
        <v>17</v>
      </c>
      <c r="N11" s="6" t="s">
        <v>770</v>
      </c>
      <c r="O11" s="6">
        <v>43</v>
      </c>
      <c r="P11" s="6" t="s">
        <v>770</v>
      </c>
      <c r="Q11" s="6">
        <v>9</v>
      </c>
      <c r="R11" s="6">
        <v>165</v>
      </c>
      <c r="S11" s="6" t="s">
        <v>770</v>
      </c>
      <c r="T11" s="6" t="s">
        <v>770</v>
      </c>
      <c r="U11" s="6" t="s">
        <v>770</v>
      </c>
      <c r="V11" s="6" t="s">
        <v>770</v>
      </c>
      <c r="W11" s="6" t="s">
        <v>770</v>
      </c>
      <c r="X11" s="6" t="s">
        <v>770</v>
      </c>
      <c r="Y11" s="6" t="s">
        <v>770</v>
      </c>
      <c r="Z11" s="6">
        <v>80</v>
      </c>
      <c r="AA11" s="6" t="s">
        <v>770</v>
      </c>
      <c r="AB11" s="6" t="s">
        <v>770</v>
      </c>
      <c r="AC11" s="6">
        <v>51</v>
      </c>
      <c r="AD11" s="80">
        <v>85</v>
      </c>
      <c r="AE11" s="80">
        <v>4</v>
      </c>
      <c r="AF11" s="80">
        <v>180</v>
      </c>
      <c r="AG11" s="80">
        <v>34</v>
      </c>
      <c r="AH11" s="81">
        <v>0</v>
      </c>
      <c r="AI11" s="6">
        <v>0</v>
      </c>
      <c r="AJ11" s="6">
        <v>0</v>
      </c>
      <c r="AK11" s="6">
        <v>0</v>
      </c>
      <c r="AL11" s="89">
        <f t="shared" si="8"/>
        <v>24170</v>
      </c>
      <c r="AM11" s="6">
        <f t="shared" si="9"/>
        <v>43</v>
      </c>
      <c r="AN11" s="6">
        <f t="shared" si="10"/>
        <v>0</v>
      </c>
      <c r="AO11" s="80">
        <f t="shared" si="11"/>
        <v>24213</v>
      </c>
      <c r="AP11" s="90"/>
      <c r="AQ11" s="91">
        <v>43833</v>
      </c>
      <c r="AR11" s="82">
        <f t="shared" si="12"/>
        <v>24170000</v>
      </c>
      <c r="AS11" s="82">
        <f t="shared" si="13"/>
        <v>0</v>
      </c>
      <c r="AT11" s="82">
        <f t="shared" si="14"/>
        <v>24170000</v>
      </c>
    </row>
    <row r="12" spans="1:46" ht="18.399999999999999" customHeight="1" x14ac:dyDescent="0.25">
      <c r="A12" s="87" t="s">
        <v>47</v>
      </c>
      <c r="B12" s="87" t="s">
        <v>456</v>
      </c>
      <c r="C12" s="6">
        <v>188113</v>
      </c>
      <c r="D12" s="6" t="s">
        <v>770</v>
      </c>
      <c r="E12" s="88">
        <f t="shared" si="7"/>
        <v>188113</v>
      </c>
      <c r="F12" s="26" t="s">
        <v>770</v>
      </c>
      <c r="G12" s="6">
        <v>30</v>
      </c>
      <c r="H12" s="6">
        <v>144</v>
      </c>
      <c r="I12" s="6">
        <v>317</v>
      </c>
      <c r="J12" s="6">
        <v>111</v>
      </c>
      <c r="K12" s="6" t="s">
        <v>770</v>
      </c>
      <c r="L12" s="6">
        <v>55</v>
      </c>
      <c r="M12" s="6">
        <v>33</v>
      </c>
      <c r="N12" s="6" t="s">
        <v>770</v>
      </c>
      <c r="O12" s="6">
        <v>2227</v>
      </c>
      <c r="P12" s="6" t="s">
        <v>770</v>
      </c>
      <c r="Q12" s="6">
        <v>141</v>
      </c>
      <c r="R12" s="6">
        <v>165</v>
      </c>
      <c r="S12" s="6">
        <v>29</v>
      </c>
      <c r="T12" s="6" t="s">
        <v>770</v>
      </c>
      <c r="U12" s="6" t="s">
        <v>770</v>
      </c>
      <c r="V12" s="6">
        <v>22</v>
      </c>
      <c r="W12" s="6" t="s">
        <v>770</v>
      </c>
      <c r="X12" s="6" t="s">
        <v>770</v>
      </c>
      <c r="Y12" s="6" t="s">
        <v>770</v>
      </c>
      <c r="Z12" s="6">
        <v>200</v>
      </c>
      <c r="AA12" s="6" t="s">
        <v>770</v>
      </c>
      <c r="AB12" s="6" t="s">
        <v>770</v>
      </c>
      <c r="AC12" s="6">
        <v>740</v>
      </c>
      <c r="AD12" s="80">
        <v>315</v>
      </c>
      <c r="AE12" s="80">
        <v>18</v>
      </c>
      <c r="AF12" s="80">
        <v>1344</v>
      </c>
      <c r="AG12" s="80">
        <v>209</v>
      </c>
      <c r="AH12" s="81">
        <v>0</v>
      </c>
      <c r="AI12" s="6">
        <v>30</v>
      </c>
      <c r="AJ12" s="6">
        <v>0</v>
      </c>
      <c r="AK12" s="6">
        <v>0</v>
      </c>
      <c r="AL12" s="89">
        <f t="shared" si="8"/>
        <v>194243</v>
      </c>
      <c r="AM12" s="6">
        <f t="shared" si="9"/>
        <v>547</v>
      </c>
      <c r="AN12" s="6">
        <f t="shared" si="10"/>
        <v>0</v>
      </c>
      <c r="AO12" s="80">
        <f t="shared" si="11"/>
        <v>194790</v>
      </c>
      <c r="AP12" s="90"/>
      <c r="AQ12" s="91">
        <v>547177</v>
      </c>
      <c r="AR12" s="82">
        <f t="shared" si="12"/>
        <v>194243000</v>
      </c>
      <c r="AS12" s="82">
        <f t="shared" si="13"/>
        <v>30000</v>
      </c>
      <c r="AT12" s="82">
        <f t="shared" si="14"/>
        <v>194213000</v>
      </c>
    </row>
    <row r="13" spans="1:46" ht="18.399999999999999" customHeight="1" x14ac:dyDescent="0.25">
      <c r="A13" s="87" t="s">
        <v>49</v>
      </c>
      <c r="B13" s="87" t="s">
        <v>457</v>
      </c>
      <c r="C13" s="6">
        <v>36213</v>
      </c>
      <c r="D13" s="6" t="s">
        <v>770</v>
      </c>
      <c r="E13" s="88">
        <f t="shared" si="7"/>
        <v>36213</v>
      </c>
      <c r="F13" s="26" t="s">
        <v>770</v>
      </c>
      <c r="G13" s="6">
        <v>6</v>
      </c>
      <c r="H13" s="6">
        <v>144</v>
      </c>
      <c r="I13" s="6">
        <v>51</v>
      </c>
      <c r="J13" s="6">
        <v>18</v>
      </c>
      <c r="K13" s="6" t="s">
        <v>770</v>
      </c>
      <c r="L13" s="6">
        <v>20</v>
      </c>
      <c r="M13" s="6">
        <v>18</v>
      </c>
      <c r="N13" s="6" t="s">
        <v>770</v>
      </c>
      <c r="O13" s="6">
        <v>360</v>
      </c>
      <c r="P13" s="6" t="s">
        <v>770</v>
      </c>
      <c r="Q13" s="6">
        <v>21</v>
      </c>
      <c r="R13" s="6">
        <v>165</v>
      </c>
      <c r="S13" s="6" t="s">
        <v>770</v>
      </c>
      <c r="T13" s="6" t="s">
        <v>770</v>
      </c>
      <c r="U13" s="6" t="s">
        <v>770</v>
      </c>
      <c r="V13" s="6" t="s">
        <v>770</v>
      </c>
      <c r="W13" s="6" t="s">
        <v>770</v>
      </c>
      <c r="X13" s="6" t="s">
        <v>770</v>
      </c>
      <c r="Y13" s="6" t="s">
        <v>770</v>
      </c>
      <c r="Z13" s="6">
        <v>80</v>
      </c>
      <c r="AA13" s="6" t="s">
        <v>770</v>
      </c>
      <c r="AB13" s="6" t="s">
        <v>770</v>
      </c>
      <c r="AC13" s="6">
        <v>119</v>
      </c>
      <c r="AD13" s="80">
        <v>109</v>
      </c>
      <c r="AE13" s="80">
        <v>8</v>
      </c>
      <c r="AF13" s="80">
        <v>224</v>
      </c>
      <c r="AG13" s="80">
        <v>223</v>
      </c>
      <c r="AH13" s="81">
        <v>30</v>
      </c>
      <c r="AI13" s="6">
        <v>2</v>
      </c>
      <c r="AJ13" s="6">
        <v>0</v>
      </c>
      <c r="AK13" s="6">
        <v>0</v>
      </c>
      <c r="AL13" s="89">
        <f t="shared" si="8"/>
        <v>37811</v>
      </c>
      <c r="AM13" s="6">
        <f t="shared" si="9"/>
        <v>48</v>
      </c>
      <c r="AN13" s="6">
        <f t="shared" si="10"/>
        <v>0</v>
      </c>
      <c r="AO13" s="80">
        <f t="shared" si="11"/>
        <v>37859</v>
      </c>
      <c r="AP13" s="6"/>
      <c r="AQ13" s="91">
        <v>48058</v>
      </c>
      <c r="AR13" s="82">
        <f t="shared" si="12"/>
        <v>37811000</v>
      </c>
      <c r="AS13" s="82">
        <f t="shared" si="13"/>
        <v>32000</v>
      </c>
      <c r="AT13" s="82">
        <f t="shared" si="14"/>
        <v>37779000</v>
      </c>
    </row>
    <row r="14" spans="1:46" ht="18.399999999999999" customHeight="1" x14ac:dyDescent="0.25">
      <c r="A14" s="87" t="s">
        <v>51</v>
      </c>
      <c r="B14" s="87" t="s">
        <v>458</v>
      </c>
      <c r="C14" s="6">
        <v>40084</v>
      </c>
      <c r="D14" s="6" t="s">
        <v>770</v>
      </c>
      <c r="E14" s="88">
        <f t="shared" si="7"/>
        <v>40084</v>
      </c>
      <c r="F14" s="26" t="s">
        <v>770</v>
      </c>
      <c r="G14" s="6">
        <v>12</v>
      </c>
      <c r="H14" s="6">
        <v>144</v>
      </c>
      <c r="I14" s="6">
        <v>51</v>
      </c>
      <c r="J14" s="6">
        <v>12</v>
      </c>
      <c r="K14" s="6" t="s">
        <v>770</v>
      </c>
      <c r="L14" s="6">
        <v>20</v>
      </c>
      <c r="M14" s="6">
        <v>18</v>
      </c>
      <c r="N14" s="6" t="s">
        <v>770</v>
      </c>
      <c r="O14" s="6">
        <v>227</v>
      </c>
      <c r="P14" s="6" t="s">
        <v>770</v>
      </c>
      <c r="Q14" s="6">
        <v>24</v>
      </c>
      <c r="R14" s="6">
        <v>165</v>
      </c>
      <c r="S14" s="6">
        <v>6</v>
      </c>
      <c r="T14" s="6" t="s">
        <v>770</v>
      </c>
      <c r="U14" s="6" t="s">
        <v>770</v>
      </c>
      <c r="V14" s="6">
        <v>7</v>
      </c>
      <c r="W14" s="6" t="s">
        <v>770</v>
      </c>
      <c r="X14" s="6" t="s">
        <v>770</v>
      </c>
      <c r="Y14" s="6" t="s">
        <v>770</v>
      </c>
      <c r="Z14" s="6">
        <v>80</v>
      </c>
      <c r="AA14" s="6" t="s">
        <v>770</v>
      </c>
      <c r="AB14" s="6" t="s">
        <v>770</v>
      </c>
      <c r="AC14" s="6">
        <v>111</v>
      </c>
      <c r="AD14" s="80">
        <v>109</v>
      </c>
      <c r="AE14" s="80">
        <v>8</v>
      </c>
      <c r="AF14" s="80">
        <v>280</v>
      </c>
      <c r="AG14" s="80">
        <v>95</v>
      </c>
      <c r="AH14" s="81">
        <v>30</v>
      </c>
      <c r="AI14" s="6">
        <v>0</v>
      </c>
      <c r="AJ14" s="6">
        <v>0</v>
      </c>
      <c r="AK14" s="6">
        <v>0</v>
      </c>
      <c r="AL14" s="89">
        <f t="shared" si="8"/>
        <v>41483</v>
      </c>
      <c r="AM14" s="6">
        <f t="shared" si="9"/>
        <v>10</v>
      </c>
      <c r="AN14" s="6">
        <f t="shared" si="10"/>
        <v>0</v>
      </c>
      <c r="AO14" s="80">
        <f t="shared" si="11"/>
        <v>41493</v>
      </c>
      <c r="AP14" s="90"/>
      <c r="AQ14" s="91">
        <v>10812</v>
      </c>
      <c r="AR14" s="82">
        <f t="shared" si="12"/>
        <v>41483000</v>
      </c>
      <c r="AS14" s="82">
        <f t="shared" si="13"/>
        <v>30000</v>
      </c>
      <c r="AT14" s="82">
        <f t="shared" si="14"/>
        <v>41453000</v>
      </c>
    </row>
    <row r="15" spans="1:46" ht="18.399999999999999" customHeight="1" x14ac:dyDescent="0.25">
      <c r="A15" s="87" t="s">
        <v>53</v>
      </c>
      <c r="B15" s="87" t="s">
        <v>459</v>
      </c>
      <c r="C15" s="6">
        <v>25924</v>
      </c>
      <c r="D15" s="6" t="s">
        <v>770</v>
      </c>
      <c r="E15" s="88">
        <f t="shared" si="7"/>
        <v>25924</v>
      </c>
      <c r="F15" s="26" t="s">
        <v>770</v>
      </c>
      <c r="G15" s="6" t="s">
        <v>770</v>
      </c>
      <c r="H15" s="6">
        <v>144</v>
      </c>
      <c r="I15" s="6">
        <v>22</v>
      </c>
      <c r="J15" s="6">
        <v>4</v>
      </c>
      <c r="K15" s="6" t="s">
        <v>770</v>
      </c>
      <c r="L15" s="6">
        <v>16</v>
      </c>
      <c r="M15" s="6">
        <v>17</v>
      </c>
      <c r="N15" s="6" t="s">
        <v>770</v>
      </c>
      <c r="O15" s="6">
        <v>73</v>
      </c>
      <c r="P15" s="6" t="s">
        <v>770</v>
      </c>
      <c r="Q15" s="6">
        <v>9</v>
      </c>
      <c r="R15" s="6">
        <v>165</v>
      </c>
      <c r="S15" s="6" t="s">
        <v>770</v>
      </c>
      <c r="T15" s="6" t="s">
        <v>770</v>
      </c>
      <c r="U15" s="6" t="s">
        <v>770</v>
      </c>
      <c r="V15" s="6" t="s">
        <v>770</v>
      </c>
      <c r="W15" s="6" t="s">
        <v>770</v>
      </c>
      <c r="X15" s="6" t="s">
        <v>770</v>
      </c>
      <c r="Y15" s="6" t="s">
        <v>770</v>
      </c>
      <c r="Z15" s="6">
        <v>80</v>
      </c>
      <c r="AA15" s="6" t="s">
        <v>770</v>
      </c>
      <c r="AB15" s="6" t="s">
        <v>770</v>
      </c>
      <c r="AC15" s="6">
        <v>51</v>
      </c>
      <c r="AD15" s="80">
        <v>79</v>
      </c>
      <c r="AE15" s="80">
        <v>8</v>
      </c>
      <c r="AF15" s="80">
        <v>180</v>
      </c>
      <c r="AG15" s="80">
        <v>47</v>
      </c>
      <c r="AH15" s="81">
        <v>0</v>
      </c>
      <c r="AI15" s="6">
        <v>0</v>
      </c>
      <c r="AJ15" s="6">
        <v>0</v>
      </c>
      <c r="AK15" s="6">
        <v>0</v>
      </c>
      <c r="AL15" s="89">
        <f t="shared" si="8"/>
        <v>26819</v>
      </c>
      <c r="AM15" s="6">
        <f t="shared" si="9"/>
        <v>595</v>
      </c>
      <c r="AN15" s="6">
        <f t="shared" si="10"/>
        <v>0</v>
      </c>
      <c r="AO15" s="80">
        <f t="shared" si="11"/>
        <v>27414</v>
      </c>
      <c r="AP15" s="90"/>
      <c r="AQ15" s="91">
        <v>595893</v>
      </c>
      <c r="AR15" s="82">
        <f t="shared" si="12"/>
        <v>26819000</v>
      </c>
      <c r="AS15" s="82">
        <f t="shared" si="13"/>
        <v>0</v>
      </c>
      <c r="AT15" s="82">
        <f t="shared" si="14"/>
        <v>26819000</v>
      </c>
    </row>
    <row r="16" spans="1:46" ht="18.399999999999999" customHeight="1" x14ac:dyDescent="0.25">
      <c r="A16" s="87" t="s">
        <v>55</v>
      </c>
      <c r="B16" s="87" t="s">
        <v>460</v>
      </c>
      <c r="C16" s="6">
        <v>25415</v>
      </c>
      <c r="D16" s="6" t="s">
        <v>770</v>
      </c>
      <c r="E16" s="88">
        <f t="shared" si="7"/>
        <v>25415</v>
      </c>
      <c r="F16" s="26" t="s">
        <v>770</v>
      </c>
      <c r="G16" s="6" t="s">
        <v>770</v>
      </c>
      <c r="H16" s="6">
        <v>144</v>
      </c>
      <c r="I16" s="6">
        <v>22</v>
      </c>
      <c r="J16" s="6">
        <v>5</v>
      </c>
      <c r="K16" s="6" t="s">
        <v>770</v>
      </c>
      <c r="L16" s="6">
        <v>16</v>
      </c>
      <c r="M16" s="6">
        <v>17</v>
      </c>
      <c r="N16" s="6" t="s">
        <v>770</v>
      </c>
      <c r="O16" s="6">
        <v>89</v>
      </c>
      <c r="P16" s="6" t="s">
        <v>770</v>
      </c>
      <c r="Q16" s="6">
        <v>9</v>
      </c>
      <c r="R16" s="6">
        <v>165</v>
      </c>
      <c r="S16" s="6" t="s">
        <v>770</v>
      </c>
      <c r="T16" s="6" t="s">
        <v>770</v>
      </c>
      <c r="U16" s="6" t="s">
        <v>770</v>
      </c>
      <c r="V16" s="6" t="s">
        <v>770</v>
      </c>
      <c r="W16" s="6" t="s">
        <v>770</v>
      </c>
      <c r="X16" s="6" t="s">
        <v>770</v>
      </c>
      <c r="Y16" s="6" t="s">
        <v>770</v>
      </c>
      <c r="Z16" s="6">
        <v>80</v>
      </c>
      <c r="AA16" s="6" t="s">
        <v>770</v>
      </c>
      <c r="AB16" s="6" t="s">
        <v>770</v>
      </c>
      <c r="AC16" s="6">
        <v>51</v>
      </c>
      <c r="AD16" s="80">
        <v>59</v>
      </c>
      <c r="AE16" s="80">
        <v>8</v>
      </c>
      <c r="AF16" s="80">
        <v>180</v>
      </c>
      <c r="AG16" s="80">
        <v>48</v>
      </c>
      <c r="AH16" s="81">
        <v>5</v>
      </c>
      <c r="AI16" s="6">
        <v>0</v>
      </c>
      <c r="AJ16" s="6">
        <v>0</v>
      </c>
      <c r="AK16" s="6">
        <v>0</v>
      </c>
      <c r="AL16" s="89">
        <f t="shared" si="8"/>
        <v>26313</v>
      </c>
      <c r="AM16" s="6">
        <f t="shared" si="9"/>
        <v>63</v>
      </c>
      <c r="AN16" s="6">
        <f t="shared" si="10"/>
        <v>0</v>
      </c>
      <c r="AO16" s="80">
        <f t="shared" si="11"/>
        <v>26376</v>
      </c>
      <c r="AP16" s="90"/>
      <c r="AQ16" s="91">
        <v>63698</v>
      </c>
      <c r="AR16" s="82">
        <f t="shared" si="12"/>
        <v>26313000</v>
      </c>
      <c r="AS16" s="82">
        <f t="shared" si="13"/>
        <v>5000</v>
      </c>
      <c r="AT16" s="82">
        <f t="shared" si="14"/>
        <v>26308000</v>
      </c>
    </row>
    <row r="17" spans="1:46" ht="18.399999999999999" customHeight="1" x14ac:dyDescent="0.25">
      <c r="A17" s="87" t="s">
        <v>57</v>
      </c>
      <c r="B17" s="87" t="s">
        <v>461</v>
      </c>
      <c r="C17" s="6">
        <v>177152</v>
      </c>
      <c r="D17" s="6" t="s">
        <v>770</v>
      </c>
      <c r="E17" s="88">
        <f t="shared" si="7"/>
        <v>177152</v>
      </c>
      <c r="F17" s="26" t="s">
        <v>770</v>
      </c>
      <c r="G17" s="6">
        <v>18</v>
      </c>
      <c r="H17" s="6">
        <v>144</v>
      </c>
      <c r="I17" s="6">
        <v>281</v>
      </c>
      <c r="J17" s="6">
        <v>83</v>
      </c>
      <c r="K17" s="6" t="s">
        <v>770</v>
      </c>
      <c r="L17" s="6">
        <v>52</v>
      </c>
      <c r="M17" s="6">
        <v>31</v>
      </c>
      <c r="N17" s="6" t="s">
        <v>770</v>
      </c>
      <c r="O17" s="6">
        <v>1667</v>
      </c>
      <c r="P17" s="6" t="s">
        <v>770</v>
      </c>
      <c r="Q17" s="6">
        <v>126</v>
      </c>
      <c r="R17" s="6">
        <v>165</v>
      </c>
      <c r="S17" s="6">
        <v>46</v>
      </c>
      <c r="T17" s="6" t="s">
        <v>770</v>
      </c>
      <c r="U17" s="6" t="s">
        <v>770</v>
      </c>
      <c r="V17" s="6">
        <v>22</v>
      </c>
      <c r="W17" s="6">
        <v>612</v>
      </c>
      <c r="X17" s="6" t="s">
        <v>770</v>
      </c>
      <c r="Y17" s="6" t="s">
        <v>770</v>
      </c>
      <c r="Z17" s="6">
        <v>200</v>
      </c>
      <c r="AA17" s="6" t="s">
        <v>770</v>
      </c>
      <c r="AB17" s="6" t="s">
        <v>770</v>
      </c>
      <c r="AC17" s="6">
        <v>655</v>
      </c>
      <c r="AD17" s="80">
        <v>315</v>
      </c>
      <c r="AE17" s="80">
        <v>29</v>
      </c>
      <c r="AF17" s="80">
        <v>1184</v>
      </c>
      <c r="AG17" s="80">
        <v>208</v>
      </c>
      <c r="AH17" s="81">
        <v>30</v>
      </c>
      <c r="AI17" s="6">
        <v>0</v>
      </c>
      <c r="AJ17" s="6">
        <v>3</v>
      </c>
      <c r="AK17" s="6">
        <v>0</v>
      </c>
      <c r="AL17" s="89">
        <f t="shared" si="8"/>
        <v>183023</v>
      </c>
      <c r="AM17" s="6">
        <f t="shared" si="9"/>
        <v>2780</v>
      </c>
      <c r="AN17" s="6">
        <f t="shared" si="10"/>
        <v>0</v>
      </c>
      <c r="AO17" s="80">
        <f t="shared" si="11"/>
        <v>185803</v>
      </c>
      <c r="AP17" s="90"/>
      <c r="AQ17" s="91">
        <v>2780385</v>
      </c>
      <c r="AR17" s="82">
        <f t="shared" si="12"/>
        <v>183023000</v>
      </c>
      <c r="AS17" s="82">
        <f t="shared" si="13"/>
        <v>33000</v>
      </c>
      <c r="AT17" s="82">
        <f t="shared" si="14"/>
        <v>182990000</v>
      </c>
    </row>
    <row r="18" spans="1:46" ht="18.399999999999999" customHeight="1" x14ac:dyDescent="0.25">
      <c r="A18" s="87" t="s">
        <v>59</v>
      </c>
      <c r="B18" s="87" t="s">
        <v>462</v>
      </c>
      <c r="C18" s="6">
        <v>81763</v>
      </c>
      <c r="D18" s="6" t="s">
        <v>770</v>
      </c>
      <c r="E18" s="88">
        <f t="shared" si="7"/>
        <v>81763</v>
      </c>
      <c r="F18" s="26" t="s">
        <v>770</v>
      </c>
      <c r="G18" s="6">
        <v>36</v>
      </c>
      <c r="H18" s="6">
        <v>144</v>
      </c>
      <c r="I18" s="6">
        <v>123</v>
      </c>
      <c r="J18" s="6">
        <v>35</v>
      </c>
      <c r="K18" s="6" t="s">
        <v>770</v>
      </c>
      <c r="L18" s="6">
        <v>30</v>
      </c>
      <c r="M18" s="6">
        <v>22</v>
      </c>
      <c r="N18" s="6" t="s">
        <v>770</v>
      </c>
      <c r="O18" s="6">
        <v>699</v>
      </c>
      <c r="P18" s="6" t="s">
        <v>770</v>
      </c>
      <c r="Q18" s="6">
        <v>51</v>
      </c>
      <c r="R18" s="6">
        <v>165</v>
      </c>
      <c r="S18" s="6">
        <v>12</v>
      </c>
      <c r="T18" s="6" t="s">
        <v>770</v>
      </c>
      <c r="U18" s="6" t="s">
        <v>770</v>
      </c>
      <c r="V18" s="6" t="s">
        <v>770</v>
      </c>
      <c r="W18" s="6" t="s">
        <v>770</v>
      </c>
      <c r="X18" s="6" t="s">
        <v>770</v>
      </c>
      <c r="Y18" s="6" t="s">
        <v>770</v>
      </c>
      <c r="Z18" s="6">
        <v>120</v>
      </c>
      <c r="AA18" s="6" t="s">
        <v>770</v>
      </c>
      <c r="AB18" s="6" t="s">
        <v>770</v>
      </c>
      <c r="AC18" s="6">
        <v>255</v>
      </c>
      <c r="AD18" s="80">
        <v>265</v>
      </c>
      <c r="AE18" s="80">
        <v>15</v>
      </c>
      <c r="AF18" s="80">
        <v>580</v>
      </c>
      <c r="AG18" s="80">
        <v>909</v>
      </c>
      <c r="AH18" s="81">
        <v>18</v>
      </c>
      <c r="AI18" s="6">
        <v>0</v>
      </c>
      <c r="AJ18" s="6">
        <v>0</v>
      </c>
      <c r="AK18" s="6">
        <v>0</v>
      </c>
      <c r="AL18" s="89">
        <f t="shared" si="8"/>
        <v>85242</v>
      </c>
      <c r="AM18" s="6">
        <f t="shared" si="9"/>
        <v>680</v>
      </c>
      <c r="AN18" s="6">
        <f t="shared" si="10"/>
        <v>0</v>
      </c>
      <c r="AO18" s="80">
        <f t="shared" si="11"/>
        <v>85922</v>
      </c>
      <c r="AP18" s="90"/>
      <c r="AQ18" s="91">
        <v>680863</v>
      </c>
      <c r="AR18" s="82">
        <f t="shared" si="12"/>
        <v>85242000</v>
      </c>
      <c r="AS18" s="82">
        <f t="shared" si="13"/>
        <v>18000</v>
      </c>
      <c r="AT18" s="82">
        <f t="shared" si="14"/>
        <v>85224000</v>
      </c>
    </row>
    <row r="19" spans="1:46" ht="18.399999999999999" customHeight="1" x14ac:dyDescent="0.25">
      <c r="A19" s="87" t="s">
        <v>61</v>
      </c>
      <c r="B19" s="87" t="s">
        <v>463</v>
      </c>
      <c r="C19" s="6">
        <v>138778</v>
      </c>
      <c r="D19" s="6" t="s">
        <v>770</v>
      </c>
      <c r="E19" s="88">
        <f t="shared" si="7"/>
        <v>138778</v>
      </c>
      <c r="F19" s="26" t="s">
        <v>770</v>
      </c>
      <c r="G19" s="6">
        <v>18</v>
      </c>
      <c r="H19" s="6">
        <v>144</v>
      </c>
      <c r="I19" s="6">
        <v>260</v>
      </c>
      <c r="J19" s="6">
        <v>91</v>
      </c>
      <c r="K19" s="6" t="s">
        <v>770</v>
      </c>
      <c r="L19" s="6">
        <v>49</v>
      </c>
      <c r="M19" s="6">
        <v>30</v>
      </c>
      <c r="N19" s="6" t="s">
        <v>770</v>
      </c>
      <c r="O19" s="6">
        <v>1837</v>
      </c>
      <c r="P19" s="6" t="s">
        <v>770</v>
      </c>
      <c r="Q19" s="6">
        <v>108</v>
      </c>
      <c r="R19" s="6">
        <v>165</v>
      </c>
      <c r="S19" s="6">
        <v>12</v>
      </c>
      <c r="T19" s="6" t="s">
        <v>770</v>
      </c>
      <c r="U19" s="6" t="s">
        <v>770</v>
      </c>
      <c r="V19" s="6" t="s">
        <v>770</v>
      </c>
      <c r="W19" s="6" t="s">
        <v>770</v>
      </c>
      <c r="X19" s="6" t="s">
        <v>770</v>
      </c>
      <c r="Y19" s="6" t="s">
        <v>770</v>
      </c>
      <c r="Z19" s="6">
        <v>160</v>
      </c>
      <c r="AA19" s="6" t="s">
        <v>770</v>
      </c>
      <c r="AB19" s="6" t="s">
        <v>770</v>
      </c>
      <c r="AC19" s="6">
        <v>578</v>
      </c>
      <c r="AD19" s="80">
        <v>315</v>
      </c>
      <c r="AE19" s="80">
        <v>11</v>
      </c>
      <c r="AF19" s="80">
        <v>1088</v>
      </c>
      <c r="AG19" s="80">
        <v>510</v>
      </c>
      <c r="AH19" s="81">
        <v>40</v>
      </c>
      <c r="AI19" s="6">
        <v>0</v>
      </c>
      <c r="AJ19" s="6">
        <v>0</v>
      </c>
      <c r="AK19" s="6">
        <v>0</v>
      </c>
      <c r="AL19" s="89">
        <f t="shared" si="8"/>
        <v>144194</v>
      </c>
      <c r="AM19" s="6">
        <f t="shared" si="9"/>
        <v>2085</v>
      </c>
      <c r="AN19" s="6">
        <f t="shared" si="10"/>
        <v>0</v>
      </c>
      <c r="AO19" s="80">
        <f t="shared" si="11"/>
        <v>146279</v>
      </c>
      <c r="AP19" s="90"/>
      <c r="AQ19" s="91">
        <v>2085656</v>
      </c>
      <c r="AR19" s="82">
        <f t="shared" si="12"/>
        <v>144194000</v>
      </c>
      <c r="AS19" s="82">
        <f t="shared" si="13"/>
        <v>40000</v>
      </c>
      <c r="AT19" s="82">
        <f t="shared" si="14"/>
        <v>144154000</v>
      </c>
    </row>
    <row r="20" spans="1:46" ht="18.399999999999999" customHeight="1" x14ac:dyDescent="0.25">
      <c r="A20" s="87" t="s">
        <v>63</v>
      </c>
      <c r="B20" s="87" t="s">
        <v>464</v>
      </c>
      <c r="C20" s="6">
        <v>34483</v>
      </c>
      <c r="D20" s="6" t="s">
        <v>770</v>
      </c>
      <c r="E20" s="88">
        <f t="shared" si="7"/>
        <v>34483</v>
      </c>
      <c r="F20" s="26" t="s">
        <v>770</v>
      </c>
      <c r="G20" s="6" t="s">
        <v>770</v>
      </c>
      <c r="H20" s="6">
        <v>144</v>
      </c>
      <c r="I20" s="6">
        <v>36</v>
      </c>
      <c r="J20" s="6">
        <v>9</v>
      </c>
      <c r="K20" s="6" t="s">
        <v>770</v>
      </c>
      <c r="L20" s="6">
        <v>18</v>
      </c>
      <c r="M20" s="6">
        <v>20</v>
      </c>
      <c r="N20" s="6" t="s">
        <v>770</v>
      </c>
      <c r="O20" s="6">
        <v>176</v>
      </c>
      <c r="P20" s="6" t="s">
        <v>770</v>
      </c>
      <c r="Q20" s="6">
        <v>15</v>
      </c>
      <c r="R20" s="6">
        <v>165</v>
      </c>
      <c r="S20" s="6">
        <v>6</v>
      </c>
      <c r="T20" s="6" t="s">
        <v>770</v>
      </c>
      <c r="U20" s="6" t="s">
        <v>770</v>
      </c>
      <c r="V20" s="6" t="s">
        <v>770</v>
      </c>
      <c r="W20" s="6" t="s">
        <v>770</v>
      </c>
      <c r="X20" s="6" t="s">
        <v>770</v>
      </c>
      <c r="Y20" s="6" t="s">
        <v>770</v>
      </c>
      <c r="Z20" s="6">
        <v>80</v>
      </c>
      <c r="AA20" s="6" t="s">
        <v>770</v>
      </c>
      <c r="AB20" s="6" t="s">
        <v>770</v>
      </c>
      <c r="AC20" s="6">
        <v>68</v>
      </c>
      <c r="AD20" s="80">
        <v>89</v>
      </c>
      <c r="AE20" s="80">
        <v>11</v>
      </c>
      <c r="AF20" s="80">
        <v>180</v>
      </c>
      <c r="AG20" s="80">
        <v>84</v>
      </c>
      <c r="AH20" s="81">
        <v>10</v>
      </c>
      <c r="AI20" s="6">
        <v>0</v>
      </c>
      <c r="AJ20" s="6">
        <v>0</v>
      </c>
      <c r="AK20" s="6">
        <v>0</v>
      </c>
      <c r="AL20" s="89">
        <f t="shared" si="8"/>
        <v>35594</v>
      </c>
      <c r="AM20" s="6">
        <f t="shared" si="9"/>
        <v>108</v>
      </c>
      <c r="AN20" s="6">
        <f t="shared" si="10"/>
        <v>0</v>
      </c>
      <c r="AO20" s="80">
        <f t="shared" si="11"/>
        <v>35702</v>
      </c>
      <c r="AP20" s="90"/>
      <c r="AQ20" s="91">
        <v>108163</v>
      </c>
      <c r="AR20" s="82">
        <f t="shared" si="12"/>
        <v>35594000</v>
      </c>
      <c r="AS20" s="82">
        <f t="shared" si="13"/>
        <v>10000</v>
      </c>
      <c r="AT20" s="82">
        <f t="shared" si="14"/>
        <v>35584000</v>
      </c>
    </row>
    <row r="21" spans="1:46" ht="18.399999999999999" customHeight="1" x14ac:dyDescent="0.25">
      <c r="A21" s="87" t="s">
        <v>65</v>
      </c>
      <c r="B21" s="87" t="s">
        <v>465</v>
      </c>
      <c r="C21" s="6">
        <v>32823</v>
      </c>
      <c r="D21" s="6" t="s">
        <v>770</v>
      </c>
      <c r="E21" s="88">
        <f t="shared" si="7"/>
        <v>32823</v>
      </c>
      <c r="F21" s="26" t="s">
        <v>770</v>
      </c>
      <c r="G21" s="6">
        <v>6</v>
      </c>
      <c r="H21" s="6">
        <v>144</v>
      </c>
      <c r="I21" s="6">
        <v>36</v>
      </c>
      <c r="J21" s="6">
        <v>7</v>
      </c>
      <c r="K21" s="6" t="s">
        <v>770</v>
      </c>
      <c r="L21" s="6">
        <v>18</v>
      </c>
      <c r="M21" s="6">
        <v>17</v>
      </c>
      <c r="N21" s="6" t="s">
        <v>770</v>
      </c>
      <c r="O21" s="6">
        <v>128</v>
      </c>
      <c r="P21" s="6" t="s">
        <v>770</v>
      </c>
      <c r="Q21" s="6">
        <v>15</v>
      </c>
      <c r="R21" s="6">
        <v>165</v>
      </c>
      <c r="S21" s="6">
        <v>6</v>
      </c>
      <c r="T21" s="6" t="s">
        <v>770</v>
      </c>
      <c r="U21" s="6" t="s">
        <v>770</v>
      </c>
      <c r="V21" s="6" t="s">
        <v>770</v>
      </c>
      <c r="W21" s="6" t="s">
        <v>770</v>
      </c>
      <c r="X21" s="6" t="s">
        <v>770</v>
      </c>
      <c r="Y21" s="6" t="s">
        <v>770</v>
      </c>
      <c r="Z21" s="6">
        <v>80</v>
      </c>
      <c r="AA21" s="6" t="s">
        <v>770</v>
      </c>
      <c r="AB21" s="6" t="s">
        <v>770</v>
      </c>
      <c r="AC21" s="6">
        <v>68</v>
      </c>
      <c r="AD21" s="80">
        <v>79</v>
      </c>
      <c r="AE21" s="80">
        <v>11</v>
      </c>
      <c r="AF21" s="80">
        <v>180</v>
      </c>
      <c r="AG21" s="80">
        <v>222</v>
      </c>
      <c r="AH21" s="81">
        <v>20</v>
      </c>
      <c r="AI21" s="6">
        <v>0</v>
      </c>
      <c r="AJ21" s="6">
        <v>0</v>
      </c>
      <c r="AK21" s="6">
        <v>0</v>
      </c>
      <c r="AL21" s="89">
        <f t="shared" si="8"/>
        <v>34025</v>
      </c>
      <c r="AM21" s="6">
        <f t="shared" si="9"/>
        <v>214</v>
      </c>
      <c r="AN21" s="6">
        <f t="shared" si="10"/>
        <v>0</v>
      </c>
      <c r="AO21" s="80">
        <f t="shared" si="11"/>
        <v>34239</v>
      </c>
      <c r="AP21" s="90"/>
      <c r="AQ21" s="91">
        <v>214860</v>
      </c>
      <c r="AR21" s="82">
        <f t="shared" si="12"/>
        <v>34025000</v>
      </c>
      <c r="AS21" s="82">
        <f t="shared" si="13"/>
        <v>20000</v>
      </c>
      <c r="AT21" s="82">
        <f t="shared" si="14"/>
        <v>34005000</v>
      </c>
    </row>
    <row r="22" spans="1:46" ht="18.399999999999999" customHeight="1" x14ac:dyDescent="0.25">
      <c r="A22" s="87" t="s">
        <v>67</v>
      </c>
      <c r="B22" s="87" t="s">
        <v>466</v>
      </c>
      <c r="C22" s="6">
        <v>21793</v>
      </c>
      <c r="D22" s="6" t="s">
        <v>770</v>
      </c>
      <c r="E22" s="88">
        <f t="shared" si="7"/>
        <v>21793</v>
      </c>
      <c r="F22" s="26" t="s">
        <v>770</v>
      </c>
      <c r="G22" s="6">
        <v>12</v>
      </c>
      <c r="H22" s="6">
        <v>144</v>
      </c>
      <c r="I22" s="6">
        <v>22</v>
      </c>
      <c r="J22" s="6">
        <v>3</v>
      </c>
      <c r="K22" s="6" t="s">
        <v>770</v>
      </c>
      <c r="L22" s="6">
        <v>16</v>
      </c>
      <c r="M22" s="6">
        <v>17</v>
      </c>
      <c r="N22" s="6" t="s">
        <v>770</v>
      </c>
      <c r="O22" s="6">
        <v>47</v>
      </c>
      <c r="P22" s="6" t="s">
        <v>770</v>
      </c>
      <c r="Q22" s="6">
        <v>9</v>
      </c>
      <c r="R22" s="6">
        <v>165</v>
      </c>
      <c r="S22" s="6" t="s">
        <v>770</v>
      </c>
      <c r="T22" s="6" t="s">
        <v>770</v>
      </c>
      <c r="U22" s="6" t="s">
        <v>770</v>
      </c>
      <c r="V22" s="6" t="s">
        <v>770</v>
      </c>
      <c r="W22" s="6" t="s">
        <v>770</v>
      </c>
      <c r="X22" s="6" t="s">
        <v>770</v>
      </c>
      <c r="Y22" s="6" t="s">
        <v>770</v>
      </c>
      <c r="Z22" s="6">
        <v>80</v>
      </c>
      <c r="AA22" s="6" t="s">
        <v>770</v>
      </c>
      <c r="AB22" s="6" t="s">
        <v>770</v>
      </c>
      <c r="AC22" s="6">
        <v>51</v>
      </c>
      <c r="AD22" s="80">
        <v>59</v>
      </c>
      <c r="AE22" s="80">
        <v>4</v>
      </c>
      <c r="AF22" s="80">
        <v>180</v>
      </c>
      <c r="AG22" s="80">
        <v>114</v>
      </c>
      <c r="AH22" s="81">
        <v>2</v>
      </c>
      <c r="AI22" s="6">
        <v>0</v>
      </c>
      <c r="AJ22" s="6">
        <v>0</v>
      </c>
      <c r="AK22" s="6">
        <v>0</v>
      </c>
      <c r="AL22" s="89">
        <f t="shared" si="8"/>
        <v>22718</v>
      </c>
      <c r="AM22" s="6">
        <f t="shared" si="9"/>
        <v>429</v>
      </c>
      <c r="AN22" s="6">
        <f t="shared" si="10"/>
        <v>0</v>
      </c>
      <c r="AO22" s="80">
        <f t="shared" si="11"/>
        <v>23147</v>
      </c>
      <c r="AP22" s="90"/>
      <c r="AQ22" s="91">
        <v>429421</v>
      </c>
      <c r="AR22" s="82">
        <f t="shared" si="12"/>
        <v>22718000</v>
      </c>
      <c r="AS22" s="82">
        <f t="shared" si="13"/>
        <v>2000</v>
      </c>
      <c r="AT22" s="82">
        <f t="shared" si="14"/>
        <v>22716000</v>
      </c>
    </row>
    <row r="23" spans="1:46" ht="18.399999999999999" customHeight="1" x14ac:dyDescent="0.25">
      <c r="A23" s="87" t="s">
        <v>69</v>
      </c>
      <c r="B23" s="87" t="s">
        <v>467</v>
      </c>
      <c r="C23" s="6">
        <v>26670</v>
      </c>
      <c r="D23" s="6" t="s">
        <v>770</v>
      </c>
      <c r="E23" s="88">
        <f t="shared" si="7"/>
        <v>26670</v>
      </c>
      <c r="F23" s="26" t="s">
        <v>770</v>
      </c>
      <c r="G23" s="6">
        <v>12</v>
      </c>
      <c r="H23" s="6">
        <v>144</v>
      </c>
      <c r="I23" s="6">
        <v>29</v>
      </c>
      <c r="J23" s="6">
        <v>6</v>
      </c>
      <c r="K23" s="6" t="s">
        <v>770</v>
      </c>
      <c r="L23" s="6">
        <v>17</v>
      </c>
      <c r="M23" s="6">
        <v>20</v>
      </c>
      <c r="N23" s="6" t="s">
        <v>770</v>
      </c>
      <c r="O23" s="6">
        <v>108</v>
      </c>
      <c r="P23" s="6" t="s">
        <v>770</v>
      </c>
      <c r="Q23" s="6">
        <v>12</v>
      </c>
      <c r="R23" s="6">
        <v>165</v>
      </c>
      <c r="S23" s="6">
        <v>6</v>
      </c>
      <c r="T23" s="6" t="s">
        <v>770</v>
      </c>
      <c r="U23" s="6" t="s">
        <v>770</v>
      </c>
      <c r="V23" s="6" t="s">
        <v>770</v>
      </c>
      <c r="W23" s="6" t="s">
        <v>770</v>
      </c>
      <c r="X23" s="6" t="s">
        <v>770</v>
      </c>
      <c r="Y23" s="6" t="s">
        <v>770</v>
      </c>
      <c r="Z23" s="6">
        <v>80</v>
      </c>
      <c r="AA23" s="6" t="s">
        <v>770</v>
      </c>
      <c r="AB23" s="6" t="s">
        <v>770</v>
      </c>
      <c r="AC23" s="6">
        <v>51</v>
      </c>
      <c r="AD23" s="80">
        <v>105</v>
      </c>
      <c r="AE23" s="80">
        <v>4</v>
      </c>
      <c r="AF23" s="80">
        <v>180</v>
      </c>
      <c r="AG23" s="80">
        <v>290</v>
      </c>
      <c r="AH23" s="81">
        <v>16</v>
      </c>
      <c r="AI23" s="6">
        <v>0</v>
      </c>
      <c r="AJ23" s="6">
        <v>0</v>
      </c>
      <c r="AK23" s="6">
        <v>0</v>
      </c>
      <c r="AL23" s="89">
        <f t="shared" si="8"/>
        <v>27915</v>
      </c>
      <c r="AM23" s="6">
        <f t="shared" si="9"/>
        <v>134</v>
      </c>
      <c r="AN23" s="6">
        <f t="shared" si="10"/>
        <v>0</v>
      </c>
      <c r="AO23" s="80">
        <f t="shared" si="11"/>
        <v>28049</v>
      </c>
      <c r="AP23" s="90"/>
      <c r="AQ23" s="91">
        <v>134021</v>
      </c>
      <c r="AR23" s="82">
        <f t="shared" si="12"/>
        <v>27915000</v>
      </c>
      <c r="AS23" s="82">
        <f t="shared" si="13"/>
        <v>16000</v>
      </c>
      <c r="AT23" s="82">
        <f t="shared" si="14"/>
        <v>27899000</v>
      </c>
    </row>
    <row r="24" spans="1:46" ht="18.399999999999999" customHeight="1" x14ac:dyDescent="0.25">
      <c r="A24" s="87" t="s">
        <v>71</v>
      </c>
      <c r="B24" s="87" t="s">
        <v>468</v>
      </c>
      <c r="C24" s="6">
        <v>31230</v>
      </c>
      <c r="D24" s="6" t="s">
        <v>770</v>
      </c>
      <c r="E24" s="88">
        <f t="shared" si="7"/>
        <v>31230</v>
      </c>
      <c r="F24" s="26" t="s">
        <v>770</v>
      </c>
      <c r="G24" s="6">
        <v>6</v>
      </c>
      <c r="H24" s="6">
        <v>144</v>
      </c>
      <c r="I24" s="6">
        <v>44</v>
      </c>
      <c r="J24" s="6">
        <v>8</v>
      </c>
      <c r="K24" s="6" t="s">
        <v>770</v>
      </c>
      <c r="L24" s="6">
        <v>19</v>
      </c>
      <c r="M24" s="6">
        <v>21</v>
      </c>
      <c r="N24" s="6" t="s">
        <v>770</v>
      </c>
      <c r="O24" s="6">
        <v>158</v>
      </c>
      <c r="P24" s="6" t="s">
        <v>770</v>
      </c>
      <c r="Q24" s="6">
        <v>18</v>
      </c>
      <c r="R24" s="6">
        <v>165</v>
      </c>
      <c r="S24" s="6">
        <v>6</v>
      </c>
      <c r="T24" s="6" t="s">
        <v>770</v>
      </c>
      <c r="U24" s="6" t="s">
        <v>770</v>
      </c>
      <c r="V24" s="6" t="s">
        <v>770</v>
      </c>
      <c r="W24" s="6" t="s">
        <v>770</v>
      </c>
      <c r="X24" s="6" t="s">
        <v>770</v>
      </c>
      <c r="Y24" s="6" t="s">
        <v>770</v>
      </c>
      <c r="Z24" s="6">
        <v>80</v>
      </c>
      <c r="AA24" s="6" t="s">
        <v>770</v>
      </c>
      <c r="AB24" s="6" t="s">
        <v>770</v>
      </c>
      <c r="AC24" s="6">
        <v>85</v>
      </c>
      <c r="AD24" s="80">
        <v>115</v>
      </c>
      <c r="AE24" s="80">
        <v>11</v>
      </c>
      <c r="AF24" s="80">
        <v>180</v>
      </c>
      <c r="AG24" s="80">
        <v>67</v>
      </c>
      <c r="AH24" s="81">
        <v>15</v>
      </c>
      <c r="AI24" s="6">
        <v>0</v>
      </c>
      <c r="AJ24" s="6">
        <v>0</v>
      </c>
      <c r="AK24" s="6">
        <v>0</v>
      </c>
      <c r="AL24" s="89">
        <f t="shared" si="8"/>
        <v>32372</v>
      </c>
      <c r="AM24" s="6">
        <f t="shared" si="9"/>
        <v>309</v>
      </c>
      <c r="AN24" s="6">
        <f t="shared" si="10"/>
        <v>0</v>
      </c>
      <c r="AO24" s="80">
        <f t="shared" si="11"/>
        <v>32681</v>
      </c>
      <c r="AP24" s="90"/>
      <c r="AQ24" s="91">
        <v>309257</v>
      </c>
      <c r="AR24" s="82">
        <f t="shared" si="12"/>
        <v>32372000</v>
      </c>
      <c r="AS24" s="82">
        <f t="shared" si="13"/>
        <v>15000</v>
      </c>
      <c r="AT24" s="82">
        <f t="shared" si="14"/>
        <v>32357000</v>
      </c>
    </row>
    <row r="25" spans="1:46" ht="18.399999999999999" customHeight="1" x14ac:dyDescent="0.25">
      <c r="A25" s="87" t="s">
        <v>73</v>
      </c>
      <c r="B25" s="87" t="s">
        <v>469</v>
      </c>
      <c r="C25" s="6">
        <v>65133</v>
      </c>
      <c r="D25" s="6" t="s">
        <v>770</v>
      </c>
      <c r="E25" s="88">
        <f t="shared" si="7"/>
        <v>65133</v>
      </c>
      <c r="F25" s="26" t="s">
        <v>770</v>
      </c>
      <c r="G25" s="6">
        <v>30</v>
      </c>
      <c r="H25" s="6">
        <v>144</v>
      </c>
      <c r="I25" s="6">
        <v>108</v>
      </c>
      <c r="J25" s="6">
        <v>33</v>
      </c>
      <c r="K25" s="6" t="s">
        <v>770</v>
      </c>
      <c r="L25" s="6">
        <v>28</v>
      </c>
      <c r="M25" s="6">
        <v>21</v>
      </c>
      <c r="N25" s="6" t="s">
        <v>770</v>
      </c>
      <c r="O25" s="6">
        <v>655</v>
      </c>
      <c r="P25" s="6" t="s">
        <v>770</v>
      </c>
      <c r="Q25" s="6">
        <v>45</v>
      </c>
      <c r="R25" s="6">
        <v>165</v>
      </c>
      <c r="S25" s="6">
        <v>12</v>
      </c>
      <c r="T25" s="6" t="s">
        <v>770</v>
      </c>
      <c r="U25" s="6" t="s">
        <v>770</v>
      </c>
      <c r="V25" s="6" t="s">
        <v>770</v>
      </c>
      <c r="W25" s="6" t="s">
        <v>770</v>
      </c>
      <c r="X25" s="6" t="s">
        <v>770</v>
      </c>
      <c r="Y25" s="6" t="s">
        <v>770</v>
      </c>
      <c r="Z25" s="6">
        <v>120</v>
      </c>
      <c r="AA25" s="6" t="s">
        <v>770</v>
      </c>
      <c r="AB25" s="6" t="s">
        <v>770</v>
      </c>
      <c r="AC25" s="6">
        <v>238</v>
      </c>
      <c r="AD25" s="80">
        <v>205</v>
      </c>
      <c r="AE25" s="80">
        <v>8</v>
      </c>
      <c r="AF25" s="80">
        <v>548</v>
      </c>
      <c r="AG25" s="80">
        <v>121</v>
      </c>
      <c r="AH25" s="81">
        <v>0</v>
      </c>
      <c r="AI25" s="6">
        <v>0</v>
      </c>
      <c r="AJ25" s="6">
        <v>0</v>
      </c>
      <c r="AK25" s="6">
        <v>0</v>
      </c>
      <c r="AL25" s="89">
        <f t="shared" si="8"/>
        <v>67614</v>
      </c>
      <c r="AM25" s="6">
        <f t="shared" si="9"/>
        <v>713</v>
      </c>
      <c r="AN25" s="6">
        <f t="shared" si="10"/>
        <v>0</v>
      </c>
      <c r="AO25" s="80">
        <f t="shared" si="11"/>
        <v>68327</v>
      </c>
      <c r="AP25" s="90"/>
      <c r="AQ25" s="91">
        <v>713369</v>
      </c>
      <c r="AR25" s="82">
        <f t="shared" si="12"/>
        <v>67614000</v>
      </c>
      <c r="AS25" s="82">
        <f t="shared" si="13"/>
        <v>0</v>
      </c>
      <c r="AT25" s="82">
        <f t="shared" si="14"/>
        <v>67614000</v>
      </c>
    </row>
    <row r="26" spans="1:46" ht="18.399999999999999" customHeight="1" x14ac:dyDescent="0.25">
      <c r="A26" s="87" t="s">
        <v>75</v>
      </c>
      <c r="B26" s="87" t="s">
        <v>470</v>
      </c>
      <c r="C26" s="6">
        <v>26671</v>
      </c>
      <c r="D26" s="6" t="s">
        <v>770</v>
      </c>
      <c r="E26" s="88">
        <f t="shared" si="7"/>
        <v>26671</v>
      </c>
      <c r="F26" s="26" t="s">
        <v>770</v>
      </c>
      <c r="G26" s="6" t="s">
        <v>770</v>
      </c>
      <c r="H26" s="6">
        <v>144</v>
      </c>
      <c r="I26" s="6">
        <v>29</v>
      </c>
      <c r="J26" s="6">
        <v>5</v>
      </c>
      <c r="K26" s="6" t="s">
        <v>770</v>
      </c>
      <c r="L26" s="6">
        <v>17</v>
      </c>
      <c r="M26" s="6">
        <v>17</v>
      </c>
      <c r="N26" s="6" t="s">
        <v>770</v>
      </c>
      <c r="O26" s="6">
        <v>93</v>
      </c>
      <c r="P26" s="6" t="s">
        <v>770</v>
      </c>
      <c r="Q26" s="6">
        <v>12</v>
      </c>
      <c r="R26" s="6">
        <v>165</v>
      </c>
      <c r="S26" s="6">
        <v>6</v>
      </c>
      <c r="T26" s="6" t="s">
        <v>770</v>
      </c>
      <c r="U26" s="6" t="s">
        <v>770</v>
      </c>
      <c r="V26" s="6" t="s">
        <v>770</v>
      </c>
      <c r="W26" s="6" t="s">
        <v>770</v>
      </c>
      <c r="X26" s="6" t="s">
        <v>770</v>
      </c>
      <c r="Y26" s="6" t="s">
        <v>770</v>
      </c>
      <c r="Z26" s="6">
        <v>80</v>
      </c>
      <c r="AA26" s="6" t="s">
        <v>770</v>
      </c>
      <c r="AB26" s="6" t="s">
        <v>770</v>
      </c>
      <c r="AC26" s="6">
        <v>51</v>
      </c>
      <c r="AD26" s="80">
        <v>79</v>
      </c>
      <c r="AE26" s="80">
        <v>8</v>
      </c>
      <c r="AF26" s="80">
        <v>180</v>
      </c>
      <c r="AG26" s="80">
        <v>234</v>
      </c>
      <c r="AH26" s="81">
        <v>0</v>
      </c>
      <c r="AI26" s="6">
        <v>0</v>
      </c>
      <c r="AJ26" s="6">
        <v>0</v>
      </c>
      <c r="AK26" s="6">
        <v>0</v>
      </c>
      <c r="AL26" s="89">
        <f t="shared" si="8"/>
        <v>27791</v>
      </c>
      <c r="AM26" s="6">
        <f t="shared" si="9"/>
        <v>491</v>
      </c>
      <c r="AN26" s="6">
        <f t="shared" si="10"/>
        <v>0</v>
      </c>
      <c r="AO26" s="80">
        <f t="shared" si="11"/>
        <v>28282</v>
      </c>
      <c r="AP26" s="90"/>
      <c r="AQ26" s="91">
        <v>491093</v>
      </c>
      <c r="AR26" s="82">
        <f t="shared" si="12"/>
        <v>27791000</v>
      </c>
      <c r="AS26" s="82">
        <f t="shared" si="13"/>
        <v>0</v>
      </c>
      <c r="AT26" s="82">
        <f t="shared" si="14"/>
        <v>27791000</v>
      </c>
    </row>
    <row r="27" spans="1:46" ht="18.399999999999999" customHeight="1" x14ac:dyDescent="0.25">
      <c r="A27" s="87" t="s">
        <v>77</v>
      </c>
      <c r="B27" s="87" t="s">
        <v>471</v>
      </c>
      <c r="C27" s="6">
        <v>35718</v>
      </c>
      <c r="D27" s="6" t="s">
        <v>770</v>
      </c>
      <c r="E27" s="88">
        <f t="shared" si="7"/>
        <v>35718</v>
      </c>
      <c r="F27" s="26" t="s">
        <v>770</v>
      </c>
      <c r="G27" s="6">
        <v>24</v>
      </c>
      <c r="H27" s="6">
        <v>144</v>
      </c>
      <c r="I27" s="6">
        <v>44</v>
      </c>
      <c r="J27" s="6">
        <v>10</v>
      </c>
      <c r="K27" s="6" t="s">
        <v>770</v>
      </c>
      <c r="L27" s="6">
        <v>19</v>
      </c>
      <c r="M27" s="6">
        <v>18</v>
      </c>
      <c r="N27" s="6" t="s">
        <v>770</v>
      </c>
      <c r="O27" s="6">
        <v>188</v>
      </c>
      <c r="P27" s="6" t="s">
        <v>770</v>
      </c>
      <c r="Q27" s="6">
        <v>21</v>
      </c>
      <c r="R27" s="6">
        <v>165</v>
      </c>
      <c r="S27" s="6">
        <v>6</v>
      </c>
      <c r="T27" s="6" t="s">
        <v>770</v>
      </c>
      <c r="U27" s="6" t="s">
        <v>770</v>
      </c>
      <c r="V27" s="6">
        <v>7</v>
      </c>
      <c r="W27" s="6" t="s">
        <v>770</v>
      </c>
      <c r="X27" s="6" t="s">
        <v>770</v>
      </c>
      <c r="Y27" s="6" t="s">
        <v>770</v>
      </c>
      <c r="Z27" s="6">
        <v>80</v>
      </c>
      <c r="AA27" s="6" t="s">
        <v>770</v>
      </c>
      <c r="AB27" s="6" t="s">
        <v>770</v>
      </c>
      <c r="AC27" s="6">
        <v>94</v>
      </c>
      <c r="AD27" s="80">
        <v>79</v>
      </c>
      <c r="AE27" s="80">
        <v>10</v>
      </c>
      <c r="AF27" s="80">
        <v>280</v>
      </c>
      <c r="AG27" s="80">
        <v>188</v>
      </c>
      <c r="AH27" s="81">
        <v>0</v>
      </c>
      <c r="AI27" s="6">
        <v>0</v>
      </c>
      <c r="AJ27" s="6">
        <v>0</v>
      </c>
      <c r="AK27" s="6">
        <v>0</v>
      </c>
      <c r="AL27" s="89">
        <f t="shared" si="8"/>
        <v>37095</v>
      </c>
      <c r="AM27" s="6">
        <f t="shared" si="9"/>
        <v>335</v>
      </c>
      <c r="AN27" s="6">
        <f t="shared" si="10"/>
        <v>0</v>
      </c>
      <c r="AO27" s="80">
        <f t="shared" si="11"/>
        <v>37430</v>
      </c>
      <c r="AP27" s="90"/>
      <c r="AQ27" s="91">
        <v>335980</v>
      </c>
      <c r="AR27" s="82">
        <f t="shared" si="12"/>
        <v>37095000</v>
      </c>
      <c r="AS27" s="82">
        <f t="shared" si="13"/>
        <v>0</v>
      </c>
      <c r="AT27" s="82">
        <f t="shared" si="14"/>
        <v>37095000</v>
      </c>
    </row>
    <row r="28" spans="1:46" ht="18.399999999999999" customHeight="1" x14ac:dyDescent="0.25">
      <c r="A28" s="87" t="s">
        <v>79</v>
      </c>
      <c r="B28" s="87" t="s">
        <v>472</v>
      </c>
      <c r="C28" s="6">
        <v>92389</v>
      </c>
      <c r="D28" s="6" t="s">
        <v>770</v>
      </c>
      <c r="E28" s="88">
        <f t="shared" si="7"/>
        <v>92389</v>
      </c>
      <c r="F28" s="26" t="s">
        <v>770</v>
      </c>
      <c r="G28" s="6">
        <v>24</v>
      </c>
      <c r="H28" s="6">
        <v>144</v>
      </c>
      <c r="I28" s="6">
        <v>159</v>
      </c>
      <c r="J28" s="6">
        <v>54</v>
      </c>
      <c r="K28" s="6" t="s">
        <v>770</v>
      </c>
      <c r="L28" s="6">
        <v>35</v>
      </c>
      <c r="M28" s="6">
        <v>24</v>
      </c>
      <c r="N28" s="6" t="s">
        <v>770</v>
      </c>
      <c r="O28" s="6">
        <v>1079</v>
      </c>
      <c r="P28" s="6" t="s">
        <v>770</v>
      </c>
      <c r="Q28" s="6">
        <v>66</v>
      </c>
      <c r="R28" s="6">
        <v>165</v>
      </c>
      <c r="S28" s="6">
        <v>12</v>
      </c>
      <c r="T28" s="6" t="s">
        <v>770</v>
      </c>
      <c r="U28" s="6" t="s">
        <v>770</v>
      </c>
      <c r="V28" s="6" t="s">
        <v>770</v>
      </c>
      <c r="W28" s="6" t="s">
        <v>770</v>
      </c>
      <c r="X28" s="6" t="s">
        <v>770</v>
      </c>
      <c r="Y28" s="6" t="s">
        <v>770</v>
      </c>
      <c r="Z28" s="6">
        <v>120</v>
      </c>
      <c r="AA28" s="6" t="s">
        <v>770</v>
      </c>
      <c r="AB28" s="6" t="s">
        <v>770</v>
      </c>
      <c r="AC28" s="6">
        <v>357</v>
      </c>
      <c r="AD28" s="80">
        <v>265</v>
      </c>
      <c r="AE28" s="80">
        <v>15</v>
      </c>
      <c r="AF28" s="80">
        <v>672</v>
      </c>
      <c r="AG28" s="80">
        <v>142</v>
      </c>
      <c r="AH28" s="81">
        <v>20</v>
      </c>
      <c r="AI28" s="6">
        <v>0</v>
      </c>
      <c r="AJ28" s="6">
        <v>0</v>
      </c>
      <c r="AK28" s="6">
        <v>0</v>
      </c>
      <c r="AL28" s="89">
        <f t="shared" si="8"/>
        <v>95742</v>
      </c>
      <c r="AM28" s="6">
        <f t="shared" si="9"/>
        <v>79</v>
      </c>
      <c r="AN28" s="6">
        <f t="shared" si="10"/>
        <v>0</v>
      </c>
      <c r="AO28" s="80">
        <f t="shared" si="11"/>
        <v>95821</v>
      </c>
      <c r="AP28" s="90"/>
      <c r="AQ28" s="91">
        <v>79738</v>
      </c>
      <c r="AR28" s="82">
        <f t="shared" si="12"/>
        <v>95742000</v>
      </c>
      <c r="AS28" s="82">
        <f t="shared" si="13"/>
        <v>20000</v>
      </c>
      <c r="AT28" s="82">
        <f t="shared" si="14"/>
        <v>95722000</v>
      </c>
    </row>
    <row r="29" spans="1:46" ht="18.399999999999999" customHeight="1" x14ac:dyDescent="0.25">
      <c r="A29" s="87" t="s">
        <v>81</v>
      </c>
      <c r="B29" s="87" t="s">
        <v>473</v>
      </c>
      <c r="C29" s="6">
        <v>103882</v>
      </c>
      <c r="D29" s="6" t="s">
        <v>770</v>
      </c>
      <c r="E29" s="88">
        <f t="shared" si="7"/>
        <v>103882</v>
      </c>
      <c r="F29" s="26" t="s">
        <v>770</v>
      </c>
      <c r="G29" s="6">
        <v>18</v>
      </c>
      <c r="H29" s="6">
        <v>144</v>
      </c>
      <c r="I29" s="6">
        <v>166</v>
      </c>
      <c r="J29" s="6">
        <v>56</v>
      </c>
      <c r="K29" s="6" t="s">
        <v>770</v>
      </c>
      <c r="L29" s="6">
        <v>36</v>
      </c>
      <c r="M29" s="6">
        <v>25</v>
      </c>
      <c r="N29" s="6" t="s">
        <v>770</v>
      </c>
      <c r="O29" s="6">
        <v>1120</v>
      </c>
      <c r="P29" s="6" t="s">
        <v>770</v>
      </c>
      <c r="Q29" s="6">
        <v>69</v>
      </c>
      <c r="R29" s="6">
        <v>165</v>
      </c>
      <c r="S29" s="6">
        <v>23</v>
      </c>
      <c r="T29" s="6" t="s">
        <v>770</v>
      </c>
      <c r="U29" s="6" t="s">
        <v>770</v>
      </c>
      <c r="V29" s="6" t="s">
        <v>770</v>
      </c>
      <c r="W29" s="6" t="s">
        <v>770</v>
      </c>
      <c r="X29" s="6" t="s">
        <v>770</v>
      </c>
      <c r="Y29" s="6" t="s">
        <v>770</v>
      </c>
      <c r="Z29" s="6">
        <v>120</v>
      </c>
      <c r="AA29" s="6" t="s">
        <v>770</v>
      </c>
      <c r="AB29" s="6" t="s">
        <v>770</v>
      </c>
      <c r="AC29" s="6">
        <v>374</v>
      </c>
      <c r="AD29" s="80">
        <v>315</v>
      </c>
      <c r="AE29" s="80">
        <v>11</v>
      </c>
      <c r="AF29" s="80">
        <v>704</v>
      </c>
      <c r="AG29" s="80">
        <v>352</v>
      </c>
      <c r="AH29" s="81">
        <v>20</v>
      </c>
      <c r="AI29" s="6">
        <v>15</v>
      </c>
      <c r="AJ29" s="6">
        <v>0</v>
      </c>
      <c r="AK29" s="6">
        <v>0</v>
      </c>
      <c r="AL29" s="89">
        <f t="shared" si="8"/>
        <v>107615</v>
      </c>
      <c r="AM29" s="6">
        <f t="shared" si="9"/>
        <v>645</v>
      </c>
      <c r="AN29" s="6">
        <f t="shared" si="10"/>
        <v>0</v>
      </c>
      <c r="AO29" s="80">
        <f t="shared" si="11"/>
        <v>108260</v>
      </c>
      <c r="AP29" s="90"/>
      <c r="AQ29" s="91">
        <v>645370</v>
      </c>
      <c r="AR29" s="82">
        <f t="shared" si="12"/>
        <v>107615000</v>
      </c>
      <c r="AS29" s="82">
        <f t="shared" si="13"/>
        <v>35000</v>
      </c>
      <c r="AT29" s="82">
        <f t="shared" si="14"/>
        <v>107580000</v>
      </c>
    </row>
    <row r="30" spans="1:46" ht="18.399999999999999" customHeight="1" x14ac:dyDescent="0.25">
      <c r="A30" s="87" t="s">
        <v>83</v>
      </c>
      <c r="B30" s="87" t="s">
        <v>474</v>
      </c>
      <c r="C30" s="6">
        <v>23552</v>
      </c>
      <c r="D30" s="6" t="s">
        <v>770</v>
      </c>
      <c r="E30" s="88">
        <f t="shared" si="7"/>
        <v>23552</v>
      </c>
      <c r="F30" s="26" t="s">
        <v>770</v>
      </c>
      <c r="G30" s="6">
        <v>6</v>
      </c>
      <c r="H30" s="6">
        <v>144</v>
      </c>
      <c r="I30" s="6">
        <v>22</v>
      </c>
      <c r="J30" s="6">
        <v>5</v>
      </c>
      <c r="K30" s="6" t="s">
        <v>770</v>
      </c>
      <c r="L30" s="6">
        <v>16</v>
      </c>
      <c r="M30" s="6">
        <v>17</v>
      </c>
      <c r="N30" s="6" t="s">
        <v>770</v>
      </c>
      <c r="O30" s="6">
        <v>83</v>
      </c>
      <c r="P30" s="6" t="s">
        <v>770</v>
      </c>
      <c r="Q30" s="6">
        <v>9</v>
      </c>
      <c r="R30" s="6">
        <v>165</v>
      </c>
      <c r="S30" s="6" t="s">
        <v>770</v>
      </c>
      <c r="T30" s="6" t="s">
        <v>770</v>
      </c>
      <c r="U30" s="6" t="s">
        <v>770</v>
      </c>
      <c r="V30" s="6" t="s">
        <v>770</v>
      </c>
      <c r="W30" s="6" t="s">
        <v>770</v>
      </c>
      <c r="X30" s="6" t="s">
        <v>770</v>
      </c>
      <c r="Y30" s="6" t="s">
        <v>770</v>
      </c>
      <c r="Z30" s="6">
        <v>80</v>
      </c>
      <c r="AA30" s="6" t="s">
        <v>770</v>
      </c>
      <c r="AB30" s="6" t="s">
        <v>770</v>
      </c>
      <c r="AC30" s="6">
        <v>51</v>
      </c>
      <c r="AD30" s="80">
        <v>59</v>
      </c>
      <c r="AE30" s="80">
        <v>4</v>
      </c>
      <c r="AF30" s="80">
        <v>180</v>
      </c>
      <c r="AG30" s="80">
        <v>231</v>
      </c>
      <c r="AH30" s="81">
        <v>0</v>
      </c>
      <c r="AI30" s="6">
        <v>0</v>
      </c>
      <c r="AJ30" s="6">
        <v>0</v>
      </c>
      <c r="AK30" s="6">
        <v>0</v>
      </c>
      <c r="AL30" s="89">
        <f t="shared" si="8"/>
        <v>24624</v>
      </c>
      <c r="AM30" s="6">
        <f t="shared" si="9"/>
        <v>87</v>
      </c>
      <c r="AN30" s="6">
        <f t="shared" si="10"/>
        <v>0</v>
      </c>
      <c r="AO30" s="80">
        <f t="shared" si="11"/>
        <v>24711</v>
      </c>
      <c r="AP30" s="90"/>
      <c r="AQ30" s="91">
        <v>87242</v>
      </c>
      <c r="AR30" s="82">
        <f t="shared" si="12"/>
        <v>24624000</v>
      </c>
      <c r="AS30" s="82">
        <f t="shared" si="13"/>
        <v>0</v>
      </c>
      <c r="AT30" s="82">
        <f t="shared" si="14"/>
        <v>24624000</v>
      </c>
    </row>
    <row r="31" spans="1:46" ht="18.399999999999999" customHeight="1" x14ac:dyDescent="0.25">
      <c r="A31" s="87" t="s">
        <v>85</v>
      </c>
      <c r="B31" s="87" t="s">
        <v>475</v>
      </c>
      <c r="C31" s="6">
        <v>21618</v>
      </c>
      <c r="D31" s="6" t="s">
        <v>770</v>
      </c>
      <c r="E31" s="88">
        <f t="shared" si="7"/>
        <v>21618</v>
      </c>
      <c r="F31" s="26" t="s">
        <v>770</v>
      </c>
      <c r="G31" s="6">
        <v>6</v>
      </c>
      <c r="H31" s="6">
        <v>144</v>
      </c>
      <c r="I31" s="6">
        <v>22</v>
      </c>
      <c r="J31" s="6">
        <v>1</v>
      </c>
      <c r="K31" s="6" t="s">
        <v>770</v>
      </c>
      <c r="L31" s="6">
        <v>16</v>
      </c>
      <c r="M31" s="6">
        <v>17</v>
      </c>
      <c r="N31" s="6" t="s">
        <v>770</v>
      </c>
      <c r="O31" s="6">
        <v>19</v>
      </c>
      <c r="P31" s="6" t="s">
        <v>770</v>
      </c>
      <c r="Q31" s="6">
        <v>9</v>
      </c>
      <c r="R31" s="6">
        <v>165</v>
      </c>
      <c r="S31" s="6" t="s">
        <v>770</v>
      </c>
      <c r="T31" s="6" t="s">
        <v>770</v>
      </c>
      <c r="U31" s="6" t="s">
        <v>770</v>
      </c>
      <c r="V31" s="6" t="s">
        <v>770</v>
      </c>
      <c r="W31" s="6" t="s">
        <v>770</v>
      </c>
      <c r="X31" s="6" t="s">
        <v>770</v>
      </c>
      <c r="Y31" s="6" t="s">
        <v>770</v>
      </c>
      <c r="Z31" s="6">
        <v>80</v>
      </c>
      <c r="AA31" s="6" t="s">
        <v>770</v>
      </c>
      <c r="AB31" s="6" t="s">
        <v>770</v>
      </c>
      <c r="AC31" s="6">
        <v>51</v>
      </c>
      <c r="AD31" s="80">
        <v>85</v>
      </c>
      <c r="AE31" s="80">
        <v>4</v>
      </c>
      <c r="AF31" s="80">
        <v>180</v>
      </c>
      <c r="AG31" s="80">
        <v>100</v>
      </c>
      <c r="AH31" s="81">
        <v>80</v>
      </c>
      <c r="AI31" s="6">
        <v>0</v>
      </c>
      <c r="AJ31" s="6">
        <v>0</v>
      </c>
      <c r="AK31" s="6">
        <v>0</v>
      </c>
      <c r="AL31" s="89">
        <f t="shared" si="8"/>
        <v>22597</v>
      </c>
      <c r="AM31" s="6">
        <f t="shared" si="9"/>
        <v>108</v>
      </c>
      <c r="AN31" s="6">
        <f t="shared" si="10"/>
        <v>0</v>
      </c>
      <c r="AO31" s="80">
        <f t="shared" si="11"/>
        <v>22705</v>
      </c>
      <c r="AP31" s="90"/>
      <c r="AQ31" s="91">
        <v>108578</v>
      </c>
      <c r="AR31" s="82">
        <f t="shared" si="12"/>
        <v>22597000</v>
      </c>
      <c r="AS31" s="82">
        <f t="shared" si="13"/>
        <v>80000</v>
      </c>
      <c r="AT31" s="82">
        <f t="shared" si="14"/>
        <v>22517000</v>
      </c>
    </row>
    <row r="32" spans="1:46" ht="18.399999999999999" customHeight="1" x14ac:dyDescent="0.25">
      <c r="A32" s="87" t="s">
        <v>87</v>
      </c>
      <c r="B32" s="87" t="s">
        <v>476</v>
      </c>
      <c r="C32" s="6">
        <v>25471</v>
      </c>
      <c r="D32" s="6" t="s">
        <v>770</v>
      </c>
      <c r="E32" s="88">
        <f t="shared" si="7"/>
        <v>25471</v>
      </c>
      <c r="F32" s="26" t="s">
        <v>770</v>
      </c>
      <c r="G32" s="6">
        <v>18</v>
      </c>
      <c r="H32" s="6">
        <v>144</v>
      </c>
      <c r="I32" s="6">
        <v>29</v>
      </c>
      <c r="J32" s="6">
        <v>6</v>
      </c>
      <c r="K32" s="6" t="s">
        <v>770</v>
      </c>
      <c r="L32" s="6">
        <v>17</v>
      </c>
      <c r="M32" s="6">
        <v>17</v>
      </c>
      <c r="N32" s="6" t="s">
        <v>770</v>
      </c>
      <c r="O32" s="6">
        <v>106</v>
      </c>
      <c r="P32" s="6" t="s">
        <v>770</v>
      </c>
      <c r="Q32" s="6">
        <v>12</v>
      </c>
      <c r="R32" s="6">
        <v>165</v>
      </c>
      <c r="S32" s="6">
        <v>6</v>
      </c>
      <c r="T32" s="6" t="s">
        <v>770</v>
      </c>
      <c r="U32" s="6" t="s">
        <v>770</v>
      </c>
      <c r="V32" s="6" t="s">
        <v>770</v>
      </c>
      <c r="W32" s="6" t="s">
        <v>770</v>
      </c>
      <c r="X32" s="6" t="s">
        <v>770</v>
      </c>
      <c r="Y32" s="6" t="s">
        <v>770</v>
      </c>
      <c r="Z32" s="6">
        <v>80</v>
      </c>
      <c r="AA32" s="6" t="s">
        <v>770</v>
      </c>
      <c r="AB32" s="6" t="s">
        <v>770</v>
      </c>
      <c r="AC32" s="6">
        <v>51</v>
      </c>
      <c r="AD32" s="80">
        <v>105</v>
      </c>
      <c r="AE32" s="80">
        <v>8</v>
      </c>
      <c r="AF32" s="80">
        <v>180</v>
      </c>
      <c r="AG32" s="80">
        <v>178</v>
      </c>
      <c r="AH32" s="81">
        <v>0</v>
      </c>
      <c r="AI32" s="6">
        <v>0</v>
      </c>
      <c r="AJ32" s="6">
        <v>0</v>
      </c>
      <c r="AK32" s="6">
        <v>0</v>
      </c>
      <c r="AL32" s="89">
        <f t="shared" si="8"/>
        <v>26593</v>
      </c>
      <c r="AM32" s="6">
        <f t="shared" si="9"/>
        <v>536</v>
      </c>
      <c r="AN32" s="6">
        <f t="shared" si="10"/>
        <v>0</v>
      </c>
      <c r="AO32" s="80">
        <f t="shared" si="11"/>
        <v>27129</v>
      </c>
      <c r="AP32" s="90"/>
      <c r="AQ32" s="91">
        <v>536948</v>
      </c>
      <c r="AR32" s="82">
        <f t="shared" si="12"/>
        <v>26593000</v>
      </c>
      <c r="AS32" s="82">
        <f t="shared" si="13"/>
        <v>0</v>
      </c>
      <c r="AT32" s="82">
        <f t="shared" si="14"/>
        <v>26593000</v>
      </c>
    </row>
    <row r="33" spans="1:46" ht="18.399999999999999" customHeight="1" x14ac:dyDescent="0.25">
      <c r="A33" s="87" t="s">
        <v>89</v>
      </c>
      <c r="B33" s="87" t="s">
        <v>477</v>
      </c>
      <c r="C33" s="6">
        <v>19388</v>
      </c>
      <c r="D33" s="6" t="s">
        <v>770</v>
      </c>
      <c r="E33" s="88">
        <f t="shared" si="7"/>
        <v>19388</v>
      </c>
      <c r="F33" s="26" t="s">
        <v>770</v>
      </c>
      <c r="G33" s="6">
        <v>6</v>
      </c>
      <c r="H33" s="6">
        <v>144</v>
      </c>
      <c r="I33" s="6">
        <v>22</v>
      </c>
      <c r="J33" s="6">
        <v>1</v>
      </c>
      <c r="K33" s="6" t="s">
        <v>770</v>
      </c>
      <c r="L33" s="6">
        <v>16</v>
      </c>
      <c r="M33" s="6">
        <v>17</v>
      </c>
      <c r="N33" s="6" t="s">
        <v>770</v>
      </c>
      <c r="O33" s="6">
        <v>17</v>
      </c>
      <c r="P33" s="6" t="s">
        <v>770</v>
      </c>
      <c r="Q33" s="6">
        <v>9</v>
      </c>
      <c r="R33" s="6">
        <v>165</v>
      </c>
      <c r="S33" s="6" t="s">
        <v>770</v>
      </c>
      <c r="T33" s="6" t="s">
        <v>770</v>
      </c>
      <c r="U33" s="6" t="s">
        <v>770</v>
      </c>
      <c r="V33" s="6" t="s">
        <v>770</v>
      </c>
      <c r="W33" s="6" t="s">
        <v>770</v>
      </c>
      <c r="X33" s="6" t="s">
        <v>770</v>
      </c>
      <c r="Y33" s="6" t="s">
        <v>770</v>
      </c>
      <c r="Z33" s="6">
        <v>80</v>
      </c>
      <c r="AA33" s="6" t="s">
        <v>770</v>
      </c>
      <c r="AB33" s="6" t="s">
        <v>770</v>
      </c>
      <c r="AC33" s="6">
        <v>51</v>
      </c>
      <c r="AD33" s="80">
        <v>59</v>
      </c>
      <c r="AE33" s="80">
        <v>4</v>
      </c>
      <c r="AF33" s="80">
        <v>180</v>
      </c>
      <c r="AG33" s="80" t="s">
        <v>770</v>
      </c>
      <c r="AH33" s="81">
        <v>0</v>
      </c>
      <c r="AI33" s="6">
        <v>0</v>
      </c>
      <c r="AJ33" s="6">
        <v>0</v>
      </c>
      <c r="AK33" s="6">
        <v>0</v>
      </c>
      <c r="AL33" s="89">
        <f t="shared" si="8"/>
        <v>20159</v>
      </c>
      <c r="AM33" s="6">
        <f t="shared" si="9"/>
        <v>354</v>
      </c>
      <c r="AN33" s="6">
        <f t="shared" si="10"/>
        <v>0</v>
      </c>
      <c r="AO33" s="80">
        <f t="shared" si="11"/>
        <v>20513</v>
      </c>
      <c r="AP33" s="90"/>
      <c r="AQ33" s="91">
        <v>354517</v>
      </c>
      <c r="AR33" s="82">
        <f t="shared" si="12"/>
        <v>20159000</v>
      </c>
      <c r="AS33" s="82">
        <f t="shared" si="13"/>
        <v>0</v>
      </c>
      <c r="AT33" s="82">
        <f t="shared" si="14"/>
        <v>20159000</v>
      </c>
    </row>
    <row r="34" spans="1:46" ht="18.399999999999999" customHeight="1" x14ac:dyDescent="0.25">
      <c r="A34" s="87" t="s">
        <v>91</v>
      </c>
      <c r="B34" s="87" t="s">
        <v>478</v>
      </c>
      <c r="C34" s="6">
        <v>49886</v>
      </c>
      <c r="D34" s="6" t="s">
        <v>770</v>
      </c>
      <c r="E34" s="88">
        <f t="shared" si="7"/>
        <v>49886</v>
      </c>
      <c r="F34" s="26" t="s">
        <v>770</v>
      </c>
      <c r="G34" s="6">
        <v>12</v>
      </c>
      <c r="H34" s="6">
        <v>144</v>
      </c>
      <c r="I34" s="6">
        <v>80</v>
      </c>
      <c r="J34" s="6">
        <v>25</v>
      </c>
      <c r="K34" s="6" t="s">
        <v>770</v>
      </c>
      <c r="L34" s="6">
        <v>24</v>
      </c>
      <c r="M34" s="6">
        <v>20</v>
      </c>
      <c r="N34" s="6" t="s">
        <v>770</v>
      </c>
      <c r="O34" s="6">
        <v>487</v>
      </c>
      <c r="P34" s="6" t="s">
        <v>770</v>
      </c>
      <c r="Q34" s="6">
        <v>33</v>
      </c>
      <c r="R34" s="6">
        <v>165</v>
      </c>
      <c r="S34" s="6">
        <v>6</v>
      </c>
      <c r="T34" s="6" t="s">
        <v>770</v>
      </c>
      <c r="U34" s="6" t="s">
        <v>770</v>
      </c>
      <c r="V34" s="6" t="s">
        <v>770</v>
      </c>
      <c r="W34" s="6" t="s">
        <v>770</v>
      </c>
      <c r="X34" s="6" t="s">
        <v>770</v>
      </c>
      <c r="Y34" s="6" t="s">
        <v>770</v>
      </c>
      <c r="Z34" s="6">
        <v>80</v>
      </c>
      <c r="AA34" s="6" t="s">
        <v>770</v>
      </c>
      <c r="AB34" s="6" t="s">
        <v>770</v>
      </c>
      <c r="AC34" s="6">
        <v>170</v>
      </c>
      <c r="AD34" s="80">
        <v>185</v>
      </c>
      <c r="AE34" s="80">
        <v>11</v>
      </c>
      <c r="AF34" s="80">
        <v>320</v>
      </c>
      <c r="AG34" s="80">
        <v>312</v>
      </c>
      <c r="AH34" s="81">
        <v>20</v>
      </c>
      <c r="AI34" s="6">
        <v>0</v>
      </c>
      <c r="AJ34" s="6">
        <v>0</v>
      </c>
      <c r="AK34" s="6">
        <v>0</v>
      </c>
      <c r="AL34" s="89">
        <f t="shared" si="8"/>
        <v>51980</v>
      </c>
      <c r="AM34" s="6">
        <f t="shared" si="9"/>
        <v>635</v>
      </c>
      <c r="AN34" s="6">
        <f t="shared" si="10"/>
        <v>0</v>
      </c>
      <c r="AO34" s="80">
        <f t="shared" si="11"/>
        <v>52615</v>
      </c>
      <c r="AP34" s="90"/>
      <c r="AQ34" s="91">
        <v>635403</v>
      </c>
      <c r="AR34" s="82">
        <f t="shared" si="12"/>
        <v>51980000</v>
      </c>
      <c r="AS34" s="82">
        <f t="shared" si="13"/>
        <v>20000</v>
      </c>
      <c r="AT34" s="82">
        <f t="shared" si="14"/>
        <v>51960000</v>
      </c>
    </row>
    <row r="35" spans="1:46" ht="18.399999999999999" customHeight="1" x14ac:dyDescent="0.25">
      <c r="A35" s="87" t="s">
        <v>93</v>
      </c>
      <c r="B35" s="87" t="s">
        <v>479</v>
      </c>
      <c r="C35" s="6">
        <v>59430</v>
      </c>
      <c r="D35" s="6" t="s">
        <v>770</v>
      </c>
      <c r="E35" s="88">
        <f t="shared" si="7"/>
        <v>59430</v>
      </c>
      <c r="F35" s="26" t="s">
        <v>770</v>
      </c>
      <c r="G35" s="6">
        <v>18</v>
      </c>
      <c r="H35" s="6">
        <v>144</v>
      </c>
      <c r="I35" s="6">
        <v>94</v>
      </c>
      <c r="J35" s="6">
        <v>23</v>
      </c>
      <c r="K35" s="6" t="s">
        <v>770</v>
      </c>
      <c r="L35" s="6">
        <v>26</v>
      </c>
      <c r="M35" s="6">
        <v>21</v>
      </c>
      <c r="N35" s="6" t="s">
        <v>770</v>
      </c>
      <c r="O35" s="6">
        <v>455</v>
      </c>
      <c r="P35" s="6" t="s">
        <v>770</v>
      </c>
      <c r="Q35" s="6">
        <v>39</v>
      </c>
      <c r="R35" s="6">
        <v>165</v>
      </c>
      <c r="S35" s="6">
        <v>6</v>
      </c>
      <c r="T35" s="6" t="s">
        <v>770</v>
      </c>
      <c r="U35" s="6" t="s">
        <v>770</v>
      </c>
      <c r="V35" s="6" t="s">
        <v>770</v>
      </c>
      <c r="W35" s="6" t="s">
        <v>770</v>
      </c>
      <c r="X35" s="6" t="s">
        <v>770</v>
      </c>
      <c r="Y35" s="6" t="s">
        <v>770</v>
      </c>
      <c r="Z35" s="6">
        <v>120</v>
      </c>
      <c r="AA35" s="6" t="s">
        <v>770</v>
      </c>
      <c r="AB35" s="6" t="s">
        <v>770</v>
      </c>
      <c r="AC35" s="6">
        <v>204</v>
      </c>
      <c r="AD35" s="80">
        <v>129</v>
      </c>
      <c r="AE35" s="80">
        <v>8</v>
      </c>
      <c r="AF35" s="80">
        <v>484</v>
      </c>
      <c r="AG35" s="80">
        <v>248</v>
      </c>
      <c r="AH35" s="81">
        <v>4</v>
      </c>
      <c r="AI35" s="6">
        <v>0</v>
      </c>
      <c r="AJ35" s="6">
        <v>0</v>
      </c>
      <c r="AK35" s="6">
        <v>0</v>
      </c>
      <c r="AL35" s="89">
        <f t="shared" si="8"/>
        <v>61618</v>
      </c>
      <c r="AM35" s="6">
        <f t="shared" si="9"/>
        <v>181</v>
      </c>
      <c r="AN35" s="6">
        <f t="shared" si="10"/>
        <v>0</v>
      </c>
      <c r="AO35" s="80">
        <f t="shared" si="11"/>
        <v>61799</v>
      </c>
      <c r="AP35" s="90"/>
      <c r="AQ35" s="91">
        <v>181370</v>
      </c>
      <c r="AR35" s="82">
        <f t="shared" si="12"/>
        <v>61618000</v>
      </c>
      <c r="AS35" s="82">
        <f t="shared" si="13"/>
        <v>4000</v>
      </c>
      <c r="AT35" s="82">
        <f t="shared" si="14"/>
        <v>61614000</v>
      </c>
    </row>
    <row r="36" spans="1:46" ht="18.399999999999999" customHeight="1" x14ac:dyDescent="0.25">
      <c r="A36" s="87" t="s">
        <v>95</v>
      </c>
      <c r="B36" s="87" t="s">
        <v>480</v>
      </c>
      <c r="C36" s="6">
        <v>26923</v>
      </c>
      <c r="D36" s="6" t="s">
        <v>770</v>
      </c>
      <c r="E36" s="88">
        <f t="shared" si="7"/>
        <v>26923</v>
      </c>
      <c r="F36" s="26" t="s">
        <v>770</v>
      </c>
      <c r="G36" s="6">
        <v>18</v>
      </c>
      <c r="H36" s="6">
        <v>144</v>
      </c>
      <c r="I36" s="6">
        <v>29</v>
      </c>
      <c r="J36" s="6">
        <v>8</v>
      </c>
      <c r="K36" s="6" t="s">
        <v>770</v>
      </c>
      <c r="L36" s="6">
        <v>17</v>
      </c>
      <c r="M36" s="6">
        <v>17</v>
      </c>
      <c r="N36" s="6" t="s">
        <v>770</v>
      </c>
      <c r="O36" s="6">
        <v>152</v>
      </c>
      <c r="P36" s="6" t="s">
        <v>770</v>
      </c>
      <c r="Q36" s="6">
        <v>12</v>
      </c>
      <c r="R36" s="6">
        <v>165</v>
      </c>
      <c r="S36" s="6" t="s">
        <v>770</v>
      </c>
      <c r="T36" s="6" t="s">
        <v>770</v>
      </c>
      <c r="U36" s="6" t="s">
        <v>770</v>
      </c>
      <c r="V36" s="6" t="s">
        <v>770</v>
      </c>
      <c r="W36" s="6" t="s">
        <v>770</v>
      </c>
      <c r="X36" s="6" t="s">
        <v>770</v>
      </c>
      <c r="Y36" s="6" t="s">
        <v>770</v>
      </c>
      <c r="Z36" s="6">
        <v>80</v>
      </c>
      <c r="AA36" s="6" t="s">
        <v>770</v>
      </c>
      <c r="AB36" s="6" t="s">
        <v>770</v>
      </c>
      <c r="AC36" s="6">
        <v>68</v>
      </c>
      <c r="AD36" s="80">
        <v>79</v>
      </c>
      <c r="AE36" s="80">
        <v>4</v>
      </c>
      <c r="AF36" s="80">
        <v>180</v>
      </c>
      <c r="AG36" s="80">
        <v>204</v>
      </c>
      <c r="AH36" s="81">
        <v>0</v>
      </c>
      <c r="AI36" s="6">
        <v>0</v>
      </c>
      <c r="AJ36" s="6">
        <v>0</v>
      </c>
      <c r="AK36" s="6">
        <v>0</v>
      </c>
      <c r="AL36" s="89">
        <f t="shared" si="8"/>
        <v>28100</v>
      </c>
      <c r="AM36" s="6">
        <f t="shared" si="9"/>
        <v>15</v>
      </c>
      <c r="AN36" s="6">
        <f t="shared" si="10"/>
        <v>0</v>
      </c>
      <c r="AO36" s="80">
        <f t="shared" si="11"/>
        <v>28115</v>
      </c>
      <c r="AP36" s="90"/>
      <c r="AQ36" s="91">
        <v>15632</v>
      </c>
      <c r="AR36" s="82">
        <f t="shared" si="12"/>
        <v>28100000</v>
      </c>
      <c r="AS36" s="82">
        <f t="shared" si="13"/>
        <v>0</v>
      </c>
      <c r="AT36" s="82">
        <f t="shared" si="14"/>
        <v>28100000</v>
      </c>
    </row>
    <row r="37" spans="1:46" ht="18.399999999999999" customHeight="1" x14ac:dyDescent="0.25">
      <c r="A37" s="87" t="s">
        <v>97</v>
      </c>
      <c r="B37" s="87" t="s">
        <v>481</v>
      </c>
      <c r="C37" s="6">
        <v>33243</v>
      </c>
      <c r="D37" s="6" t="s">
        <v>770</v>
      </c>
      <c r="E37" s="88">
        <f t="shared" si="7"/>
        <v>33243</v>
      </c>
      <c r="F37" s="26" t="s">
        <v>770</v>
      </c>
      <c r="G37" s="6" t="s">
        <v>770</v>
      </c>
      <c r="H37" s="6">
        <v>144</v>
      </c>
      <c r="I37" s="6">
        <v>51</v>
      </c>
      <c r="J37" s="6">
        <v>11</v>
      </c>
      <c r="K37" s="6" t="s">
        <v>770</v>
      </c>
      <c r="L37" s="6">
        <v>20</v>
      </c>
      <c r="M37" s="6">
        <v>18</v>
      </c>
      <c r="N37" s="6" t="s">
        <v>770</v>
      </c>
      <c r="O37" s="6">
        <v>223</v>
      </c>
      <c r="P37" s="6" t="s">
        <v>770</v>
      </c>
      <c r="Q37" s="6">
        <v>21</v>
      </c>
      <c r="R37" s="6">
        <v>165</v>
      </c>
      <c r="S37" s="6">
        <v>6</v>
      </c>
      <c r="T37" s="6" t="s">
        <v>770</v>
      </c>
      <c r="U37" s="6" t="s">
        <v>770</v>
      </c>
      <c r="V37" s="6" t="s">
        <v>770</v>
      </c>
      <c r="W37" s="6" t="s">
        <v>770</v>
      </c>
      <c r="X37" s="6" t="s">
        <v>770</v>
      </c>
      <c r="Y37" s="6" t="s">
        <v>770</v>
      </c>
      <c r="Z37" s="6">
        <v>80</v>
      </c>
      <c r="AA37" s="6" t="s">
        <v>770</v>
      </c>
      <c r="AB37" s="6" t="s">
        <v>770</v>
      </c>
      <c r="AC37" s="6">
        <v>102</v>
      </c>
      <c r="AD37" s="80">
        <v>89</v>
      </c>
      <c r="AE37" s="80">
        <v>4</v>
      </c>
      <c r="AF37" s="80">
        <v>180</v>
      </c>
      <c r="AG37" s="80">
        <v>108</v>
      </c>
      <c r="AH37" s="81">
        <v>0</v>
      </c>
      <c r="AI37" s="6">
        <v>0</v>
      </c>
      <c r="AJ37" s="6">
        <v>0</v>
      </c>
      <c r="AK37" s="6">
        <v>0</v>
      </c>
      <c r="AL37" s="89">
        <f t="shared" si="8"/>
        <v>34465</v>
      </c>
      <c r="AM37" s="6">
        <f t="shared" si="9"/>
        <v>198</v>
      </c>
      <c r="AN37" s="6">
        <f t="shared" si="10"/>
        <v>0</v>
      </c>
      <c r="AO37" s="80">
        <f t="shared" si="11"/>
        <v>34663</v>
      </c>
      <c r="AP37" s="90"/>
      <c r="AQ37" s="91">
        <v>198708</v>
      </c>
      <c r="AR37" s="82">
        <f t="shared" si="12"/>
        <v>34465000</v>
      </c>
      <c r="AS37" s="82">
        <f t="shared" si="13"/>
        <v>0</v>
      </c>
      <c r="AT37" s="82">
        <f t="shared" si="14"/>
        <v>34465000</v>
      </c>
    </row>
    <row r="38" spans="1:46" ht="18.399999999999999" customHeight="1" x14ac:dyDescent="0.25">
      <c r="A38" s="87" t="s">
        <v>99</v>
      </c>
      <c r="B38" s="87" t="s">
        <v>482</v>
      </c>
      <c r="C38" s="6">
        <v>71815</v>
      </c>
      <c r="D38" s="6" t="s">
        <v>770</v>
      </c>
      <c r="E38" s="88">
        <f t="shared" si="7"/>
        <v>71815</v>
      </c>
      <c r="F38" s="26" t="s">
        <v>770</v>
      </c>
      <c r="G38" s="6" t="s">
        <v>770</v>
      </c>
      <c r="H38" s="6">
        <v>144</v>
      </c>
      <c r="I38" s="6">
        <v>116</v>
      </c>
      <c r="J38" s="6">
        <v>34</v>
      </c>
      <c r="K38" s="6" t="s">
        <v>770</v>
      </c>
      <c r="L38" s="6">
        <v>29</v>
      </c>
      <c r="M38" s="6">
        <v>22</v>
      </c>
      <c r="N38" s="6" t="s">
        <v>770</v>
      </c>
      <c r="O38" s="6">
        <v>675</v>
      </c>
      <c r="P38" s="6" t="s">
        <v>770</v>
      </c>
      <c r="Q38" s="6">
        <v>48</v>
      </c>
      <c r="R38" s="6">
        <v>165</v>
      </c>
      <c r="S38" s="6">
        <v>6</v>
      </c>
      <c r="T38" s="6" t="s">
        <v>770</v>
      </c>
      <c r="U38" s="6" t="s">
        <v>770</v>
      </c>
      <c r="V38" s="6" t="s">
        <v>770</v>
      </c>
      <c r="W38" s="6" t="s">
        <v>770</v>
      </c>
      <c r="X38" s="6" t="s">
        <v>770</v>
      </c>
      <c r="Y38" s="6" t="s">
        <v>770</v>
      </c>
      <c r="Z38" s="6">
        <v>120</v>
      </c>
      <c r="AA38" s="6" t="s">
        <v>770</v>
      </c>
      <c r="AB38" s="6" t="s">
        <v>770</v>
      </c>
      <c r="AC38" s="6">
        <v>255</v>
      </c>
      <c r="AD38" s="80">
        <v>205</v>
      </c>
      <c r="AE38" s="80">
        <v>11</v>
      </c>
      <c r="AF38" s="80">
        <v>480</v>
      </c>
      <c r="AG38" s="80">
        <v>117</v>
      </c>
      <c r="AH38" s="81">
        <v>200</v>
      </c>
      <c r="AI38" s="6">
        <v>10</v>
      </c>
      <c r="AJ38" s="6">
        <v>0</v>
      </c>
      <c r="AK38" s="6">
        <v>0</v>
      </c>
      <c r="AL38" s="89">
        <f t="shared" si="8"/>
        <v>74452</v>
      </c>
      <c r="AM38" s="6">
        <f t="shared" si="9"/>
        <v>75</v>
      </c>
      <c r="AN38" s="6">
        <f t="shared" si="10"/>
        <v>0</v>
      </c>
      <c r="AO38" s="80">
        <f t="shared" si="11"/>
        <v>74527</v>
      </c>
      <c r="AP38" s="90"/>
      <c r="AQ38" s="91">
        <v>75386</v>
      </c>
      <c r="AR38" s="82">
        <f t="shared" si="12"/>
        <v>74452000</v>
      </c>
      <c r="AS38" s="82">
        <f t="shared" si="13"/>
        <v>210000</v>
      </c>
      <c r="AT38" s="82">
        <f t="shared" si="14"/>
        <v>74242000</v>
      </c>
    </row>
    <row r="39" spans="1:46" ht="18.399999999999999" customHeight="1" x14ac:dyDescent="0.25">
      <c r="A39" s="93" t="s">
        <v>483</v>
      </c>
      <c r="B39" s="93" t="s">
        <v>484</v>
      </c>
      <c r="C39" s="6">
        <v>138306</v>
      </c>
      <c r="D39" s="6" t="s">
        <v>770</v>
      </c>
      <c r="E39" s="88">
        <f t="shared" si="7"/>
        <v>138306</v>
      </c>
      <c r="F39" s="26" t="s">
        <v>770</v>
      </c>
      <c r="G39" s="6">
        <v>36</v>
      </c>
      <c r="H39" s="6">
        <v>240</v>
      </c>
      <c r="I39" s="6">
        <v>346</v>
      </c>
      <c r="J39" s="6">
        <v>91</v>
      </c>
      <c r="K39" s="6">
        <v>181</v>
      </c>
      <c r="L39" s="6">
        <v>58</v>
      </c>
      <c r="M39" s="6">
        <v>35</v>
      </c>
      <c r="N39" s="6">
        <v>5</v>
      </c>
      <c r="O39" s="6" t="s">
        <v>770</v>
      </c>
      <c r="P39" s="6">
        <v>25</v>
      </c>
      <c r="Q39" s="6" t="s">
        <v>770</v>
      </c>
      <c r="R39" s="6">
        <v>165</v>
      </c>
      <c r="S39" s="6">
        <v>52</v>
      </c>
      <c r="T39" s="6" t="s">
        <v>770</v>
      </c>
      <c r="U39" s="6">
        <v>4</v>
      </c>
      <c r="V39" s="6" t="s">
        <v>770</v>
      </c>
      <c r="W39" s="6">
        <v>612</v>
      </c>
      <c r="X39" s="6">
        <v>10</v>
      </c>
      <c r="Y39" s="6" t="s">
        <v>770</v>
      </c>
      <c r="Z39" s="6">
        <v>200</v>
      </c>
      <c r="AA39" s="6">
        <v>10</v>
      </c>
      <c r="AB39" s="6">
        <v>3</v>
      </c>
      <c r="AC39" s="6">
        <v>646</v>
      </c>
      <c r="AD39" s="80">
        <v>315</v>
      </c>
      <c r="AE39" s="80">
        <v>18</v>
      </c>
      <c r="AF39" s="80">
        <v>1050</v>
      </c>
      <c r="AG39" s="80">
        <v>308</v>
      </c>
      <c r="AH39" s="81">
        <v>40</v>
      </c>
      <c r="AI39" s="6">
        <v>0</v>
      </c>
      <c r="AJ39" s="6">
        <v>0</v>
      </c>
      <c r="AK39" s="6">
        <v>0</v>
      </c>
      <c r="AL39" s="89">
        <f t="shared" si="8"/>
        <v>142756</v>
      </c>
      <c r="AM39" s="6">
        <f t="shared" si="9"/>
        <v>1548</v>
      </c>
      <c r="AN39" s="6">
        <f t="shared" si="10"/>
        <v>0</v>
      </c>
      <c r="AO39" s="80">
        <f t="shared" si="11"/>
        <v>144304</v>
      </c>
      <c r="AP39" s="90"/>
      <c r="AQ39" s="91">
        <v>1548172</v>
      </c>
      <c r="AR39" s="82">
        <f t="shared" si="12"/>
        <v>142756000</v>
      </c>
      <c r="AS39" s="82">
        <f t="shared" si="13"/>
        <v>40000</v>
      </c>
      <c r="AT39" s="82">
        <f t="shared" si="14"/>
        <v>142716000</v>
      </c>
    </row>
    <row r="40" spans="1:46" ht="18.399999999999999" customHeight="1" x14ac:dyDescent="0.25">
      <c r="A40" s="93" t="s">
        <v>485</v>
      </c>
      <c r="B40" s="93" t="s">
        <v>486</v>
      </c>
      <c r="C40" s="6">
        <v>121172</v>
      </c>
      <c r="D40" s="6" t="s">
        <v>770</v>
      </c>
      <c r="E40" s="88">
        <f t="shared" si="7"/>
        <v>121172</v>
      </c>
      <c r="F40" s="26" t="s">
        <v>770</v>
      </c>
      <c r="G40" s="6">
        <v>24</v>
      </c>
      <c r="H40" s="6">
        <v>240</v>
      </c>
      <c r="I40" s="6">
        <v>310</v>
      </c>
      <c r="J40" s="6">
        <v>88</v>
      </c>
      <c r="K40" s="6">
        <v>175</v>
      </c>
      <c r="L40" s="6">
        <v>55</v>
      </c>
      <c r="M40" s="6">
        <v>33</v>
      </c>
      <c r="N40" s="6">
        <v>5</v>
      </c>
      <c r="O40" s="6" t="s">
        <v>770</v>
      </c>
      <c r="P40" s="6">
        <v>25</v>
      </c>
      <c r="Q40" s="6" t="s">
        <v>770</v>
      </c>
      <c r="R40" s="6">
        <v>165</v>
      </c>
      <c r="S40" s="6">
        <v>18</v>
      </c>
      <c r="T40" s="6" t="s">
        <v>770</v>
      </c>
      <c r="U40" s="6">
        <v>5</v>
      </c>
      <c r="V40" s="6">
        <v>25</v>
      </c>
      <c r="W40" s="6" t="s">
        <v>770</v>
      </c>
      <c r="X40" s="6">
        <v>16</v>
      </c>
      <c r="Y40" s="6" t="s">
        <v>770</v>
      </c>
      <c r="Z40" s="6">
        <v>200</v>
      </c>
      <c r="AA40" s="6">
        <v>10</v>
      </c>
      <c r="AB40" s="6">
        <v>3</v>
      </c>
      <c r="AC40" s="6">
        <v>638</v>
      </c>
      <c r="AD40" s="80">
        <v>315</v>
      </c>
      <c r="AE40" s="80">
        <v>15</v>
      </c>
      <c r="AF40" s="80">
        <v>1000</v>
      </c>
      <c r="AG40" s="80">
        <v>235</v>
      </c>
      <c r="AH40" s="81">
        <v>50</v>
      </c>
      <c r="AI40" s="6">
        <v>0</v>
      </c>
      <c r="AJ40" s="6">
        <v>0</v>
      </c>
      <c r="AK40" s="6">
        <v>0</v>
      </c>
      <c r="AL40" s="89">
        <f t="shared" si="8"/>
        <v>124822</v>
      </c>
      <c r="AM40" s="6">
        <f t="shared" si="9"/>
        <v>140</v>
      </c>
      <c r="AN40" s="6">
        <f t="shared" si="10"/>
        <v>0</v>
      </c>
      <c r="AO40" s="80">
        <f t="shared" si="11"/>
        <v>124962</v>
      </c>
      <c r="AP40" s="90"/>
      <c r="AQ40" s="91">
        <v>140662</v>
      </c>
      <c r="AR40" s="82">
        <f t="shared" si="12"/>
        <v>124822000</v>
      </c>
      <c r="AS40" s="82">
        <f t="shared" si="13"/>
        <v>50000</v>
      </c>
      <c r="AT40" s="82">
        <f t="shared" si="14"/>
        <v>124772000</v>
      </c>
    </row>
    <row r="41" spans="1:46" ht="18.399999999999999" customHeight="1" x14ac:dyDescent="0.25">
      <c r="A41" s="93" t="s">
        <v>487</v>
      </c>
      <c r="B41" s="93" t="s">
        <v>488</v>
      </c>
      <c r="C41" s="6">
        <v>51545</v>
      </c>
      <c r="D41" s="6" t="s">
        <v>770</v>
      </c>
      <c r="E41" s="88">
        <f t="shared" si="7"/>
        <v>51545</v>
      </c>
      <c r="F41" s="26" t="s">
        <v>770</v>
      </c>
      <c r="G41" s="6">
        <v>12</v>
      </c>
      <c r="H41" s="6">
        <v>240</v>
      </c>
      <c r="I41" s="6">
        <v>123</v>
      </c>
      <c r="J41" s="6">
        <v>31</v>
      </c>
      <c r="K41" s="6">
        <v>62</v>
      </c>
      <c r="L41" s="6">
        <v>30</v>
      </c>
      <c r="M41" s="6">
        <v>22</v>
      </c>
      <c r="N41" s="6">
        <v>5</v>
      </c>
      <c r="O41" s="6" t="s">
        <v>770</v>
      </c>
      <c r="P41" s="6">
        <v>9</v>
      </c>
      <c r="Q41" s="6" t="s">
        <v>770</v>
      </c>
      <c r="R41" s="6">
        <v>165</v>
      </c>
      <c r="S41" s="6">
        <v>6</v>
      </c>
      <c r="T41" s="6" t="s">
        <v>770</v>
      </c>
      <c r="U41" s="6">
        <v>3</v>
      </c>
      <c r="V41" s="6" t="s">
        <v>770</v>
      </c>
      <c r="W41" s="6" t="s">
        <v>770</v>
      </c>
      <c r="X41" s="6">
        <v>10</v>
      </c>
      <c r="Y41" s="6" t="s">
        <v>770</v>
      </c>
      <c r="Z41" s="6">
        <v>120</v>
      </c>
      <c r="AA41" s="6">
        <v>10</v>
      </c>
      <c r="AB41" s="6">
        <v>3</v>
      </c>
      <c r="AC41" s="6">
        <v>255</v>
      </c>
      <c r="AD41" s="80">
        <v>265</v>
      </c>
      <c r="AE41" s="80">
        <v>11</v>
      </c>
      <c r="AF41" s="80">
        <v>400</v>
      </c>
      <c r="AG41" s="80">
        <v>287</v>
      </c>
      <c r="AH41" s="81">
        <v>50</v>
      </c>
      <c r="AI41" s="6">
        <v>0</v>
      </c>
      <c r="AJ41" s="6">
        <v>10</v>
      </c>
      <c r="AK41" s="6">
        <v>0</v>
      </c>
      <c r="AL41" s="89">
        <f t="shared" si="8"/>
        <v>53674</v>
      </c>
      <c r="AM41" s="6">
        <f t="shared" si="9"/>
        <v>461</v>
      </c>
      <c r="AN41" s="6">
        <f t="shared" si="10"/>
        <v>0</v>
      </c>
      <c r="AO41" s="80">
        <f t="shared" si="11"/>
        <v>54135</v>
      </c>
      <c r="AP41" s="90"/>
      <c r="AQ41" s="91">
        <v>461411</v>
      </c>
      <c r="AR41" s="82">
        <f t="shared" si="12"/>
        <v>53674000</v>
      </c>
      <c r="AS41" s="82">
        <f t="shared" si="13"/>
        <v>60000</v>
      </c>
      <c r="AT41" s="82">
        <f t="shared" si="14"/>
        <v>53614000</v>
      </c>
    </row>
    <row r="42" spans="1:46" ht="18.399999999999999" customHeight="1" x14ac:dyDescent="0.25">
      <c r="A42" s="93" t="s">
        <v>489</v>
      </c>
      <c r="B42" s="93" t="s">
        <v>490</v>
      </c>
      <c r="C42" s="6">
        <v>20479</v>
      </c>
      <c r="D42" s="6" t="s">
        <v>770</v>
      </c>
      <c r="E42" s="88">
        <f t="shared" si="7"/>
        <v>20479</v>
      </c>
      <c r="F42" s="26" t="s">
        <v>770</v>
      </c>
      <c r="G42" s="6">
        <v>6</v>
      </c>
      <c r="H42" s="6">
        <v>240</v>
      </c>
      <c r="I42" s="6">
        <v>44</v>
      </c>
      <c r="J42" s="6">
        <v>10</v>
      </c>
      <c r="K42" s="6">
        <v>19</v>
      </c>
      <c r="L42" s="6">
        <v>19</v>
      </c>
      <c r="M42" s="6">
        <v>18</v>
      </c>
      <c r="N42" s="6">
        <v>5</v>
      </c>
      <c r="O42" s="6" t="s">
        <v>770</v>
      </c>
      <c r="P42" s="6">
        <v>3</v>
      </c>
      <c r="Q42" s="6" t="s">
        <v>770</v>
      </c>
      <c r="R42" s="6">
        <v>165</v>
      </c>
      <c r="S42" s="6" t="s">
        <v>770</v>
      </c>
      <c r="T42" s="6" t="s">
        <v>770</v>
      </c>
      <c r="U42" s="6">
        <v>1</v>
      </c>
      <c r="V42" s="6" t="s">
        <v>770</v>
      </c>
      <c r="W42" s="6" t="s">
        <v>770</v>
      </c>
      <c r="X42" s="6" t="s">
        <v>770</v>
      </c>
      <c r="Y42" s="6" t="s">
        <v>770</v>
      </c>
      <c r="Z42" s="6">
        <v>80</v>
      </c>
      <c r="AA42" s="6">
        <v>10</v>
      </c>
      <c r="AB42" s="6">
        <v>3</v>
      </c>
      <c r="AC42" s="6">
        <v>102</v>
      </c>
      <c r="AD42" s="80">
        <v>105</v>
      </c>
      <c r="AE42" s="80">
        <v>8</v>
      </c>
      <c r="AF42" s="80">
        <v>120</v>
      </c>
      <c r="AG42" s="80">
        <v>163</v>
      </c>
      <c r="AH42" s="81">
        <v>61</v>
      </c>
      <c r="AI42" s="6">
        <v>0</v>
      </c>
      <c r="AJ42" s="6">
        <v>0</v>
      </c>
      <c r="AK42" s="6">
        <v>0</v>
      </c>
      <c r="AL42" s="89">
        <f t="shared" si="8"/>
        <v>21661</v>
      </c>
      <c r="AM42" s="6">
        <f t="shared" si="9"/>
        <v>1</v>
      </c>
      <c r="AN42" s="6">
        <f t="shared" si="10"/>
        <v>0</v>
      </c>
      <c r="AO42" s="80">
        <f t="shared" si="11"/>
        <v>21662</v>
      </c>
      <c r="AP42" s="90"/>
      <c r="AQ42" s="91">
        <v>1643</v>
      </c>
      <c r="AR42" s="82">
        <f t="shared" si="12"/>
        <v>21661000</v>
      </c>
      <c r="AS42" s="82">
        <f t="shared" si="13"/>
        <v>61000</v>
      </c>
      <c r="AT42" s="82">
        <f t="shared" si="14"/>
        <v>21600000</v>
      </c>
    </row>
    <row r="43" spans="1:46" ht="18.399999999999999" customHeight="1" x14ac:dyDescent="0.25">
      <c r="A43" s="93" t="s">
        <v>491</v>
      </c>
      <c r="B43" s="93" t="s">
        <v>492</v>
      </c>
      <c r="C43" s="6">
        <v>21490</v>
      </c>
      <c r="D43" s="6" t="s">
        <v>770</v>
      </c>
      <c r="E43" s="88">
        <f t="shared" si="7"/>
        <v>21490</v>
      </c>
      <c r="F43" s="26" t="s">
        <v>770</v>
      </c>
      <c r="G43" s="6" t="s">
        <v>770</v>
      </c>
      <c r="H43" s="6">
        <v>240</v>
      </c>
      <c r="I43" s="6">
        <v>44</v>
      </c>
      <c r="J43" s="6">
        <v>5</v>
      </c>
      <c r="K43" s="6">
        <v>9</v>
      </c>
      <c r="L43" s="6">
        <v>19</v>
      </c>
      <c r="M43" s="6">
        <v>18</v>
      </c>
      <c r="N43" s="6">
        <v>5</v>
      </c>
      <c r="O43" s="6" t="s">
        <v>770</v>
      </c>
      <c r="P43" s="6">
        <v>2</v>
      </c>
      <c r="Q43" s="6" t="s">
        <v>770</v>
      </c>
      <c r="R43" s="6">
        <v>165</v>
      </c>
      <c r="S43" s="6" t="s">
        <v>770</v>
      </c>
      <c r="T43" s="6" t="s">
        <v>770</v>
      </c>
      <c r="U43" s="6">
        <v>1</v>
      </c>
      <c r="V43" s="6" t="s">
        <v>770</v>
      </c>
      <c r="W43" s="6" t="s">
        <v>770</v>
      </c>
      <c r="X43" s="6" t="s">
        <v>770</v>
      </c>
      <c r="Y43" s="6" t="s">
        <v>770</v>
      </c>
      <c r="Z43" s="6">
        <v>80</v>
      </c>
      <c r="AA43" s="6">
        <v>10</v>
      </c>
      <c r="AB43" s="6">
        <v>3</v>
      </c>
      <c r="AC43" s="6">
        <v>102</v>
      </c>
      <c r="AD43" s="80">
        <v>59</v>
      </c>
      <c r="AE43" s="80">
        <v>8</v>
      </c>
      <c r="AF43" s="80">
        <v>120</v>
      </c>
      <c r="AG43" s="80">
        <v>25</v>
      </c>
      <c r="AH43" s="81">
        <v>5</v>
      </c>
      <c r="AI43" s="6">
        <v>0</v>
      </c>
      <c r="AJ43" s="6">
        <v>0</v>
      </c>
      <c r="AK43" s="6">
        <v>0</v>
      </c>
      <c r="AL43" s="89">
        <f t="shared" si="8"/>
        <v>22410</v>
      </c>
      <c r="AM43" s="6">
        <f t="shared" si="9"/>
        <v>593</v>
      </c>
      <c r="AN43" s="6">
        <f t="shared" si="10"/>
        <v>0</v>
      </c>
      <c r="AO43" s="80">
        <f t="shared" si="11"/>
        <v>23003</v>
      </c>
      <c r="AP43" s="90"/>
      <c r="AQ43" s="91">
        <v>593338</v>
      </c>
      <c r="AR43" s="82">
        <f t="shared" si="12"/>
        <v>22410000</v>
      </c>
      <c r="AS43" s="82">
        <f t="shared" si="13"/>
        <v>5000</v>
      </c>
      <c r="AT43" s="82">
        <f t="shared" si="14"/>
        <v>22405000</v>
      </c>
    </row>
    <row r="44" spans="1:46" ht="18.399999999999999" customHeight="1" x14ac:dyDescent="0.25">
      <c r="A44" s="93" t="s">
        <v>493</v>
      </c>
      <c r="B44" s="93" t="s">
        <v>494</v>
      </c>
      <c r="C44" s="6">
        <v>21243</v>
      </c>
      <c r="D44" s="6" t="s">
        <v>770</v>
      </c>
      <c r="E44" s="88">
        <f t="shared" si="7"/>
        <v>21243</v>
      </c>
      <c r="F44" s="26" t="s">
        <v>770</v>
      </c>
      <c r="G44" s="6">
        <v>6</v>
      </c>
      <c r="H44" s="6">
        <v>240</v>
      </c>
      <c r="I44" s="6">
        <v>44</v>
      </c>
      <c r="J44" s="6">
        <v>14</v>
      </c>
      <c r="K44" s="6">
        <v>27</v>
      </c>
      <c r="L44" s="6">
        <v>19</v>
      </c>
      <c r="M44" s="6">
        <v>18</v>
      </c>
      <c r="N44" s="6">
        <v>5</v>
      </c>
      <c r="O44" s="6" t="s">
        <v>770</v>
      </c>
      <c r="P44" s="6">
        <v>4</v>
      </c>
      <c r="Q44" s="6" t="s">
        <v>770</v>
      </c>
      <c r="R44" s="6">
        <v>165</v>
      </c>
      <c r="S44" s="6" t="s">
        <v>770</v>
      </c>
      <c r="T44" s="6" t="s">
        <v>770</v>
      </c>
      <c r="U44" s="6" t="s">
        <v>770</v>
      </c>
      <c r="V44" s="6" t="s">
        <v>770</v>
      </c>
      <c r="W44" s="6" t="s">
        <v>770</v>
      </c>
      <c r="X44" s="6" t="s">
        <v>770</v>
      </c>
      <c r="Y44" s="6" t="s">
        <v>770</v>
      </c>
      <c r="Z44" s="6">
        <v>80</v>
      </c>
      <c r="AA44" s="6">
        <v>10</v>
      </c>
      <c r="AB44" s="6">
        <v>3</v>
      </c>
      <c r="AC44" s="6">
        <v>102</v>
      </c>
      <c r="AD44" s="80">
        <v>115</v>
      </c>
      <c r="AE44" s="80">
        <v>8</v>
      </c>
      <c r="AF44" s="80">
        <v>120</v>
      </c>
      <c r="AG44" s="80">
        <v>136</v>
      </c>
      <c r="AH44" s="81">
        <v>0</v>
      </c>
      <c r="AI44" s="6">
        <v>0</v>
      </c>
      <c r="AJ44" s="6">
        <v>0</v>
      </c>
      <c r="AK44" s="6">
        <v>0</v>
      </c>
      <c r="AL44" s="89">
        <f t="shared" si="8"/>
        <v>22359</v>
      </c>
      <c r="AM44" s="6">
        <f t="shared" si="9"/>
        <v>445</v>
      </c>
      <c r="AN44" s="6">
        <f t="shared" si="10"/>
        <v>0</v>
      </c>
      <c r="AO44" s="80">
        <f t="shared" si="11"/>
        <v>22804</v>
      </c>
      <c r="AP44" s="90"/>
      <c r="AQ44" s="91">
        <v>445760</v>
      </c>
      <c r="AR44" s="82">
        <f t="shared" si="12"/>
        <v>22359000</v>
      </c>
      <c r="AS44" s="82">
        <f t="shared" si="13"/>
        <v>0</v>
      </c>
      <c r="AT44" s="82">
        <f t="shared" si="14"/>
        <v>22359000</v>
      </c>
    </row>
    <row r="45" spans="1:46" ht="18.399999999999999" customHeight="1" x14ac:dyDescent="0.25">
      <c r="A45" s="93" t="s">
        <v>495</v>
      </c>
      <c r="B45" s="93" t="s">
        <v>496</v>
      </c>
      <c r="C45" s="6">
        <v>110418</v>
      </c>
      <c r="D45" s="6" t="s">
        <v>770</v>
      </c>
      <c r="E45" s="88">
        <f t="shared" si="7"/>
        <v>110418</v>
      </c>
      <c r="F45" s="26" t="s">
        <v>770</v>
      </c>
      <c r="G45" s="6">
        <v>24</v>
      </c>
      <c r="H45" s="6">
        <v>240</v>
      </c>
      <c r="I45" s="6">
        <v>267</v>
      </c>
      <c r="J45" s="6">
        <v>77</v>
      </c>
      <c r="K45" s="6">
        <v>153</v>
      </c>
      <c r="L45" s="6">
        <v>50</v>
      </c>
      <c r="M45" s="6">
        <v>30</v>
      </c>
      <c r="N45" s="6">
        <v>5</v>
      </c>
      <c r="O45" s="6" t="s">
        <v>770</v>
      </c>
      <c r="P45" s="6">
        <v>21</v>
      </c>
      <c r="Q45" s="6" t="s">
        <v>770</v>
      </c>
      <c r="R45" s="6">
        <v>165</v>
      </c>
      <c r="S45" s="6">
        <v>29</v>
      </c>
      <c r="T45" s="6" t="s">
        <v>770</v>
      </c>
      <c r="U45" s="6">
        <v>2</v>
      </c>
      <c r="V45" s="6" t="s">
        <v>770</v>
      </c>
      <c r="W45" s="6" t="s">
        <v>770</v>
      </c>
      <c r="X45" s="6">
        <v>13</v>
      </c>
      <c r="Y45" s="6" t="s">
        <v>770</v>
      </c>
      <c r="Z45" s="6">
        <v>200</v>
      </c>
      <c r="AA45" s="6">
        <v>10</v>
      </c>
      <c r="AB45" s="6">
        <v>3</v>
      </c>
      <c r="AC45" s="6">
        <v>493</v>
      </c>
      <c r="AD45" s="80">
        <v>349</v>
      </c>
      <c r="AE45" s="80">
        <v>16</v>
      </c>
      <c r="AF45" s="80">
        <v>800</v>
      </c>
      <c r="AG45" s="80">
        <v>154</v>
      </c>
      <c r="AH45" s="81">
        <v>100</v>
      </c>
      <c r="AI45" s="6">
        <v>0</v>
      </c>
      <c r="AJ45" s="6">
        <v>0</v>
      </c>
      <c r="AK45" s="6">
        <v>0</v>
      </c>
      <c r="AL45" s="89">
        <f t="shared" si="8"/>
        <v>113619</v>
      </c>
      <c r="AM45" s="6">
        <f t="shared" si="9"/>
        <v>1133</v>
      </c>
      <c r="AN45" s="6">
        <f t="shared" si="10"/>
        <v>0</v>
      </c>
      <c r="AO45" s="80">
        <f t="shared" si="11"/>
        <v>114752</v>
      </c>
      <c r="AP45" s="90"/>
      <c r="AQ45" s="91">
        <v>1133049</v>
      </c>
      <c r="AR45" s="82">
        <f t="shared" si="12"/>
        <v>113619000</v>
      </c>
      <c r="AS45" s="82">
        <f t="shared" si="13"/>
        <v>100000</v>
      </c>
      <c r="AT45" s="82">
        <f t="shared" si="14"/>
        <v>113519000</v>
      </c>
    </row>
    <row r="46" spans="1:46" ht="18.399999999999999" customHeight="1" x14ac:dyDescent="0.25">
      <c r="A46" s="93" t="s">
        <v>497</v>
      </c>
      <c r="B46" s="93" t="s">
        <v>498</v>
      </c>
      <c r="C46" s="6">
        <v>41753</v>
      </c>
      <c r="D46" s="6" t="s">
        <v>770</v>
      </c>
      <c r="E46" s="88">
        <f t="shared" si="7"/>
        <v>41753</v>
      </c>
      <c r="F46" s="26" t="s">
        <v>770</v>
      </c>
      <c r="G46" s="6">
        <v>12</v>
      </c>
      <c r="H46" s="6">
        <v>240</v>
      </c>
      <c r="I46" s="6">
        <v>94</v>
      </c>
      <c r="J46" s="6">
        <v>17</v>
      </c>
      <c r="K46" s="6">
        <v>33</v>
      </c>
      <c r="L46" s="6">
        <v>26</v>
      </c>
      <c r="M46" s="6">
        <v>21</v>
      </c>
      <c r="N46" s="6">
        <v>5</v>
      </c>
      <c r="O46" s="6" t="s">
        <v>770</v>
      </c>
      <c r="P46" s="6">
        <v>5</v>
      </c>
      <c r="Q46" s="6" t="s">
        <v>770</v>
      </c>
      <c r="R46" s="6">
        <v>165</v>
      </c>
      <c r="S46" s="6">
        <v>12</v>
      </c>
      <c r="T46" s="6" t="s">
        <v>770</v>
      </c>
      <c r="U46" s="6">
        <v>1</v>
      </c>
      <c r="V46" s="6" t="s">
        <v>770</v>
      </c>
      <c r="W46" s="6" t="s">
        <v>770</v>
      </c>
      <c r="X46" s="6">
        <v>13</v>
      </c>
      <c r="Y46" s="6" t="s">
        <v>770</v>
      </c>
      <c r="Z46" s="6">
        <v>120</v>
      </c>
      <c r="AA46" s="6">
        <v>10</v>
      </c>
      <c r="AB46" s="6">
        <v>3</v>
      </c>
      <c r="AC46" s="6">
        <v>170</v>
      </c>
      <c r="AD46" s="80">
        <v>135</v>
      </c>
      <c r="AE46" s="80">
        <v>11</v>
      </c>
      <c r="AF46" s="80">
        <v>275</v>
      </c>
      <c r="AG46" s="80">
        <v>110</v>
      </c>
      <c r="AH46" s="81">
        <v>0</v>
      </c>
      <c r="AI46" s="6">
        <v>0</v>
      </c>
      <c r="AJ46" s="6">
        <v>0</v>
      </c>
      <c r="AK46" s="6">
        <v>0</v>
      </c>
      <c r="AL46" s="89">
        <f t="shared" si="8"/>
        <v>43231</v>
      </c>
      <c r="AM46" s="6">
        <f t="shared" si="9"/>
        <v>266</v>
      </c>
      <c r="AN46" s="6">
        <f t="shared" si="10"/>
        <v>0</v>
      </c>
      <c r="AO46" s="80">
        <f t="shared" si="11"/>
        <v>43497</v>
      </c>
      <c r="AP46" s="90"/>
      <c r="AQ46" s="91">
        <v>266791</v>
      </c>
      <c r="AR46" s="82">
        <f t="shared" si="12"/>
        <v>43231000</v>
      </c>
      <c r="AS46" s="82">
        <f t="shared" si="13"/>
        <v>0</v>
      </c>
      <c r="AT46" s="82">
        <f t="shared" si="14"/>
        <v>43231000</v>
      </c>
    </row>
    <row r="47" spans="1:46" ht="18.399999999999999" customHeight="1" x14ac:dyDescent="0.25">
      <c r="A47" s="93" t="s">
        <v>499</v>
      </c>
      <c r="B47" s="93" t="s">
        <v>500</v>
      </c>
      <c r="C47" s="6">
        <v>23112</v>
      </c>
      <c r="D47" s="6" t="s">
        <v>770</v>
      </c>
      <c r="E47" s="88">
        <f t="shared" si="7"/>
        <v>23112</v>
      </c>
      <c r="F47" s="26" t="s">
        <v>770</v>
      </c>
      <c r="G47" s="6" t="s">
        <v>770</v>
      </c>
      <c r="H47" s="6">
        <v>240</v>
      </c>
      <c r="I47" s="6">
        <v>51</v>
      </c>
      <c r="J47" s="6">
        <v>7</v>
      </c>
      <c r="K47" s="6">
        <v>14</v>
      </c>
      <c r="L47" s="6">
        <v>20</v>
      </c>
      <c r="M47" s="6">
        <v>18</v>
      </c>
      <c r="N47" s="6">
        <v>5</v>
      </c>
      <c r="O47" s="6" t="s">
        <v>770</v>
      </c>
      <c r="P47" s="6">
        <v>3</v>
      </c>
      <c r="Q47" s="6" t="s">
        <v>770</v>
      </c>
      <c r="R47" s="6">
        <v>165</v>
      </c>
      <c r="S47" s="6" t="s">
        <v>770</v>
      </c>
      <c r="T47" s="6" t="s">
        <v>770</v>
      </c>
      <c r="U47" s="6">
        <v>1</v>
      </c>
      <c r="V47" s="6" t="s">
        <v>770</v>
      </c>
      <c r="W47" s="6" t="s">
        <v>770</v>
      </c>
      <c r="X47" s="6">
        <v>10</v>
      </c>
      <c r="Y47" s="6" t="s">
        <v>770</v>
      </c>
      <c r="Z47" s="6">
        <v>80</v>
      </c>
      <c r="AA47" s="6">
        <v>10</v>
      </c>
      <c r="AB47" s="6">
        <v>3</v>
      </c>
      <c r="AC47" s="6">
        <v>102</v>
      </c>
      <c r="AD47" s="80">
        <v>105</v>
      </c>
      <c r="AE47" s="80">
        <v>8</v>
      </c>
      <c r="AF47" s="80">
        <v>150</v>
      </c>
      <c r="AG47" s="80">
        <v>35</v>
      </c>
      <c r="AH47" s="81">
        <v>10</v>
      </c>
      <c r="AI47" s="6">
        <v>0</v>
      </c>
      <c r="AJ47" s="6">
        <v>0</v>
      </c>
      <c r="AK47" s="6">
        <v>0</v>
      </c>
      <c r="AL47" s="89">
        <f t="shared" si="8"/>
        <v>24149</v>
      </c>
      <c r="AM47" s="6">
        <f t="shared" si="9"/>
        <v>541</v>
      </c>
      <c r="AN47" s="6">
        <f t="shared" si="10"/>
        <v>0</v>
      </c>
      <c r="AO47" s="80">
        <f t="shared" si="11"/>
        <v>24690</v>
      </c>
      <c r="AP47" s="90"/>
      <c r="AQ47" s="91">
        <v>541652</v>
      </c>
      <c r="AR47" s="82">
        <f t="shared" si="12"/>
        <v>24149000</v>
      </c>
      <c r="AS47" s="82">
        <f t="shared" si="13"/>
        <v>10000</v>
      </c>
      <c r="AT47" s="82">
        <f t="shared" si="14"/>
        <v>24139000</v>
      </c>
    </row>
    <row r="48" spans="1:46" ht="18.399999999999999" customHeight="1" x14ac:dyDescent="0.25">
      <c r="A48" s="93" t="s">
        <v>501</v>
      </c>
      <c r="B48" s="93" t="s">
        <v>502</v>
      </c>
      <c r="C48" s="6">
        <v>30539</v>
      </c>
      <c r="D48" s="6" t="s">
        <v>770</v>
      </c>
      <c r="E48" s="88">
        <f t="shared" si="7"/>
        <v>30539</v>
      </c>
      <c r="F48" s="26" t="s">
        <v>770</v>
      </c>
      <c r="G48" s="6">
        <v>6</v>
      </c>
      <c r="H48" s="6">
        <v>240</v>
      </c>
      <c r="I48" s="6">
        <v>72</v>
      </c>
      <c r="J48" s="6">
        <v>10</v>
      </c>
      <c r="K48" s="6">
        <v>20</v>
      </c>
      <c r="L48" s="6">
        <v>23</v>
      </c>
      <c r="M48" s="6">
        <v>19</v>
      </c>
      <c r="N48" s="6">
        <v>5</v>
      </c>
      <c r="O48" s="6" t="s">
        <v>770</v>
      </c>
      <c r="P48" s="6">
        <v>4</v>
      </c>
      <c r="Q48" s="6" t="s">
        <v>770</v>
      </c>
      <c r="R48" s="6">
        <v>165</v>
      </c>
      <c r="S48" s="6">
        <v>6</v>
      </c>
      <c r="T48" s="6" t="s">
        <v>770</v>
      </c>
      <c r="U48" s="6">
        <v>2</v>
      </c>
      <c r="V48" s="6" t="s">
        <v>770</v>
      </c>
      <c r="W48" s="6" t="s">
        <v>770</v>
      </c>
      <c r="X48" s="6">
        <v>10</v>
      </c>
      <c r="Y48" s="6" t="s">
        <v>770</v>
      </c>
      <c r="Z48" s="6">
        <v>80</v>
      </c>
      <c r="AA48" s="6">
        <v>10</v>
      </c>
      <c r="AB48" s="6">
        <v>3</v>
      </c>
      <c r="AC48" s="6">
        <v>119</v>
      </c>
      <c r="AD48" s="80">
        <v>109</v>
      </c>
      <c r="AE48" s="80">
        <v>8</v>
      </c>
      <c r="AF48" s="80">
        <v>180</v>
      </c>
      <c r="AG48" s="80">
        <v>62</v>
      </c>
      <c r="AH48" s="81">
        <v>10</v>
      </c>
      <c r="AI48" s="6">
        <v>0</v>
      </c>
      <c r="AJ48" s="6">
        <v>10</v>
      </c>
      <c r="AK48" s="6">
        <v>0</v>
      </c>
      <c r="AL48" s="89">
        <f t="shared" si="8"/>
        <v>31712</v>
      </c>
      <c r="AM48" s="6">
        <f t="shared" si="9"/>
        <v>525</v>
      </c>
      <c r="AN48" s="6">
        <f t="shared" si="10"/>
        <v>0</v>
      </c>
      <c r="AO48" s="80">
        <f t="shared" si="11"/>
        <v>32237</v>
      </c>
      <c r="AP48" s="90"/>
      <c r="AQ48" s="91">
        <v>525333</v>
      </c>
      <c r="AR48" s="82">
        <f t="shared" si="12"/>
        <v>31712000</v>
      </c>
      <c r="AS48" s="82">
        <f t="shared" si="13"/>
        <v>20000</v>
      </c>
      <c r="AT48" s="82">
        <f t="shared" si="14"/>
        <v>31692000</v>
      </c>
    </row>
    <row r="49" spans="1:46" ht="18.399999999999999" customHeight="1" x14ac:dyDescent="0.25">
      <c r="A49" s="93" t="s">
        <v>503</v>
      </c>
      <c r="B49" s="93" t="s">
        <v>504</v>
      </c>
      <c r="C49" s="6">
        <v>54851</v>
      </c>
      <c r="D49" s="6" t="s">
        <v>770</v>
      </c>
      <c r="E49" s="88">
        <f t="shared" si="7"/>
        <v>54851</v>
      </c>
      <c r="F49" s="26" t="s">
        <v>770</v>
      </c>
      <c r="G49" s="6">
        <v>6</v>
      </c>
      <c r="H49" s="6">
        <v>240</v>
      </c>
      <c r="I49" s="6">
        <v>130</v>
      </c>
      <c r="J49" s="6">
        <v>34</v>
      </c>
      <c r="K49" s="6">
        <v>67</v>
      </c>
      <c r="L49" s="6">
        <v>31</v>
      </c>
      <c r="M49" s="6">
        <v>23</v>
      </c>
      <c r="N49" s="6">
        <v>5</v>
      </c>
      <c r="O49" s="6" t="s">
        <v>770</v>
      </c>
      <c r="P49" s="6">
        <v>9</v>
      </c>
      <c r="Q49" s="6" t="s">
        <v>770</v>
      </c>
      <c r="R49" s="6">
        <v>165</v>
      </c>
      <c r="S49" s="6">
        <v>23</v>
      </c>
      <c r="T49" s="6" t="s">
        <v>770</v>
      </c>
      <c r="U49" s="6">
        <v>2</v>
      </c>
      <c r="V49" s="6" t="s">
        <v>770</v>
      </c>
      <c r="W49" s="6" t="s">
        <v>770</v>
      </c>
      <c r="X49" s="6">
        <v>10</v>
      </c>
      <c r="Y49" s="6" t="s">
        <v>770</v>
      </c>
      <c r="Z49" s="6">
        <v>120</v>
      </c>
      <c r="AA49" s="6">
        <v>10</v>
      </c>
      <c r="AB49" s="6">
        <v>3</v>
      </c>
      <c r="AC49" s="6">
        <v>272</v>
      </c>
      <c r="AD49" s="80">
        <v>185</v>
      </c>
      <c r="AE49" s="80">
        <v>8</v>
      </c>
      <c r="AF49" s="80">
        <v>450</v>
      </c>
      <c r="AG49" s="80">
        <v>188</v>
      </c>
      <c r="AH49" s="81">
        <v>50</v>
      </c>
      <c r="AI49" s="6">
        <v>0</v>
      </c>
      <c r="AJ49" s="6">
        <v>0</v>
      </c>
      <c r="AK49" s="6">
        <v>0</v>
      </c>
      <c r="AL49" s="89">
        <f t="shared" si="8"/>
        <v>56882</v>
      </c>
      <c r="AM49" s="6">
        <f t="shared" si="9"/>
        <v>750</v>
      </c>
      <c r="AN49" s="6">
        <f t="shared" si="10"/>
        <v>0</v>
      </c>
      <c r="AO49" s="80">
        <f t="shared" si="11"/>
        <v>57632</v>
      </c>
      <c r="AP49" s="90"/>
      <c r="AQ49" s="91">
        <v>750775</v>
      </c>
      <c r="AR49" s="82">
        <f t="shared" si="12"/>
        <v>56882000</v>
      </c>
      <c r="AS49" s="82">
        <f t="shared" si="13"/>
        <v>50000</v>
      </c>
      <c r="AT49" s="82">
        <f t="shared" si="14"/>
        <v>56832000</v>
      </c>
    </row>
    <row r="50" spans="1:46" ht="18.399999999999999" customHeight="1" x14ac:dyDescent="0.25">
      <c r="A50" s="93" t="s">
        <v>505</v>
      </c>
      <c r="B50" s="93" t="s">
        <v>506</v>
      </c>
      <c r="C50" s="6">
        <v>46277</v>
      </c>
      <c r="D50" s="6" t="s">
        <v>770</v>
      </c>
      <c r="E50" s="88">
        <f t="shared" si="7"/>
        <v>46277</v>
      </c>
      <c r="F50" s="26" t="s">
        <v>770</v>
      </c>
      <c r="G50" s="6">
        <v>12</v>
      </c>
      <c r="H50" s="6">
        <v>240</v>
      </c>
      <c r="I50" s="6">
        <v>108</v>
      </c>
      <c r="J50" s="6">
        <v>35</v>
      </c>
      <c r="K50" s="6">
        <v>70</v>
      </c>
      <c r="L50" s="6">
        <v>28</v>
      </c>
      <c r="M50" s="6">
        <v>21</v>
      </c>
      <c r="N50" s="6">
        <v>5</v>
      </c>
      <c r="O50" s="6" t="s">
        <v>770</v>
      </c>
      <c r="P50" s="6">
        <v>10</v>
      </c>
      <c r="Q50" s="6" t="s">
        <v>770</v>
      </c>
      <c r="R50" s="6">
        <v>165</v>
      </c>
      <c r="S50" s="6" t="s">
        <v>770</v>
      </c>
      <c r="T50" s="6" t="s">
        <v>770</v>
      </c>
      <c r="U50" s="6">
        <v>2</v>
      </c>
      <c r="V50" s="6" t="s">
        <v>770</v>
      </c>
      <c r="W50" s="6" t="s">
        <v>770</v>
      </c>
      <c r="X50" s="6">
        <v>10</v>
      </c>
      <c r="Y50" s="6" t="s">
        <v>770</v>
      </c>
      <c r="Z50" s="6">
        <v>120</v>
      </c>
      <c r="AA50" s="6">
        <v>10</v>
      </c>
      <c r="AB50" s="6">
        <v>3</v>
      </c>
      <c r="AC50" s="6">
        <v>238</v>
      </c>
      <c r="AD50" s="80">
        <v>185</v>
      </c>
      <c r="AE50" s="80">
        <v>8</v>
      </c>
      <c r="AF50" s="80">
        <v>375</v>
      </c>
      <c r="AG50" s="80">
        <v>81</v>
      </c>
      <c r="AH50" s="81">
        <v>5</v>
      </c>
      <c r="AI50" s="6">
        <v>0</v>
      </c>
      <c r="AJ50" s="6">
        <v>0</v>
      </c>
      <c r="AK50" s="6">
        <v>0</v>
      </c>
      <c r="AL50" s="89">
        <f t="shared" si="8"/>
        <v>48008</v>
      </c>
      <c r="AM50" s="6">
        <f t="shared" si="9"/>
        <v>752</v>
      </c>
      <c r="AN50" s="6">
        <f t="shared" si="10"/>
        <v>0</v>
      </c>
      <c r="AO50" s="80">
        <f t="shared" si="11"/>
        <v>48760</v>
      </c>
      <c r="AP50" s="90"/>
      <c r="AQ50" s="91">
        <v>752714</v>
      </c>
      <c r="AR50" s="82">
        <f t="shared" si="12"/>
        <v>48008000</v>
      </c>
      <c r="AS50" s="82">
        <f t="shared" si="13"/>
        <v>5000</v>
      </c>
      <c r="AT50" s="82">
        <f t="shared" si="14"/>
        <v>48003000</v>
      </c>
    </row>
    <row r="51" spans="1:46" ht="18.399999999999999" customHeight="1" x14ac:dyDescent="0.25">
      <c r="A51" s="93" t="s">
        <v>507</v>
      </c>
      <c r="B51" s="93" t="s">
        <v>508</v>
      </c>
      <c r="C51" s="6">
        <v>25895</v>
      </c>
      <c r="D51" s="6" t="s">
        <v>770</v>
      </c>
      <c r="E51" s="88">
        <f t="shared" si="7"/>
        <v>25895</v>
      </c>
      <c r="F51" s="26" t="s">
        <v>770</v>
      </c>
      <c r="G51" s="6">
        <v>12</v>
      </c>
      <c r="H51" s="6">
        <v>240</v>
      </c>
      <c r="I51" s="6">
        <v>58</v>
      </c>
      <c r="J51" s="6">
        <v>7</v>
      </c>
      <c r="K51" s="6">
        <v>14</v>
      </c>
      <c r="L51" s="6">
        <v>21</v>
      </c>
      <c r="M51" s="6">
        <v>19</v>
      </c>
      <c r="N51" s="6">
        <v>5</v>
      </c>
      <c r="O51" s="6" t="s">
        <v>770</v>
      </c>
      <c r="P51" s="6">
        <v>3</v>
      </c>
      <c r="Q51" s="6" t="s">
        <v>770</v>
      </c>
      <c r="R51" s="6">
        <v>165</v>
      </c>
      <c r="S51" s="6" t="s">
        <v>770</v>
      </c>
      <c r="T51" s="6" t="s">
        <v>770</v>
      </c>
      <c r="U51" s="6" t="s">
        <v>770</v>
      </c>
      <c r="V51" s="6" t="s">
        <v>770</v>
      </c>
      <c r="W51" s="6" t="s">
        <v>770</v>
      </c>
      <c r="X51" s="6">
        <v>10</v>
      </c>
      <c r="Y51" s="6" t="s">
        <v>770</v>
      </c>
      <c r="Z51" s="6">
        <v>80</v>
      </c>
      <c r="AA51" s="6">
        <v>10</v>
      </c>
      <c r="AB51" s="6">
        <v>3</v>
      </c>
      <c r="AC51" s="6">
        <v>102</v>
      </c>
      <c r="AD51" s="80">
        <v>105</v>
      </c>
      <c r="AE51" s="80">
        <v>8</v>
      </c>
      <c r="AF51" s="80">
        <v>180</v>
      </c>
      <c r="AG51" s="80">
        <v>118</v>
      </c>
      <c r="AH51" s="81">
        <v>0</v>
      </c>
      <c r="AI51" s="6">
        <v>0</v>
      </c>
      <c r="AJ51" s="6">
        <v>0</v>
      </c>
      <c r="AK51" s="6">
        <v>0</v>
      </c>
      <c r="AL51" s="89">
        <f t="shared" si="8"/>
        <v>27055</v>
      </c>
      <c r="AM51" s="6">
        <f t="shared" si="9"/>
        <v>653</v>
      </c>
      <c r="AN51" s="6">
        <f t="shared" si="10"/>
        <v>0</v>
      </c>
      <c r="AO51" s="80">
        <f t="shared" si="11"/>
        <v>27708</v>
      </c>
      <c r="AP51" s="90"/>
      <c r="AQ51" s="91">
        <v>653526</v>
      </c>
      <c r="AR51" s="82">
        <f t="shared" si="12"/>
        <v>27055000</v>
      </c>
      <c r="AS51" s="82">
        <f t="shared" si="13"/>
        <v>0</v>
      </c>
      <c r="AT51" s="82">
        <f t="shared" si="14"/>
        <v>27055000</v>
      </c>
    </row>
    <row r="52" spans="1:46" ht="18.399999999999999" customHeight="1" x14ac:dyDescent="0.25">
      <c r="A52" s="93" t="s">
        <v>509</v>
      </c>
      <c r="B52" s="93" t="s">
        <v>510</v>
      </c>
      <c r="C52" s="6">
        <v>19874</v>
      </c>
      <c r="D52" s="6" t="s">
        <v>770</v>
      </c>
      <c r="E52" s="88">
        <f t="shared" si="7"/>
        <v>19874</v>
      </c>
      <c r="F52" s="26" t="s">
        <v>770</v>
      </c>
      <c r="G52" s="6">
        <v>6</v>
      </c>
      <c r="H52" s="6">
        <v>240</v>
      </c>
      <c r="I52" s="6">
        <v>44</v>
      </c>
      <c r="J52" s="6">
        <v>4</v>
      </c>
      <c r="K52" s="6">
        <v>7</v>
      </c>
      <c r="L52" s="6">
        <v>19</v>
      </c>
      <c r="M52" s="6">
        <v>18</v>
      </c>
      <c r="N52" s="6">
        <v>5</v>
      </c>
      <c r="O52" s="6" t="s">
        <v>770</v>
      </c>
      <c r="P52" s="6">
        <v>1</v>
      </c>
      <c r="Q52" s="6" t="s">
        <v>770</v>
      </c>
      <c r="R52" s="6">
        <v>165</v>
      </c>
      <c r="S52" s="6" t="s">
        <v>770</v>
      </c>
      <c r="T52" s="6" t="s">
        <v>770</v>
      </c>
      <c r="U52" s="6">
        <v>3</v>
      </c>
      <c r="V52" s="6" t="s">
        <v>770</v>
      </c>
      <c r="W52" s="6" t="s">
        <v>770</v>
      </c>
      <c r="X52" s="6" t="s">
        <v>770</v>
      </c>
      <c r="Y52" s="6" t="s">
        <v>770</v>
      </c>
      <c r="Z52" s="6">
        <v>80</v>
      </c>
      <c r="AA52" s="6">
        <v>10</v>
      </c>
      <c r="AB52" s="6">
        <v>3</v>
      </c>
      <c r="AC52" s="6">
        <v>102</v>
      </c>
      <c r="AD52" s="80">
        <v>59</v>
      </c>
      <c r="AE52" s="80">
        <v>4</v>
      </c>
      <c r="AF52" s="80">
        <v>220</v>
      </c>
      <c r="AG52" s="80">
        <v>75</v>
      </c>
      <c r="AH52" s="81">
        <v>0</v>
      </c>
      <c r="AI52" s="6">
        <v>0</v>
      </c>
      <c r="AJ52" s="6">
        <v>0</v>
      </c>
      <c r="AK52" s="6">
        <v>0</v>
      </c>
      <c r="AL52" s="89">
        <f t="shared" si="8"/>
        <v>20939</v>
      </c>
      <c r="AM52" s="6">
        <f t="shared" si="9"/>
        <v>418</v>
      </c>
      <c r="AN52" s="6">
        <f t="shared" si="10"/>
        <v>0</v>
      </c>
      <c r="AO52" s="80">
        <f t="shared" si="11"/>
        <v>21357</v>
      </c>
      <c r="AP52" s="90"/>
      <c r="AQ52" s="91">
        <v>418074</v>
      </c>
      <c r="AR52" s="82">
        <f t="shared" si="12"/>
        <v>20939000</v>
      </c>
      <c r="AS52" s="82">
        <f t="shared" si="13"/>
        <v>0</v>
      </c>
      <c r="AT52" s="82">
        <f t="shared" si="14"/>
        <v>20939000</v>
      </c>
    </row>
    <row r="53" spans="1:46" ht="18.399999999999999" customHeight="1" x14ac:dyDescent="0.25">
      <c r="A53" s="93" t="s">
        <v>511</v>
      </c>
      <c r="B53" s="93" t="s">
        <v>512</v>
      </c>
      <c r="C53" s="6">
        <v>138815</v>
      </c>
      <c r="D53" s="6" t="s">
        <v>770</v>
      </c>
      <c r="E53" s="88">
        <f t="shared" si="7"/>
        <v>138815</v>
      </c>
      <c r="F53" s="26" t="s">
        <v>770</v>
      </c>
      <c r="G53" s="6">
        <v>18</v>
      </c>
      <c r="H53" s="6">
        <v>240</v>
      </c>
      <c r="I53" s="6">
        <v>375</v>
      </c>
      <c r="J53" s="6">
        <v>95</v>
      </c>
      <c r="K53" s="6">
        <v>190</v>
      </c>
      <c r="L53" s="6">
        <v>61</v>
      </c>
      <c r="M53" s="6">
        <v>36</v>
      </c>
      <c r="N53" s="6">
        <v>5</v>
      </c>
      <c r="O53" s="6" t="s">
        <v>770</v>
      </c>
      <c r="P53" s="6">
        <v>26</v>
      </c>
      <c r="Q53" s="6" t="s">
        <v>770</v>
      </c>
      <c r="R53" s="6">
        <v>165</v>
      </c>
      <c r="S53" s="6">
        <v>75</v>
      </c>
      <c r="T53" s="6" t="s">
        <v>770</v>
      </c>
      <c r="U53" s="6">
        <v>5</v>
      </c>
      <c r="V53" s="6" t="s">
        <v>770</v>
      </c>
      <c r="W53" s="6">
        <v>568</v>
      </c>
      <c r="X53" s="6">
        <v>13</v>
      </c>
      <c r="Y53" s="6" t="s">
        <v>770</v>
      </c>
      <c r="Z53" s="6">
        <v>200</v>
      </c>
      <c r="AA53" s="6">
        <v>10</v>
      </c>
      <c r="AB53" s="6">
        <v>3</v>
      </c>
      <c r="AC53" s="6">
        <v>731</v>
      </c>
      <c r="AD53" s="80">
        <v>315</v>
      </c>
      <c r="AE53" s="80">
        <v>11</v>
      </c>
      <c r="AF53" s="80">
        <v>1275</v>
      </c>
      <c r="AG53" s="80">
        <v>236</v>
      </c>
      <c r="AH53" s="81">
        <v>30</v>
      </c>
      <c r="AI53" s="6">
        <v>0</v>
      </c>
      <c r="AJ53" s="6">
        <v>0</v>
      </c>
      <c r="AK53" s="6">
        <v>0</v>
      </c>
      <c r="AL53" s="89">
        <f t="shared" si="8"/>
        <v>143498</v>
      </c>
      <c r="AM53" s="6">
        <f t="shared" si="9"/>
        <v>471</v>
      </c>
      <c r="AN53" s="6">
        <f t="shared" si="10"/>
        <v>0</v>
      </c>
      <c r="AO53" s="80">
        <f t="shared" si="11"/>
        <v>143969</v>
      </c>
      <c r="AP53" s="90"/>
      <c r="AQ53" s="91">
        <v>471719</v>
      </c>
      <c r="AR53" s="82">
        <f t="shared" si="12"/>
        <v>143498000</v>
      </c>
      <c r="AS53" s="82">
        <f t="shared" si="13"/>
        <v>30000</v>
      </c>
      <c r="AT53" s="82">
        <f t="shared" si="14"/>
        <v>143468000</v>
      </c>
    </row>
    <row r="54" spans="1:46" ht="18.399999999999999" customHeight="1" x14ac:dyDescent="0.25">
      <c r="A54" s="93" t="s">
        <v>513</v>
      </c>
      <c r="B54" s="93" t="s">
        <v>514</v>
      </c>
      <c r="C54" s="6">
        <v>29518</v>
      </c>
      <c r="D54" s="6" t="s">
        <v>770</v>
      </c>
      <c r="E54" s="88">
        <f t="shared" si="7"/>
        <v>29518</v>
      </c>
      <c r="F54" s="26" t="s">
        <v>770</v>
      </c>
      <c r="G54" s="6">
        <v>6</v>
      </c>
      <c r="H54" s="6">
        <v>240</v>
      </c>
      <c r="I54" s="6">
        <v>65</v>
      </c>
      <c r="J54" s="6">
        <v>14</v>
      </c>
      <c r="K54" s="6">
        <v>28</v>
      </c>
      <c r="L54" s="6">
        <v>22</v>
      </c>
      <c r="M54" s="6">
        <v>19</v>
      </c>
      <c r="N54" s="6">
        <v>5</v>
      </c>
      <c r="O54" s="6" t="s">
        <v>770</v>
      </c>
      <c r="P54" s="6">
        <v>5</v>
      </c>
      <c r="Q54" s="6" t="s">
        <v>770</v>
      </c>
      <c r="R54" s="6">
        <v>165</v>
      </c>
      <c r="S54" s="6" t="s">
        <v>770</v>
      </c>
      <c r="T54" s="6">
        <v>20</v>
      </c>
      <c r="U54" s="6">
        <v>1</v>
      </c>
      <c r="V54" s="6" t="s">
        <v>770</v>
      </c>
      <c r="W54" s="6" t="s">
        <v>770</v>
      </c>
      <c r="X54" s="6">
        <v>13</v>
      </c>
      <c r="Y54" s="6" t="s">
        <v>770</v>
      </c>
      <c r="Z54" s="6">
        <v>80</v>
      </c>
      <c r="AA54" s="6">
        <v>10</v>
      </c>
      <c r="AB54" s="6">
        <v>3</v>
      </c>
      <c r="AC54" s="6">
        <v>102</v>
      </c>
      <c r="AD54" s="80">
        <v>109</v>
      </c>
      <c r="AE54" s="80">
        <v>8</v>
      </c>
      <c r="AF54" s="80">
        <v>180</v>
      </c>
      <c r="AG54" s="80">
        <v>235</v>
      </c>
      <c r="AH54" s="81">
        <v>2</v>
      </c>
      <c r="AI54" s="6">
        <v>0</v>
      </c>
      <c r="AJ54" s="6">
        <v>8</v>
      </c>
      <c r="AK54" s="6">
        <v>0</v>
      </c>
      <c r="AL54" s="89">
        <f t="shared" si="8"/>
        <v>30858</v>
      </c>
      <c r="AM54" s="6">
        <f t="shared" si="9"/>
        <v>578</v>
      </c>
      <c r="AN54" s="6">
        <f t="shared" si="10"/>
        <v>0</v>
      </c>
      <c r="AO54" s="80">
        <f t="shared" si="11"/>
        <v>31436</v>
      </c>
      <c r="AP54" s="90"/>
      <c r="AQ54" s="91">
        <v>578927</v>
      </c>
      <c r="AR54" s="82">
        <f t="shared" si="12"/>
        <v>30858000</v>
      </c>
      <c r="AS54" s="82">
        <f t="shared" si="13"/>
        <v>10000</v>
      </c>
      <c r="AT54" s="82">
        <f t="shared" si="14"/>
        <v>30848000</v>
      </c>
    </row>
    <row r="55" spans="1:46" ht="18.399999999999999" customHeight="1" x14ac:dyDescent="0.25">
      <c r="A55" s="93" t="s">
        <v>515</v>
      </c>
      <c r="B55" s="93" t="s">
        <v>516</v>
      </c>
      <c r="C55" s="6">
        <v>42901</v>
      </c>
      <c r="D55" s="6" t="s">
        <v>770</v>
      </c>
      <c r="E55" s="88">
        <f t="shared" si="7"/>
        <v>42901</v>
      </c>
      <c r="F55" s="26" t="s">
        <v>770</v>
      </c>
      <c r="G55" s="6">
        <v>18</v>
      </c>
      <c r="H55" s="6">
        <v>240</v>
      </c>
      <c r="I55" s="6">
        <v>101</v>
      </c>
      <c r="J55" s="6">
        <v>25</v>
      </c>
      <c r="K55" s="6">
        <v>49</v>
      </c>
      <c r="L55" s="6">
        <v>27</v>
      </c>
      <c r="M55" s="6">
        <v>21</v>
      </c>
      <c r="N55" s="6">
        <v>5</v>
      </c>
      <c r="O55" s="6" t="s">
        <v>770</v>
      </c>
      <c r="P55" s="6">
        <v>7</v>
      </c>
      <c r="Q55" s="6" t="s">
        <v>770</v>
      </c>
      <c r="R55" s="6">
        <v>165</v>
      </c>
      <c r="S55" s="6" t="s">
        <v>770</v>
      </c>
      <c r="T55" s="6" t="s">
        <v>770</v>
      </c>
      <c r="U55" s="6">
        <v>2</v>
      </c>
      <c r="V55" s="6" t="s">
        <v>770</v>
      </c>
      <c r="W55" s="6" t="s">
        <v>770</v>
      </c>
      <c r="X55" s="6">
        <v>13</v>
      </c>
      <c r="Y55" s="6" t="s">
        <v>770</v>
      </c>
      <c r="Z55" s="6">
        <v>120</v>
      </c>
      <c r="AA55" s="6">
        <v>10</v>
      </c>
      <c r="AB55" s="6">
        <v>3</v>
      </c>
      <c r="AC55" s="6">
        <v>204</v>
      </c>
      <c r="AD55" s="80">
        <v>185</v>
      </c>
      <c r="AE55" s="80">
        <v>15</v>
      </c>
      <c r="AF55" s="80">
        <v>350</v>
      </c>
      <c r="AG55" s="80">
        <v>180</v>
      </c>
      <c r="AH55" s="81">
        <v>20</v>
      </c>
      <c r="AI55" s="6">
        <v>0</v>
      </c>
      <c r="AJ55" s="6">
        <v>10</v>
      </c>
      <c r="AK55" s="6">
        <v>0</v>
      </c>
      <c r="AL55" s="89">
        <f t="shared" si="8"/>
        <v>44671</v>
      </c>
      <c r="AM55" s="6">
        <f t="shared" si="9"/>
        <v>38</v>
      </c>
      <c r="AN55" s="6">
        <f t="shared" si="10"/>
        <v>0</v>
      </c>
      <c r="AO55" s="80">
        <f t="shared" si="11"/>
        <v>44709</v>
      </c>
      <c r="AP55" s="90"/>
      <c r="AQ55" s="91">
        <v>38749</v>
      </c>
      <c r="AR55" s="82">
        <f t="shared" si="12"/>
        <v>44671000</v>
      </c>
      <c r="AS55" s="82">
        <f t="shared" si="13"/>
        <v>30000</v>
      </c>
      <c r="AT55" s="82">
        <f t="shared" si="14"/>
        <v>44641000</v>
      </c>
    </row>
    <row r="56" spans="1:46" ht="18.399999999999999" customHeight="1" x14ac:dyDescent="0.25">
      <c r="A56" s="93" t="s">
        <v>517</v>
      </c>
      <c r="B56" s="93" t="s">
        <v>518</v>
      </c>
      <c r="C56" s="6">
        <v>18495</v>
      </c>
      <c r="D56" s="6" t="s">
        <v>770</v>
      </c>
      <c r="E56" s="88">
        <f t="shared" si="7"/>
        <v>18495</v>
      </c>
      <c r="F56" s="26" t="s">
        <v>770</v>
      </c>
      <c r="G56" s="6">
        <v>6</v>
      </c>
      <c r="H56" s="6">
        <v>240</v>
      </c>
      <c r="I56" s="6">
        <v>44</v>
      </c>
      <c r="J56" s="6">
        <v>3</v>
      </c>
      <c r="K56" s="6">
        <v>5</v>
      </c>
      <c r="L56" s="6">
        <v>19</v>
      </c>
      <c r="M56" s="6">
        <v>18</v>
      </c>
      <c r="N56" s="6">
        <v>5</v>
      </c>
      <c r="O56" s="6" t="s">
        <v>770</v>
      </c>
      <c r="P56" s="6">
        <v>1</v>
      </c>
      <c r="Q56" s="6" t="s">
        <v>770</v>
      </c>
      <c r="R56" s="6">
        <v>165</v>
      </c>
      <c r="S56" s="6" t="s">
        <v>770</v>
      </c>
      <c r="T56" s="6" t="s">
        <v>770</v>
      </c>
      <c r="U56" s="6">
        <v>1</v>
      </c>
      <c r="V56" s="6" t="s">
        <v>770</v>
      </c>
      <c r="W56" s="6" t="s">
        <v>770</v>
      </c>
      <c r="X56" s="6" t="s">
        <v>770</v>
      </c>
      <c r="Y56" s="6" t="s">
        <v>770</v>
      </c>
      <c r="Z56" s="6">
        <v>80</v>
      </c>
      <c r="AA56" s="6">
        <v>10</v>
      </c>
      <c r="AB56" s="6">
        <v>3</v>
      </c>
      <c r="AC56" s="6">
        <v>102</v>
      </c>
      <c r="AD56" s="80">
        <v>85</v>
      </c>
      <c r="AE56" s="80">
        <v>4</v>
      </c>
      <c r="AF56" s="80">
        <v>120</v>
      </c>
      <c r="AG56" s="80">
        <v>182</v>
      </c>
      <c r="AH56" s="81">
        <v>10</v>
      </c>
      <c r="AI56" s="6">
        <v>0</v>
      </c>
      <c r="AJ56" s="6">
        <v>0</v>
      </c>
      <c r="AK56" s="6">
        <v>0</v>
      </c>
      <c r="AL56" s="89">
        <f t="shared" si="8"/>
        <v>19598</v>
      </c>
      <c r="AM56" s="6">
        <f t="shared" si="9"/>
        <v>231</v>
      </c>
      <c r="AN56" s="6">
        <f t="shared" si="10"/>
        <v>0</v>
      </c>
      <c r="AO56" s="80">
        <f t="shared" si="11"/>
        <v>19829</v>
      </c>
      <c r="AP56" s="90"/>
      <c r="AQ56" s="91">
        <v>231557</v>
      </c>
      <c r="AR56" s="82">
        <f t="shared" si="12"/>
        <v>19598000</v>
      </c>
      <c r="AS56" s="82">
        <f t="shared" si="13"/>
        <v>10000</v>
      </c>
      <c r="AT56" s="82">
        <f t="shared" si="14"/>
        <v>19588000</v>
      </c>
    </row>
    <row r="57" spans="1:46" ht="18.399999999999999" customHeight="1" x14ac:dyDescent="0.25">
      <c r="A57" s="93" t="s">
        <v>519</v>
      </c>
      <c r="B57" s="93" t="s">
        <v>520</v>
      </c>
      <c r="C57" s="6">
        <v>25913</v>
      </c>
      <c r="D57" s="6" t="s">
        <v>770</v>
      </c>
      <c r="E57" s="88">
        <f t="shared" si="7"/>
        <v>25913</v>
      </c>
      <c r="F57" s="26" t="s">
        <v>770</v>
      </c>
      <c r="G57" s="6">
        <v>6</v>
      </c>
      <c r="H57" s="6">
        <v>240</v>
      </c>
      <c r="I57" s="6">
        <v>58</v>
      </c>
      <c r="J57" s="6">
        <v>4</v>
      </c>
      <c r="K57" s="6">
        <v>8</v>
      </c>
      <c r="L57" s="6">
        <v>21</v>
      </c>
      <c r="M57" s="6">
        <v>19</v>
      </c>
      <c r="N57" s="6">
        <v>5</v>
      </c>
      <c r="O57" s="6" t="s">
        <v>770</v>
      </c>
      <c r="P57" s="6">
        <v>2</v>
      </c>
      <c r="Q57" s="6" t="s">
        <v>770</v>
      </c>
      <c r="R57" s="6">
        <v>165</v>
      </c>
      <c r="S57" s="6">
        <v>6</v>
      </c>
      <c r="T57" s="6" t="s">
        <v>770</v>
      </c>
      <c r="U57" s="6" t="s">
        <v>770</v>
      </c>
      <c r="V57" s="6">
        <v>10</v>
      </c>
      <c r="W57" s="6" t="s">
        <v>770</v>
      </c>
      <c r="X57" s="6">
        <v>10</v>
      </c>
      <c r="Y57" s="6" t="s">
        <v>770</v>
      </c>
      <c r="Z57" s="6">
        <v>80</v>
      </c>
      <c r="AA57" s="6">
        <v>10</v>
      </c>
      <c r="AB57" s="6">
        <v>3</v>
      </c>
      <c r="AC57" s="6">
        <v>111</v>
      </c>
      <c r="AD57" s="80">
        <v>85</v>
      </c>
      <c r="AE57" s="80">
        <v>4</v>
      </c>
      <c r="AF57" s="80">
        <v>150</v>
      </c>
      <c r="AG57" s="80">
        <v>13</v>
      </c>
      <c r="AH57" s="81">
        <v>0</v>
      </c>
      <c r="AI57" s="6">
        <v>0</v>
      </c>
      <c r="AJ57" s="6">
        <v>0</v>
      </c>
      <c r="AK57" s="6">
        <v>0</v>
      </c>
      <c r="AL57" s="89">
        <f t="shared" si="8"/>
        <v>26923</v>
      </c>
      <c r="AM57" s="6">
        <f t="shared" si="9"/>
        <v>287</v>
      </c>
      <c r="AN57" s="6">
        <f t="shared" si="10"/>
        <v>0</v>
      </c>
      <c r="AO57" s="80">
        <f t="shared" si="11"/>
        <v>27210</v>
      </c>
      <c r="AP57" s="90"/>
      <c r="AQ57" s="91">
        <v>287578</v>
      </c>
      <c r="AR57" s="82">
        <f t="shared" si="12"/>
        <v>26923000</v>
      </c>
      <c r="AS57" s="82">
        <f t="shared" si="13"/>
        <v>0</v>
      </c>
      <c r="AT57" s="82">
        <f t="shared" si="14"/>
        <v>26923000</v>
      </c>
    </row>
    <row r="58" spans="1:46" ht="18.399999999999999" customHeight="1" x14ac:dyDescent="0.25">
      <c r="A58" s="93" t="s">
        <v>521</v>
      </c>
      <c r="B58" s="93" t="s">
        <v>522</v>
      </c>
      <c r="C58" s="6">
        <v>118367</v>
      </c>
      <c r="D58" s="6" t="s">
        <v>770</v>
      </c>
      <c r="E58" s="88">
        <f t="shared" si="7"/>
        <v>118367</v>
      </c>
      <c r="F58" s="26" t="s">
        <v>770</v>
      </c>
      <c r="G58" s="6">
        <v>18</v>
      </c>
      <c r="H58" s="6">
        <v>240</v>
      </c>
      <c r="I58" s="6">
        <v>281</v>
      </c>
      <c r="J58" s="6">
        <v>91</v>
      </c>
      <c r="K58" s="6">
        <v>182</v>
      </c>
      <c r="L58" s="6">
        <v>52</v>
      </c>
      <c r="M58" s="6">
        <v>31</v>
      </c>
      <c r="N58" s="6">
        <v>5</v>
      </c>
      <c r="O58" s="6" t="s">
        <v>770</v>
      </c>
      <c r="P58" s="6">
        <v>25</v>
      </c>
      <c r="Q58" s="6" t="s">
        <v>770</v>
      </c>
      <c r="R58" s="6">
        <v>165</v>
      </c>
      <c r="S58" s="6">
        <v>6</v>
      </c>
      <c r="T58" s="6" t="s">
        <v>770</v>
      </c>
      <c r="U58" s="6">
        <v>3</v>
      </c>
      <c r="V58" s="6">
        <v>10</v>
      </c>
      <c r="W58" s="6" t="s">
        <v>770</v>
      </c>
      <c r="X58" s="6">
        <v>13</v>
      </c>
      <c r="Y58" s="6" t="s">
        <v>770</v>
      </c>
      <c r="Z58" s="6">
        <v>200</v>
      </c>
      <c r="AA58" s="6">
        <v>10</v>
      </c>
      <c r="AB58" s="6">
        <v>3</v>
      </c>
      <c r="AC58" s="6">
        <v>604</v>
      </c>
      <c r="AD58" s="80">
        <v>315</v>
      </c>
      <c r="AE58" s="80">
        <v>18</v>
      </c>
      <c r="AF58" s="80">
        <v>950</v>
      </c>
      <c r="AG58" s="80">
        <v>554</v>
      </c>
      <c r="AH58" s="81">
        <v>80</v>
      </c>
      <c r="AI58" s="6">
        <v>0</v>
      </c>
      <c r="AJ58" s="6">
        <v>20</v>
      </c>
      <c r="AK58" s="6">
        <v>0</v>
      </c>
      <c r="AL58" s="89">
        <f t="shared" si="8"/>
        <v>122243</v>
      </c>
      <c r="AM58" s="6">
        <f t="shared" si="9"/>
        <v>2238</v>
      </c>
      <c r="AN58" s="6">
        <f t="shared" si="10"/>
        <v>0</v>
      </c>
      <c r="AO58" s="80">
        <f t="shared" si="11"/>
        <v>124481</v>
      </c>
      <c r="AP58" s="90"/>
      <c r="AQ58" s="91">
        <v>2238554</v>
      </c>
      <c r="AR58" s="82">
        <f t="shared" si="12"/>
        <v>122243000</v>
      </c>
      <c r="AS58" s="82">
        <f t="shared" si="13"/>
        <v>100000</v>
      </c>
      <c r="AT58" s="82">
        <f t="shared" si="14"/>
        <v>122143000</v>
      </c>
    </row>
    <row r="59" spans="1:46" ht="18.399999999999999" customHeight="1" x14ac:dyDescent="0.25">
      <c r="A59" s="93" t="s">
        <v>523</v>
      </c>
      <c r="B59" s="93" t="s">
        <v>524</v>
      </c>
      <c r="C59" s="6">
        <v>35274</v>
      </c>
      <c r="D59" s="6" t="s">
        <v>770</v>
      </c>
      <c r="E59" s="88">
        <f t="shared" si="7"/>
        <v>35274</v>
      </c>
      <c r="F59" s="26" t="s">
        <v>770</v>
      </c>
      <c r="G59" s="6">
        <v>18</v>
      </c>
      <c r="H59" s="6">
        <v>240</v>
      </c>
      <c r="I59" s="6">
        <v>72</v>
      </c>
      <c r="J59" s="6">
        <v>16</v>
      </c>
      <c r="K59" s="6">
        <v>32</v>
      </c>
      <c r="L59" s="6">
        <v>23</v>
      </c>
      <c r="M59" s="6">
        <v>19</v>
      </c>
      <c r="N59" s="6">
        <v>5</v>
      </c>
      <c r="O59" s="6" t="s">
        <v>770</v>
      </c>
      <c r="P59" s="6">
        <v>5</v>
      </c>
      <c r="Q59" s="6" t="s">
        <v>770</v>
      </c>
      <c r="R59" s="6">
        <v>165</v>
      </c>
      <c r="S59" s="6" t="s">
        <v>770</v>
      </c>
      <c r="T59" s="6" t="s">
        <v>770</v>
      </c>
      <c r="U59" s="6" t="s">
        <v>770</v>
      </c>
      <c r="V59" s="6" t="s">
        <v>770</v>
      </c>
      <c r="W59" s="6" t="s">
        <v>770</v>
      </c>
      <c r="X59" s="6">
        <v>10</v>
      </c>
      <c r="Y59" s="6" t="s">
        <v>770</v>
      </c>
      <c r="Z59" s="6">
        <v>80</v>
      </c>
      <c r="AA59" s="6">
        <v>10</v>
      </c>
      <c r="AB59" s="6">
        <v>3</v>
      </c>
      <c r="AC59" s="6">
        <v>136</v>
      </c>
      <c r="AD59" s="80">
        <v>109</v>
      </c>
      <c r="AE59" s="80">
        <v>8</v>
      </c>
      <c r="AF59" s="80">
        <v>250</v>
      </c>
      <c r="AG59" s="80">
        <v>259</v>
      </c>
      <c r="AH59" s="81">
        <v>10</v>
      </c>
      <c r="AI59" s="6">
        <v>0</v>
      </c>
      <c r="AJ59" s="6">
        <v>0</v>
      </c>
      <c r="AK59" s="6">
        <v>0</v>
      </c>
      <c r="AL59" s="89">
        <f t="shared" si="8"/>
        <v>36744</v>
      </c>
      <c r="AM59" s="6">
        <f t="shared" si="9"/>
        <v>158</v>
      </c>
      <c r="AN59" s="6">
        <f t="shared" si="10"/>
        <v>0</v>
      </c>
      <c r="AO59" s="80">
        <f t="shared" si="11"/>
        <v>36902</v>
      </c>
      <c r="AP59" s="90"/>
      <c r="AQ59" s="91">
        <v>158733</v>
      </c>
      <c r="AR59" s="82">
        <f t="shared" si="12"/>
        <v>36744000</v>
      </c>
      <c r="AS59" s="82">
        <f t="shared" si="13"/>
        <v>10000</v>
      </c>
      <c r="AT59" s="82">
        <f t="shared" si="14"/>
        <v>36734000</v>
      </c>
    </row>
    <row r="60" spans="1:46" ht="18.399999999999999" customHeight="1" x14ac:dyDescent="0.25">
      <c r="A60" s="93" t="s">
        <v>525</v>
      </c>
      <c r="B60" s="93" t="s">
        <v>526</v>
      </c>
      <c r="C60" s="6">
        <v>20269</v>
      </c>
      <c r="D60" s="6" t="s">
        <v>770</v>
      </c>
      <c r="E60" s="88">
        <f t="shared" si="7"/>
        <v>20269</v>
      </c>
      <c r="F60" s="26" t="s">
        <v>770</v>
      </c>
      <c r="G60" s="6">
        <v>6</v>
      </c>
      <c r="H60" s="6">
        <v>240</v>
      </c>
      <c r="I60" s="6">
        <v>44</v>
      </c>
      <c r="J60" s="6">
        <v>5</v>
      </c>
      <c r="K60" s="6">
        <v>10</v>
      </c>
      <c r="L60" s="6">
        <v>19</v>
      </c>
      <c r="M60" s="6">
        <v>18</v>
      </c>
      <c r="N60" s="6">
        <v>5</v>
      </c>
      <c r="O60" s="6" t="s">
        <v>770</v>
      </c>
      <c r="P60" s="6">
        <v>2</v>
      </c>
      <c r="Q60" s="6" t="s">
        <v>770</v>
      </c>
      <c r="R60" s="6">
        <v>165</v>
      </c>
      <c r="S60" s="6" t="s">
        <v>770</v>
      </c>
      <c r="T60" s="6" t="s">
        <v>770</v>
      </c>
      <c r="U60" s="6">
        <v>1</v>
      </c>
      <c r="V60" s="6" t="s">
        <v>770</v>
      </c>
      <c r="W60" s="6" t="s">
        <v>770</v>
      </c>
      <c r="X60" s="6" t="s">
        <v>770</v>
      </c>
      <c r="Y60" s="6" t="s">
        <v>770</v>
      </c>
      <c r="Z60" s="6">
        <v>80</v>
      </c>
      <c r="AA60" s="6">
        <v>10</v>
      </c>
      <c r="AB60" s="6">
        <v>3</v>
      </c>
      <c r="AC60" s="6">
        <v>102</v>
      </c>
      <c r="AD60" s="80">
        <v>59</v>
      </c>
      <c r="AE60" s="80">
        <v>4</v>
      </c>
      <c r="AF60" s="80">
        <v>120</v>
      </c>
      <c r="AG60" s="80">
        <v>94</v>
      </c>
      <c r="AH60" s="81">
        <v>10</v>
      </c>
      <c r="AI60" s="6">
        <v>0</v>
      </c>
      <c r="AJ60" s="6">
        <v>0</v>
      </c>
      <c r="AK60" s="6">
        <v>0</v>
      </c>
      <c r="AL60" s="89">
        <f t="shared" si="8"/>
        <v>21266</v>
      </c>
      <c r="AM60" s="6">
        <f t="shared" si="9"/>
        <v>70</v>
      </c>
      <c r="AN60" s="6">
        <f t="shared" si="10"/>
        <v>0</v>
      </c>
      <c r="AO60" s="80">
        <f t="shared" si="11"/>
        <v>21336</v>
      </c>
      <c r="AP60" s="90"/>
      <c r="AQ60" s="91">
        <v>70476</v>
      </c>
      <c r="AR60" s="82">
        <f t="shared" si="12"/>
        <v>21266000</v>
      </c>
      <c r="AS60" s="82">
        <f t="shared" si="13"/>
        <v>10000</v>
      </c>
      <c r="AT60" s="82">
        <f t="shared" si="14"/>
        <v>21256000</v>
      </c>
    </row>
    <row r="61" spans="1:46" ht="18.399999999999999" customHeight="1" x14ac:dyDescent="0.25">
      <c r="A61" s="93" t="s">
        <v>527</v>
      </c>
      <c r="B61" s="93" t="s">
        <v>528</v>
      </c>
      <c r="C61" s="6">
        <v>20183</v>
      </c>
      <c r="D61" s="6" t="s">
        <v>770</v>
      </c>
      <c r="E61" s="88">
        <f t="shared" si="7"/>
        <v>20183</v>
      </c>
      <c r="F61" s="26" t="s">
        <v>770</v>
      </c>
      <c r="G61" s="6" t="s">
        <v>770</v>
      </c>
      <c r="H61" s="6">
        <v>240</v>
      </c>
      <c r="I61" s="6">
        <v>44</v>
      </c>
      <c r="J61" s="6">
        <v>2</v>
      </c>
      <c r="K61" s="6">
        <v>4</v>
      </c>
      <c r="L61" s="6">
        <v>19</v>
      </c>
      <c r="M61" s="6">
        <v>18</v>
      </c>
      <c r="N61" s="6">
        <v>5</v>
      </c>
      <c r="O61" s="6" t="s">
        <v>770</v>
      </c>
      <c r="P61" s="6">
        <v>1</v>
      </c>
      <c r="Q61" s="6" t="s">
        <v>770</v>
      </c>
      <c r="R61" s="6">
        <v>165</v>
      </c>
      <c r="S61" s="6" t="s">
        <v>770</v>
      </c>
      <c r="T61" s="6" t="s">
        <v>770</v>
      </c>
      <c r="U61" s="6" t="s">
        <v>770</v>
      </c>
      <c r="V61" s="6" t="s">
        <v>770</v>
      </c>
      <c r="W61" s="6" t="s">
        <v>770</v>
      </c>
      <c r="X61" s="6" t="s">
        <v>770</v>
      </c>
      <c r="Y61" s="6" t="s">
        <v>770</v>
      </c>
      <c r="Z61" s="6">
        <v>80</v>
      </c>
      <c r="AA61" s="6">
        <v>10</v>
      </c>
      <c r="AB61" s="6">
        <v>3</v>
      </c>
      <c r="AC61" s="6">
        <v>102</v>
      </c>
      <c r="AD61" s="80">
        <v>59</v>
      </c>
      <c r="AE61" s="80">
        <v>4</v>
      </c>
      <c r="AF61" s="80">
        <v>120</v>
      </c>
      <c r="AG61" s="80">
        <v>32</v>
      </c>
      <c r="AH61" s="81">
        <v>0</v>
      </c>
      <c r="AI61" s="6">
        <v>0</v>
      </c>
      <c r="AJ61" s="6">
        <v>0</v>
      </c>
      <c r="AK61" s="6">
        <v>0</v>
      </c>
      <c r="AL61" s="89">
        <f t="shared" si="8"/>
        <v>21091</v>
      </c>
      <c r="AM61" s="6">
        <f t="shared" si="9"/>
        <v>509</v>
      </c>
      <c r="AN61" s="6">
        <f t="shared" si="10"/>
        <v>0</v>
      </c>
      <c r="AO61" s="80">
        <f t="shared" si="11"/>
        <v>21600</v>
      </c>
      <c r="AP61" s="90"/>
      <c r="AQ61" s="91">
        <v>509199</v>
      </c>
      <c r="AR61" s="82">
        <f t="shared" si="12"/>
        <v>21091000</v>
      </c>
      <c r="AS61" s="82">
        <f t="shared" si="13"/>
        <v>0</v>
      </c>
      <c r="AT61" s="82">
        <f t="shared" si="14"/>
        <v>21091000</v>
      </c>
    </row>
    <row r="62" spans="1:46" ht="18.399999999999999" customHeight="1" x14ac:dyDescent="0.25">
      <c r="A62" s="93" t="s">
        <v>529</v>
      </c>
      <c r="B62" s="93" t="s">
        <v>530</v>
      </c>
      <c r="C62" s="6">
        <v>60780</v>
      </c>
      <c r="D62" s="6" t="s">
        <v>770</v>
      </c>
      <c r="E62" s="88">
        <f t="shared" si="7"/>
        <v>60780</v>
      </c>
      <c r="F62" s="26" t="s">
        <v>770</v>
      </c>
      <c r="G62" s="6" t="s">
        <v>770</v>
      </c>
      <c r="H62" s="6">
        <v>240</v>
      </c>
      <c r="I62" s="6">
        <v>152</v>
      </c>
      <c r="J62" s="6">
        <v>47</v>
      </c>
      <c r="K62" s="6">
        <v>93</v>
      </c>
      <c r="L62" s="6">
        <v>34</v>
      </c>
      <c r="M62" s="6">
        <v>24</v>
      </c>
      <c r="N62" s="6">
        <v>5</v>
      </c>
      <c r="O62" s="6" t="s">
        <v>770</v>
      </c>
      <c r="P62" s="6">
        <v>13</v>
      </c>
      <c r="Q62" s="6" t="s">
        <v>770</v>
      </c>
      <c r="R62" s="6">
        <v>165</v>
      </c>
      <c r="S62" s="6" t="s">
        <v>770</v>
      </c>
      <c r="T62" s="6" t="s">
        <v>770</v>
      </c>
      <c r="U62" s="6">
        <v>2</v>
      </c>
      <c r="V62" s="6" t="s">
        <v>770</v>
      </c>
      <c r="W62" s="6" t="s">
        <v>770</v>
      </c>
      <c r="X62" s="6">
        <v>10</v>
      </c>
      <c r="Y62" s="6" t="s">
        <v>770</v>
      </c>
      <c r="Z62" s="6">
        <v>120</v>
      </c>
      <c r="AA62" s="6">
        <v>10</v>
      </c>
      <c r="AB62" s="6">
        <v>3</v>
      </c>
      <c r="AC62" s="6">
        <v>306</v>
      </c>
      <c r="AD62" s="80">
        <v>265</v>
      </c>
      <c r="AE62" s="80">
        <v>11</v>
      </c>
      <c r="AF62" s="80">
        <v>525</v>
      </c>
      <c r="AG62" s="80">
        <v>280</v>
      </c>
      <c r="AH62" s="81">
        <v>40</v>
      </c>
      <c r="AI62" s="6">
        <v>0</v>
      </c>
      <c r="AJ62" s="6">
        <v>20</v>
      </c>
      <c r="AK62" s="6">
        <v>0</v>
      </c>
      <c r="AL62" s="89">
        <f t="shared" si="8"/>
        <v>63145</v>
      </c>
      <c r="AM62" s="6">
        <f t="shared" si="9"/>
        <v>856</v>
      </c>
      <c r="AN62" s="6">
        <f t="shared" si="10"/>
        <v>0</v>
      </c>
      <c r="AO62" s="80">
        <f t="shared" si="11"/>
        <v>64001</v>
      </c>
      <c r="AP62" s="90"/>
      <c r="AQ62" s="91">
        <v>856898</v>
      </c>
      <c r="AR62" s="82">
        <f t="shared" si="12"/>
        <v>63145000</v>
      </c>
      <c r="AS62" s="82">
        <f t="shared" si="13"/>
        <v>60000</v>
      </c>
      <c r="AT62" s="82">
        <f t="shared" si="14"/>
        <v>63085000</v>
      </c>
    </row>
    <row r="63" spans="1:46" ht="18.399999999999999" customHeight="1" x14ac:dyDescent="0.25">
      <c r="A63" s="93" t="s">
        <v>531</v>
      </c>
      <c r="B63" s="93" t="s">
        <v>532</v>
      </c>
      <c r="C63" s="6">
        <v>41301</v>
      </c>
      <c r="D63" s="6" t="s">
        <v>770</v>
      </c>
      <c r="E63" s="88">
        <f t="shared" si="7"/>
        <v>41301</v>
      </c>
      <c r="F63" s="26" t="s">
        <v>770</v>
      </c>
      <c r="G63" s="6">
        <v>12</v>
      </c>
      <c r="H63" s="6">
        <v>240</v>
      </c>
      <c r="I63" s="6">
        <v>108</v>
      </c>
      <c r="J63" s="6">
        <v>23</v>
      </c>
      <c r="K63" s="6">
        <v>46</v>
      </c>
      <c r="L63" s="6">
        <v>28</v>
      </c>
      <c r="M63" s="6">
        <v>21</v>
      </c>
      <c r="N63" s="6">
        <v>5</v>
      </c>
      <c r="O63" s="6" t="s">
        <v>770</v>
      </c>
      <c r="P63" s="6">
        <v>7</v>
      </c>
      <c r="Q63" s="6" t="s">
        <v>770</v>
      </c>
      <c r="R63" s="6">
        <v>165</v>
      </c>
      <c r="S63" s="6">
        <v>6</v>
      </c>
      <c r="T63" s="6" t="s">
        <v>770</v>
      </c>
      <c r="U63" s="6">
        <v>1</v>
      </c>
      <c r="V63" s="6" t="s">
        <v>770</v>
      </c>
      <c r="W63" s="6" t="s">
        <v>770</v>
      </c>
      <c r="X63" s="6">
        <v>10</v>
      </c>
      <c r="Y63" s="6" t="s">
        <v>770</v>
      </c>
      <c r="Z63" s="6">
        <v>120</v>
      </c>
      <c r="AA63" s="6">
        <v>10</v>
      </c>
      <c r="AB63" s="6">
        <v>3</v>
      </c>
      <c r="AC63" s="6">
        <v>204</v>
      </c>
      <c r="AD63" s="80">
        <v>155</v>
      </c>
      <c r="AE63" s="80">
        <v>8</v>
      </c>
      <c r="AF63" s="80">
        <v>350</v>
      </c>
      <c r="AG63" s="80">
        <v>96</v>
      </c>
      <c r="AH63" s="81">
        <v>0</v>
      </c>
      <c r="AI63" s="6">
        <v>0</v>
      </c>
      <c r="AJ63" s="6">
        <v>0</v>
      </c>
      <c r="AK63" s="6">
        <v>0</v>
      </c>
      <c r="AL63" s="89">
        <f t="shared" si="8"/>
        <v>42919</v>
      </c>
      <c r="AM63" s="6">
        <f t="shared" si="9"/>
        <v>377</v>
      </c>
      <c r="AN63" s="6">
        <f t="shared" si="10"/>
        <v>0</v>
      </c>
      <c r="AO63" s="80">
        <f t="shared" si="11"/>
        <v>43296</v>
      </c>
      <c r="AP63" s="90"/>
      <c r="AQ63" s="91">
        <v>377008</v>
      </c>
      <c r="AR63" s="82">
        <f t="shared" si="12"/>
        <v>42919000</v>
      </c>
      <c r="AS63" s="82">
        <f t="shared" si="13"/>
        <v>0</v>
      </c>
      <c r="AT63" s="82">
        <f t="shared" si="14"/>
        <v>42919000</v>
      </c>
    </row>
    <row r="64" spans="1:46" ht="18.399999999999999" customHeight="1" x14ac:dyDescent="0.25">
      <c r="A64" s="93" t="s">
        <v>533</v>
      </c>
      <c r="B64" s="93" t="s">
        <v>534</v>
      </c>
      <c r="C64" s="6">
        <v>52023</v>
      </c>
      <c r="D64" s="6" t="s">
        <v>770</v>
      </c>
      <c r="E64" s="88">
        <f t="shared" si="7"/>
        <v>52023</v>
      </c>
      <c r="F64" s="26" t="s">
        <v>770</v>
      </c>
      <c r="G64" s="6">
        <v>12</v>
      </c>
      <c r="H64" s="6">
        <v>240</v>
      </c>
      <c r="I64" s="6">
        <v>123</v>
      </c>
      <c r="J64" s="6">
        <v>38</v>
      </c>
      <c r="K64" s="6">
        <v>76</v>
      </c>
      <c r="L64" s="6">
        <v>30</v>
      </c>
      <c r="M64" s="6">
        <v>22</v>
      </c>
      <c r="N64" s="6">
        <v>5</v>
      </c>
      <c r="O64" s="6" t="s">
        <v>770</v>
      </c>
      <c r="P64" s="6">
        <v>10</v>
      </c>
      <c r="Q64" s="6" t="s">
        <v>770</v>
      </c>
      <c r="R64" s="6">
        <v>165</v>
      </c>
      <c r="S64" s="6" t="s">
        <v>770</v>
      </c>
      <c r="T64" s="6" t="s">
        <v>770</v>
      </c>
      <c r="U64" s="6">
        <v>2</v>
      </c>
      <c r="V64" s="6" t="s">
        <v>770</v>
      </c>
      <c r="W64" s="6" t="s">
        <v>770</v>
      </c>
      <c r="X64" s="6" t="s">
        <v>770</v>
      </c>
      <c r="Y64" s="6" t="s">
        <v>770</v>
      </c>
      <c r="Z64" s="6">
        <v>120</v>
      </c>
      <c r="AA64" s="6">
        <v>10</v>
      </c>
      <c r="AB64" s="6">
        <v>3</v>
      </c>
      <c r="AC64" s="6">
        <v>289</v>
      </c>
      <c r="AD64" s="80">
        <v>205</v>
      </c>
      <c r="AE64" s="80">
        <v>8</v>
      </c>
      <c r="AF64" s="80">
        <v>425</v>
      </c>
      <c r="AG64" s="80">
        <v>79</v>
      </c>
      <c r="AH64" s="81">
        <v>30</v>
      </c>
      <c r="AI64" s="6">
        <v>0</v>
      </c>
      <c r="AJ64" s="6">
        <v>10</v>
      </c>
      <c r="AK64" s="6">
        <v>0</v>
      </c>
      <c r="AL64" s="89">
        <f t="shared" si="8"/>
        <v>53925</v>
      </c>
      <c r="AM64" s="6">
        <f t="shared" si="9"/>
        <v>467</v>
      </c>
      <c r="AN64" s="6">
        <f t="shared" si="10"/>
        <v>0</v>
      </c>
      <c r="AO64" s="80">
        <f t="shared" si="11"/>
        <v>54392</v>
      </c>
      <c r="AP64" s="90"/>
      <c r="AQ64" s="91">
        <v>467433</v>
      </c>
      <c r="AR64" s="82">
        <f t="shared" si="12"/>
        <v>53925000</v>
      </c>
      <c r="AS64" s="82">
        <f t="shared" si="13"/>
        <v>40000</v>
      </c>
      <c r="AT64" s="82">
        <f t="shared" si="14"/>
        <v>53885000</v>
      </c>
    </row>
    <row r="65" spans="1:46" ht="18.399999999999999" customHeight="1" x14ac:dyDescent="0.25">
      <c r="A65" s="93" t="s">
        <v>535</v>
      </c>
      <c r="B65" s="93" t="s">
        <v>536</v>
      </c>
      <c r="C65" s="6">
        <v>36561</v>
      </c>
      <c r="D65" s="6" t="s">
        <v>770</v>
      </c>
      <c r="E65" s="88">
        <f t="shared" si="7"/>
        <v>36561</v>
      </c>
      <c r="F65" s="26" t="s">
        <v>770</v>
      </c>
      <c r="G65" s="6">
        <v>12</v>
      </c>
      <c r="H65" s="6">
        <v>240</v>
      </c>
      <c r="I65" s="6">
        <v>87</v>
      </c>
      <c r="J65" s="6">
        <v>16</v>
      </c>
      <c r="K65" s="6">
        <v>31</v>
      </c>
      <c r="L65" s="6">
        <v>25</v>
      </c>
      <c r="M65" s="6">
        <v>20</v>
      </c>
      <c r="N65" s="6">
        <v>5</v>
      </c>
      <c r="O65" s="6" t="s">
        <v>770</v>
      </c>
      <c r="P65" s="6">
        <v>5</v>
      </c>
      <c r="Q65" s="6" t="s">
        <v>770</v>
      </c>
      <c r="R65" s="6">
        <v>165</v>
      </c>
      <c r="S65" s="6">
        <v>6</v>
      </c>
      <c r="T65" s="6" t="s">
        <v>770</v>
      </c>
      <c r="U65" s="6">
        <v>2</v>
      </c>
      <c r="V65" s="6">
        <v>10</v>
      </c>
      <c r="W65" s="6" t="s">
        <v>770</v>
      </c>
      <c r="X65" s="6">
        <v>10</v>
      </c>
      <c r="Y65" s="6" t="s">
        <v>770</v>
      </c>
      <c r="Z65" s="6">
        <v>80</v>
      </c>
      <c r="AA65" s="6">
        <v>10</v>
      </c>
      <c r="AB65" s="6">
        <v>3</v>
      </c>
      <c r="AC65" s="6">
        <v>145</v>
      </c>
      <c r="AD65" s="80">
        <v>135</v>
      </c>
      <c r="AE65" s="80">
        <v>8</v>
      </c>
      <c r="AF65" s="80">
        <v>275</v>
      </c>
      <c r="AG65" s="80">
        <v>91</v>
      </c>
      <c r="AH65" s="81">
        <v>15</v>
      </c>
      <c r="AI65" s="6">
        <v>0</v>
      </c>
      <c r="AJ65" s="6">
        <v>10</v>
      </c>
      <c r="AK65" s="6">
        <v>0</v>
      </c>
      <c r="AL65" s="89">
        <f t="shared" si="8"/>
        <v>37967</v>
      </c>
      <c r="AM65" s="6">
        <f t="shared" si="9"/>
        <v>870</v>
      </c>
      <c r="AN65" s="6">
        <f t="shared" si="10"/>
        <v>0</v>
      </c>
      <c r="AO65" s="80">
        <f t="shared" si="11"/>
        <v>38837</v>
      </c>
      <c r="AP65" s="90"/>
      <c r="AQ65" s="91">
        <v>870441</v>
      </c>
      <c r="AR65" s="82">
        <f t="shared" si="12"/>
        <v>37967000</v>
      </c>
      <c r="AS65" s="82">
        <f t="shared" si="13"/>
        <v>25000</v>
      </c>
      <c r="AT65" s="82">
        <f t="shared" si="14"/>
        <v>37942000</v>
      </c>
    </row>
    <row r="66" spans="1:46" ht="18.399999999999999" customHeight="1" x14ac:dyDescent="0.25">
      <c r="A66" s="93" t="s">
        <v>537</v>
      </c>
      <c r="B66" s="93" t="s">
        <v>538</v>
      </c>
      <c r="C66" s="6">
        <v>29264</v>
      </c>
      <c r="D66" s="6" t="s">
        <v>770</v>
      </c>
      <c r="E66" s="88">
        <f t="shared" si="7"/>
        <v>29264</v>
      </c>
      <c r="F66" s="26" t="s">
        <v>770</v>
      </c>
      <c r="G66" s="6" t="s">
        <v>770</v>
      </c>
      <c r="H66" s="6">
        <v>240</v>
      </c>
      <c r="I66" s="6">
        <v>65</v>
      </c>
      <c r="J66" s="6">
        <v>6</v>
      </c>
      <c r="K66" s="6">
        <v>12</v>
      </c>
      <c r="L66" s="6">
        <v>22</v>
      </c>
      <c r="M66" s="6">
        <v>19</v>
      </c>
      <c r="N66" s="6">
        <v>5</v>
      </c>
      <c r="O66" s="6" t="s">
        <v>770</v>
      </c>
      <c r="P66" s="6">
        <v>2</v>
      </c>
      <c r="Q66" s="6" t="s">
        <v>770</v>
      </c>
      <c r="R66" s="6">
        <v>165</v>
      </c>
      <c r="S66" s="6">
        <v>6</v>
      </c>
      <c r="T66" s="6" t="s">
        <v>770</v>
      </c>
      <c r="U66" s="6" t="s">
        <v>770</v>
      </c>
      <c r="V66" s="6" t="s">
        <v>770</v>
      </c>
      <c r="W66" s="6" t="s">
        <v>770</v>
      </c>
      <c r="X66" s="6">
        <v>10</v>
      </c>
      <c r="Y66" s="6" t="s">
        <v>770</v>
      </c>
      <c r="Z66" s="6">
        <v>80</v>
      </c>
      <c r="AA66" s="6">
        <v>10</v>
      </c>
      <c r="AB66" s="6">
        <v>3</v>
      </c>
      <c r="AC66" s="6">
        <v>102</v>
      </c>
      <c r="AD66" s="80">
        <v>79</v>
      </c>
      <c r="AE66" s="80">
        <v>8</v>
      </c>
      <c r="AF66" s="80">
        <v>180</v>
      </c>
      <c r="AG66" s="80">
        <v>71</v>
      </c>
      <c r="AH66" s="81">
        <v>0</v>
      </c>
      <c r="AI66" s="6">
        <v>0</v>
      </c>
      <c r="AJ66" s="6">
        <v>0</v>
      </c>
      <c r="AK66" s="6">
        <v>0</v>
      </c>
      <c r="AL66" s="89">
        <f t="shared" si="8"/>
        <v>30349</v>
      </c>
      <c r="AM66" s="6">
        <f t="shared" si="9"/>
        <v>211</v>
      </c>
      <c r="AN66" s="6">
        <f t="shared" si="10"/>
        <v>0</v>
      </c>
      <c r="AO66" s="80">
        <f t="shared" si="11"/>
        <v>30560</v>
      </c>
      <c r="AP66" s="90"/>
      <c r="AQ66" s="91">
        <v>211267</v>
      </c>
      <c r="AR66" s="82">
        <f t="shared" si="12"/>
        <v>30349000</v>
      </c>
      <c r="AS66" s="82">
        <f t="shared" si="13"/>
        <v>0</v>
      </c>
      <c r="AT66" s="82">
        <f t="shared" si="14"/>
        <v>30349000</v>
      </c>
    </row>
    <row r="67" spans="1:46" ht="18.399999999999999" customHeight="1" x14ac:dyDescent="0.25">
      <c r="A67" s="93" t="s">
        <v>539</v>
      </c>
      <c r="B67" s="93" t="s">
        <v>540</v>
      </c>
      <c r="C67" s="6">
        <v>24220</v>
      </c>
      <c r="D67" s="6" t="s">
        <v>770</v>
      </c>
      <c r="E67" s="88">
        <f t="shared" si="7"/>
        <v>24220</v>
      </c>
      <c r="F67" s="26" t="s">
        <v>770</v>
      </c>
      <c r="G67" s="6">
        <v>6</v>
      </c>
      <c r="H67" s="6">
        <v>240</v>
      </c>
      <c r="I67" s="6">
        <v>58</v>
      </c>
      <c r="J67" s="6">
        <v>3</v>
      </c>
      <c r="K67" s="6">
        <v>6</v>
      </c>
      <c r="L67" s="6">
        <v>21</v>
      </c>
      <c r="M67" s="6">
        <v>19</v>
      </c>
      <c r="N67" s="6">
        <v>5</v>
      </c>
      <c r="O67" s="6" t="s">
        <v>770</v>
      </c>
      <c r="P67" s="6">
        <v>2</v>
      </c>
      <c r="Q67" s="6" t="s">
        <v>770</v>
      </c>
      <c r="R67" s="6">
        <v>165</v>
      </c>
      <c r="S67" s="6" t="s">
        <v>770</v>
      </c>
      <c r="T67" s="6" t="s">
        <v>770</v>
      </c>
      <c r="U67" s="6">
        <v>2</v>
      </c>
      <c r="V67" s="6" t="s">
        <v>770</v>
      </c>
      <c r="W67" s="6" t="s">
        <v>770</v>
      </c>
      <c r="X67" s="6">
        <v>10</v>
      </c>
      <c r="Y67" s="6" t="s">
        <v>770</v>
      </c>
      <c r="Z67" s="6">
        <v>80</v>
      </c>
      <c r="AA67" s="6">
        <v>10</v>
      </c>
      <c r="AB67" s="6">
        <v>3</v>
      </c>
      <c r="AC67" s="6">
        <v>102</v>
      </c>
      <c r="AD67" s="80">
        <v>79</v>
      </c>
      <c r="AE67" s="80">
        <v>4</v>
      </c>
      <c r="AF67" s="80">
        <v>180</v>
      </c>
      <c r="AG67" s="80">
        <v>22</v>
      </c>
      <c r="AH67" s="81">
        <v>20</v>
      </c>
      <c r="AI67" s="6">
        <v>0</v>
      </c>
      <c r="AJ67" s="6">
        <v>10</v>
      </c>
      <c r="AK67" s="6">
        <v>0</v>
      </c>
      <c r="AL67" s="89">
        <f t="shared" si="8"/>
        <v>25267</v>
      </c>
      <c r="AM67" s="6">
        <f t="shared" si="9"/>
        <v>10</v>
      </c>
      <c r="AN67" s="6">
        <f t="shared" si="10"/>
        <v>0</v>
      </c>
      <c r="AO67" s="80">
        <f t="shared" si="11"/>
        <v>25277</v>
      </c>
      <c r="AP67" s="90"/>
      <c r="AQ67" s="91">
        <v>10668</v>
      </c>
      <c r="AR67" s="82">
        <f t="shared" si="12"/>
        <v>25267000</v>
      </c>
      <c r="AS67" s="82">
        <f t="shared" si="13"/>
        <v>30000</v>
      </c>
      <c r="AT67" s="82">
        <f t="shared" si="14"/>
        <v>25237000</v>
      </c>
    </row>
    <row r="68" spans="1:46" ht="18.399999999999999" customHeight="1" x14ac:dyDescent="0.25">
      <c r="A68" s="93" t="s">
        <v>541</v>
      </c>
      <c r="B68" s="93" t="s">
        <v>542</v>
      </c>
      <c r="C68" s="6">
        <v>24389</v>
      </c>
      <c r="D68" s="6" t="s">
        <v>770</v>
      </c>
      <c r="E68" s="88">
        <f t="shared" si="7"/>
        <v>24389</v>
      </c>
      <c r="F68" s="26" t="s">
        <v>770</v>
      </c>
      <c r="G68" s="6">
        <v>6</v>
      </c>
      <c r="H68" s="6">
        <v>240</v>
      </c>
      <c r="I68" s="6">
        <v>51</v>
      </c>
      <c r="J68" s="6">
        <v>5</v>
      </c>
      <c r="K68" s="6">
        <v>9</v>
      </c>
      <c r="L68" s="6">
        <v>20</v>
      </c>
      <c r="M68" s="6">
        <v>18</v>
      </c>
      <c r="N68" s="6">
        <v>5</v>
      </c>
      <c r="O68" s="6" t="s">
        <v>770</v>
      </c>
      <c r="P68" s="6">
        <v>2</v>
      </c>
      <c r="Q68" s="6" t="s">
        <v>770</v>
      </c>
      <c r="R68" s="6">
        <v>165</v>
      </c>
      <c r="S68" s="6" t="s">
        <v>770</v>
      </c>
      <c r="T68" s="6" t="s">
        <v>770</v>
      </c>
      <c r="U68" s="6">
        <v>1</v>
      </c>
      <c r="V68" s="6" t="s">
        <v>770</v>
      </c>
      <c r="W68" s="6" t="s">
        <v>770</v>
      </c>
      <c r="X68" s="6">
        <v>10</v>
      </c>
      <c r="Y68" s="6" t="s">
        <v>770</v>
      </c>
      <c r="Z68" s="6">
        <v>80</v>
      </c>
      <c r="AA68" s="6">
        <v>10</v>
      </c>
      <c r="AB68" s="6">
        <v>3</v>
      </c>
      <c r="AC68" s="6">
        <v>102</v>
      </c>
      <c r="AD68" s="80">
        <v>59</v>
      </c>
      <c r="AE68" s="80">
        <v>4</v>
      </c>
      <c r="AF68" s="80">
        <v>150</v>
      </c>
      <c r="AG68" s="80">
        <v>38</v>
      </c>
      <c r="AH68" s="81">
        <v>10</v>
      </c>
      <c r="AI68" s="6">
        <v>0</v>
      </c>
      <c r="AJ68" s="6">
        <v>5</v>
      </c>
      <c r="AK68" s="6">
        <v>0</v>
      </c>
      <c r="AL68" s="89">
        <f t="shared" si="8"/>
        <v>25382</v>
      </c>
      <c r="AM68" s="6">
        <f t="shared" si="9"/>
        <v>743</v>
      </c>
      <c r="AN68" s="6">
        <f t="shared" si="10"/>
        <v>0</v>
      </c>
      <c r="AO68" s="80">
        <f t="shared" si="11"/>
        <v>26125</v>
      </c>
      <c r="AP68" s="90"/>
      <c r="AQ68" s="91">
        <v>743186</v>
      </c>
      <c r="AR68" s="82">
        <f t="shared" si="12"/>
        <v>25382000</v>
      </c>
      <c r="AS68" s="82">
        <f t="shared" si="13"/>
        <v>15000</v>
      </c>
      <c r="AT68" s="82">
        <f t="shared" si="14"/>
        <v>25367000</v>
      </c>
    </row>
    <row r="69" spans="1:46" ht="18.399999999999999" customHeight="1" x14ac:dyDescent="0.25">
      <c r="A69" s="93" t="s">
        <v>543</v>
      </c>
      <c r="B69" s="93" t="s">
        <v>544</v>
      </c>
      <c r="C69" s="6">
        <v>22193</v>
      </c>
      <c r="D69" s="6" t="s">
        <v>770</v>
      </c>
      <c r="E69" s="88">
        <f t="shared" si="7"/>
        <v>22193</v>
      </c>
      <c r="F69" s="26" t="s">
        <v>770</v>
      </c>
      <c r="G69" s="6">
        <v>6</v>
      </c>
      <c r="H69" s="6">
        <v>240</v>
      </c>
      <c r="I69" s="6">
        <v>51</v>
      </c>
      <c r="J69" s="6">
        <v>4</v>
      </c>
      <c r="K69" s="6">
        <v>8</v>
      </c>
      <c r="L69" s="6">
        <v>20</v>
      </c>
      <c r="M69" s="6">
        <v>18</v>
      </c>
      <c r="N69" s="6">
        <v>5</v>
      </c>
      <c r="O69" s="6" t="s">
        <v>770</v>
      </c>
      <c r="P69" s="6">
        <v>2</v>
      </c>
      <c r="Q69" s="6" t="s">
        <v>770</v>
      </c>
      <c r="R69" s="6">
        <v>165</v>
      </c>
      <c r="S69" s="6" t="s">
        <v>770</v>
      </c>
      <c r="T69" s="6">
        <v>35</v>
      </c>
      <c r="U69" s="6">
        <v>1</v>
      </c>
      <c r="V69" s="6" t="s">
        <v>770</v>
      </c>
      <c r="W69" s="6" t="s">
        <v>770</v>
      </c>
      <c r="X69" s="6">
        <v>10</v>
      </c>
      <c r="Y69" s="6" t="s">
        <v>770</v>
      </c>
      <c r="Z69" s="6">
        <v>80</v>
      </c>
      <c r="AA69" s="6">
        <v>10</v>
      </c>
      <c r="AB69" s="6">
        <v>3</v>
      </c>
      <c r="AC69" s="6">
        <v>102</v>
      </c>
      <c r="AD69" s="80">
        <v>85</v>
      </c>
      <c r="AE69" s="80">
        <v>4</v>
      </c>
      <c r="AF69" s="80">
        <v>150</v>
      </c>
      <c r="AG69" s="80">
        <v>101</v>
      </c>
      <c r="AH69" s="81">
        <v>8</v>
      </c>
      <c r="AI69" s="6">
        <v>0</v>
      </c>
      <c r="AJ69" s="6">
        <v>3</v>
      </c>
      <c r="AK69" s="6">
        <v>0</v>
      </c>
      <c r="AL69" s="89">
        <f t="shared" si="8"/>
        <v>23304</v>
      </c>
      <c r="AM69" s="6">
        <f t="shared" si="9"/>
        <v>728</v>
      </c>
      <c r="AN69" s="6">
        <f t="shared" si="10"/>
        <v>0</v>
      </c>
      <c r="AO69" s="80">
        <f t="shared" si="11"/>
        <v>24032</v>
      </c>
      <c r="AP69" s="90"/>
      <c r="AQ69" s="91">
        <v>728336</v>
      </c>
      <c r="AR69" s="82">
        <f t="shared" si="12"/>
        <v>23304000</v>
      </c>
      <c r="AS69" s="82">
        <f t="shared" si="13"/>
        <v>11000</v>
      </c>
      <c r="AT69" s="82">
        <f t="shared" si="14"/>
        <v>23293000</v>
      </c>
    </row>
    <row r="70" spans="1:46" ht="18.399999999999999" customHeight="1" x14ac:dyDescent="0.25">
      <c r="A70" s="93" t="s">
        <v>545</v>
      </c>
      <c r="B70" s="93" t="s">
        <v>546</v>
      </c>
      <c r="C70" s="6">
        <v>21932</v>
      </c>
      <c r="D70" s="6" t="s">
        <v>770</v>
      </c>
      <c r="E70" s="88">
        <f t="shared" si="7"/>
        <v>21932</v>
      </c>
      <c r="F70" s="26" t="s">
        <v>770</v>
      </c>
      <c r="G70" s="6" t="s">
        <v>770</v>
      </c>
      <c r="H70" s="6">
        <v>240</v>
      </c>
      <c r="I70" s="6">
        <v>44</v>
      </c>
      <c r="J70" s="6">
        <v>2</v>
      </c>
      <c r="K70" s="6">
        <v>3</v>
      </c>
      <c r="L70" s="6">
        <v>19</v>
      </c>
      <c r="M70" s="6">
        <v>18</v>
      </c>
      <c r="N70" s="6">
        <v>5</v>
      </c>
      <c r="O70" s="6" t="s">
        <v>770</v>
      </c>
      <c r="P70" s="6">
        <v>1</v>
      </c>
      <c r="Q70" s="6" t="s">
        <v>770</v>
      </c>
      <c r="R70" s="6">
        <v>165</v>
      </c>
      <c r="S70" s="6" t="s">
        <v>770</v>
      </c>
      <c r="T70" s="6" t="s">
        <v>770</v>
      </c>
      <c r="U70" s="6" t="s">
        <v>770</v>
      </c>
      <c r="V70" s="6" t="s">
        <v>770</v>
      </c>
      <c r="W70" s="6" t="s">
        <v>770</v>
      </c>
      <c r="X70" s="6">
        <v>10</v>
      </c>
      <c r="Y70" s="6" t="s">
        <v>770</v>
      </c>
      <c r="Z70" s="6">
        <v>80</v>
      </c>
      <c r="AA70" s="6">
        <v>10</v>
      </c>
      <c r="AB70" s="6">
        <v>3</v>
      </c>
      <c r="AC70" s="6">
        <v>85</v>
      </c>
      <c r="AD70" s="80">
        <v>59</v>
      </c>
      <c r="AE70" s="80">
        <v>7</v>
      </c>
      <c r="AF70" s="80">
        <v>120</v>
      </c>
      <c r="AG70" s="80"/>
      <c r="AH70" s="81">
        <v>0</v>
      </c>
      <c r="AI70" s="6">
        <v>0</v>
      </c>
      <c r="AJ70" s="6">
        <v>0</v>
      </c>
      <c r="AK70" s="6">
        <v>0</v>
      </c>
      <c r="AL70" s="89">
        <f t="shared" si="8"/>
        <v>22803</v>
      </c>
      <c r="AM70" s="6">
        <f t="shared" si="9"/>
        <v>32</v>
      </c>
      <c r="AN70" s="6">
        <f t="shared" si="10"/>
        <v>0</v>
      </c>
      <c r="AO70" s="80">
        <f t="shared" si="11"/>
        <v>22835</v>
      </c>
      <c r="AP70" s="90"/>
      <c r="AQ70" s="91">
        <v>32103</v>
      </c>
      <c r="AR70" s="82">
        <f t="shared" si="12"/>
        <v>22803000</v>
      </c>
      <c r="AS70" s="82">
        <f t="shared" si="13"/>
        <v>0</v>
      </c>
      <c r="AT70" s="82">
        <f t="shared" si="14"/>
        <v>22803000</v>
      </c>
    </row>
    <row r="71" spans="1:46" ht="18.399999999999999" customHeight="1" x14ac:dyDescent="0.25">
      <c r="A71" s="93" t="s">
        <v>547</v>
      </c>
      <c r="B71" s="93" t="s">
        <v>548</v>
      </c>
      <c r="C71" s="6">
        <v>20651</v>
      </c>
      <c r="D71" s="6" t="s">
        <v>770</v>
      </c>
      <c r="E71" s="88">
        <f t="shared" ref="E71:E134" si="15">SUM(C71:D71)</f>
        <v>20651</v>
      </c>
      <c r="F71" s="26" t="s">
        <v>770</v>
      </c>
      <c r="G71" s="6">
        <v>6</v>
      </c>
      <c r="H71" s="6">
        <v>240</v>
      </c>
      <c r="I71" s="6">
        <v>44</v>
      </c>
      <c r="J71" s="6">
        <v>2</v>
      </c>
      <c r="K71" s="6">
        <v>4</v>
      </c>
      <c r="L71" s="6">
        <v>19</v>
      </c>
      <c r="M71" s="6">
        <v>18</v>
      </c>
      <c r="N71" s="6">
        <v>5</v>
      </c>
      <c r="O71" s="6" t="s">
        <v>770</v>
      </c>
      <c r="P71" s="6">
        <v>1</v>
      </c>
      <c r="Q71" s="6" t="s">
        <v>770</v>
      </c>
      <c r="R71" s="6">
        <v>165</v>
      </c>
      <c r="S71" s="6" t="s">
        <v>770</v>
      </c>
      <c r="T71" s="6" t="s">
        <v>770</v>
      </c>
      <c r="U71" s="6" t="s">
        <v>770</v>
      </c>
      <c r="V71" s="6" t="s">
        <v>770</v>
      </c>
      <c r="W71" s="6" t="s">
        <v>770</v>
      </c>
      <c r="X71" s="6" t="s">
        <v>770</v>
      </c>
      <c r="Y71" s="6" t="s">
        <v>770</v>
      </c>
      <c r="Z71" s="6">
        <v>80</v>
      </c>
      <c r="AA71" s="6">
        <v>10</v>
      </c>
      <c r="AB71" s="6">
        <v>3</v>
      </c>
      <c r="AC71" s="6">
        <v>102</v>
      </c>
      <c r="AD71" s="80">
        <v>59</v>
      </c>
      <c r="AE71" s="80">
        <v>4</v>
      </c>
      <c r="AF71" s="80">
        <v>120</v>
      </c>
      <c r="AG71" s="80">
        <v>78</v>
      </c>
      <c r="AH71" s="81">
        <v>0</v>
      </c>
      <c r="AI71" s="6">
        <v>0</v>
      </c>
      <c r="AJ71" s="6">
        <v>0</v>
      </c>
      <c r="AK71" s="6">
        <v>0</v>
      </c>
      <c r="AL71" s="89">
        <f t="shared" si="8"/>
        <v>21611</v>
      </c>
      <c r="AM71" s="6">
        <f t="shared" si="9"/>
        <v>642</v>
      </c>
      <c r="AN71" s="6">
        <f t="shared" si="10"/>
        <v>0</v>
      </c>
      <c r="AO71" s="80">
        <f t="shared" si="11"/>
        <v>22253</v>
      </c>
      <c r="AP71" s="90"/>
      <c r="AQ71" s="91">
        <v>642448</v>
      </c>
      <c r="AR71" s="82">
        <f t="shared" si="12"/>
        <v>21611000</v>
      </c>
      <c r="AS71" s="82">
        <f t="shared" si="13"/>
        <v>0</v>
      </c>
      <c r="AT71" s="82">
        <f t="shared" si="14"/>
        <v>21611000</v>
      </c>
    </row>
    <row r="72" spans="1:46" ht="18.399999999999999" customHeight="1" x14ac:dyDescent="0.25">
      <c r="A72" s="93" t="s">
        <v>549</v>
      </c>
      <c r="B72" s="93" t="s">
        <v>550</v>
      </c>
      <c r="C72" s="6">
        <v>17008</v>
      </c>
      <c r="D72" s="6" t="s">
        <v>770</v>
      </c>
      <c r="E72" s="88">
        <f t="shared" si="15"/>
        <v>17008</v>
      </c>
      <c r="F72" s="26" t="s">
        <v>770</v>
      </c>
      <c r="G72" s="6" t="s">
        <v>770</v>
      </c>
      <c r="H72" s="6">
        <v>240</v>
      </c>
      <c r="I72" s="6">
        <v>44</v>
      </c>
      <c r="J72" s="6">
        <v>4</v>
      </c>
      <c r="K72" s="6">
        <v>8</v>
      </c>
      <c r="L72" s="6">
        <v>19</v>
      </c>
      <c r="M72" s="6">
        <v>18</v>
      </c>
      <c r="N72" s="6">
        <v>5</v>
      </c>
      <c r="O72" s="6" t="s">
        <v>770</v>
      </c>
      <c r="P72" s="6">
        <v>1</v>
      </c>
      <c r="Q72" s="6" t="s">
        <v>770</v>
      </c>
      <c r="R72" s="6">
        <v>165</v>
      </c>
      <c r="S72" s="6" t="s">
        <v>770</v>
      </c>
      <c r="T72" s="6" t="s">
        <v>770</v>
      </c>
      <c r="U72" s="6">
        <v>1</v>
      </c>
      <c r="V72" s="6" t="s">
        <v>770</v>
      </c>
      <c r="W72" s="6" t="s">
        <v>770</v>
      </c>
      <c r="X72" s="6" t="s">
        <v>770</v>
      </c>
      <c r="Y72" s="6" t="s">
        <v>770</v>
      </c>
      <c r="Z72" s="6">
        <v>80</v>
      </c>
      <c r="AA72" s="6">
        <v>10</v>
      </c>
      <c r="AB72" s="6">
        <v>3</v>
      </c>
      <c r="AC72" s="6">
        <v>102</v>
      </c>
      <c r="AD72" s="80">
        <v>59</v>
      </c>
      <c r="AE72" s="80">
        <v>4</v>
      </c>
      <c r="AF72" s="80">
        <v>120</v>
      </c>
      <c r="AG72" s="80">
        <v>63</v>
      </c>
      <c r="AH72" s="81">
        <v>0</v>
      </c>
      <c r="AI72" s="6">
        <v>0</v>
      </c>
      <c r="AJ72" s="6">
        <v>0</v>
      </c>
      <c r="AK72" s="6">
        <v>0</v>
      </c>
      <c r="AL72" s="89">
        <f t="shared" ref="AL72:AL135" si="16">SUM(E72:AK72)</f>
        <v>17954</v>
      </c>
      <c r="AM72" s="6">
        <f t="shared" ref="AM72:AM135" si="17">ROUNDDOWN(AQ72/1000,0)</f>
        <v>0</v>
      </c>
      <c r="AN72" s="6">
        <f t="shared" ref="AN72:AN135" si="18">AP72/1000</f>
        <v>0</v>
      </c>
      <c r="AO72" s="80">
        <f t="shared" ref="AO72:AO135" si="19">AL72+AM72-AN72</f>
        <v>17954</v>
      </c>
      <c r="AP72" s="90"/>
      <c r="AQ72" s="91">
        <v>900</v>
      </c>
      <c r="AR72" s="82">
        <f t="shared" ref="AR72:AR135" si="20">AL72*1000</f>
        <v>17954000</v>
      </c>
      <c r="AS72" s="82">
        <f t="shared" ref="AS72:AS135" si="21">(AH72+AI72+AJ72+AK72)*1000</f>
        <v>0</v>
      </c>
      <c r="AT72" s="82">
        <f t="shared" ref="AT72:AT135" si="22">AR72-AS72</f>
        <v>17954000</v>
      </c>
    </row>
    <row r="73" spans="1:46" ht="18.399999999999999" customHeight="1" x14ac:dyDescent="0.25">
      <c r="A73" s="93" t="s">
        <v>551</v>
      </c>
      <c r="B73" s="93" t="s">
        <v>552</v>
      </c>
      <c r="C73" s="6">
        <v>17028</v>
      </c>
      <c r="D73" s="6" t="s">
        <v>770</v>
      </c>
      <c r="E73" s="88">
        <f t="shared" si="15"/>
        <v>17028</v>
      </c>
      <c r="F73" s="26" t="s">
        <v>770</v>
      </c>
      <c r="G73" s="6">
        <v>6</v>
      </c>
      <c r="H73" s="6">
        <v>240</v>
      </c>
      <c r="I73" s="6">
        <v>44</v>
      </c>
      <c r="J73" s="6">
        <v>5</v>
      </c>
      <c r="K73" s="6">
        <v>10</v>
      </c>
      <c r="L73" s="6">
        <v>19</v>
      </c>
      <c r="M73" s="6">
        <v>18</v>
      </c>
      <c r="N73" s="6">
        <v>5</v>
      </c>
      <c r="O73" s="6" t="s">
        <v>770</v>
      </c>
      <c r="P73" s="6">
        <v>2</v>
      </c>
      <c r="Q73" s="6" t="s">
        <v>770</v>
      </c>
      <c r="R73" s="6">
        <v>165</v>
      </c>
      <c r="S73" s="6" t="s">
        <v>770</v>
      </c>
      <c r="T73" s="6" t="s">
        <v>770</v>
      </c>
      <c r="U73" s="6">
        <v>1</v>
      </c>
      <c r="V73" s="6" t="s">
        <v>770</v>
      </c>
      <c r="W73" s="6" t="s">
        <v>770</v>
      </c>
      <c r="X73" s="6" t="s">
        <v>770</v>
      </c>
      <c r="Y73" s="6" t="s">
        <v>770</v>
      </c>
      <c r="Z73" s="6">
        <v>80</v>
      </c>
      <c r="AA73" s="6">
        <v>10</v>
      </c>
      <c r="AB73" s="6">
        <v>3</v>
      </c>
      <c r="AC73" s="6">
        <v>102</v>
      </c>
      <c r="AD73" s="80">
        <v>59</v>
      </c>
      <c r="AE73" s="80">
        <v>4</v>
      </c>
      <c r="AF73" s="80">
        <v>120</v>
      </c>
      <c r="AG73" s="80">
        <v>30</v>
      </c>
      <c r="AH73" s="81">
        <v>20</v>
      </c>
      <c r="AI73" s="6">
        <v>0</v>
      </c>
      <c r="AJ73" s="6">
        <v>0</v>
      </c>
      <c r="AK73" s="6">
        <v>0</v>
      </c>
      <c r="AL73" s="89">
        <f t="shared" si="16"/>
        <v>17971</v>
      </c>
      <c r="AM73" s="6">
        <f t="shared" si="17"/>
        <v>827</v>
      </c>
      <c r="AN73" s="6">
        <f t="shared" si="18"/>
        <v>0</v>
      </c>
      <c r="AO73" s="80">
        <f t="shared" si="19"/>
        <v>18798</v>
      </c>
      <c r="AP73" s="90"/>
      <c r="AQ73" s="91">
        <v>827513</v>
      </c>
      <c r="AR73" s="82">
        <f t="shared" si="20"/>
        <v>17971000</v>
      </c>
      <c r="AS73" s="82">
        <f t="shared" si="21"/>
        <v>20000</v>
      </c>
      <c r="AT73" s="82">
        <f t="shared" si="22"/>
        <v>17951000</v>
      </c>
    </row>
    <row r="74" spans="1:46" ht="18.399999999999999" customHeight="1" x14ac:dyDescent="0.25">
      <c r="A74" s="93" t="s">
        <v>553</v>
      </c>
      <c r="B74" s="93" t="s">
        <v>554</v>
      </c>
      <c r="C74" s="6">
        <v>143457</v>
      </c>
      <c r="D74" s="6" t="s">
        <v>770</v>
      </c>
      <c r="E74" s="88">
        <f t="shared" si="15"/>
        <v>143457</v>
      </c>
      <c r="F74" s="26" t="s">
        <v>770</v>
      </c>
      <c r="G74" s="6">
        <v>18</v>
      </c>
      <c r="H74" s="6">
        <v>240</v>
      </c>
      <c r="I74" s="6">
        <v>389</v>
      </c>
      <c r="J74" s="6">
        <v>104</v>
      </c>
      <c r="K74" s="6">
        <v>207</v>
      </c>
      <c r="L74" s="6">
        <v>62</v>
      </c>
      <c r="M74" s="6">
        <v>37</v>
      </c>
      <c r="N74" s="6">
        <v>5</v>
      </c>
      <c r="O74" s="6" t="s">
        <v>770</v>
      </c>
      <c r="P74" s="6">
        <v>28</v>
      </c>
      <c r="Q74" s="6" t="s">
        <v>770</v>
      </c>
      <c r="R74" s="6">
        <v>165</v>
      </c>
      <c r="S74" s="6">
        <v>52</v>
      </c>
      <c r="T74" s="6" t="s">
        <v>770</v>
      </c>
      <c r="U74" s="6">
        <v>27</v>
      </c>
      <c r="V74" s="6" t="s">
        <v>770</v>
      </c>
      <c r="W74" s="6">
        <v>568</v>
      </c>
      <c r="X74" s="6">
        <v>16</v>
      </c>
      <c r="Y74" s="6" t="s">
        <v>770</v>
      </c>
      <c r="Z74" s="6">
        <v>200</v>
      </c>
      <c r="AA74" s="6">
        <v>10</v>
      </c>
      <c r="AB74" s="6">
        <v>3</v>
      </c>
      <c r="AC74" s="6">
        <v>747</v>
      </c>
      <c r="AD74" s="80">
        <v>349</v>
      </c>
      <c r="AE74" s="80">
        <v>18</v>
      </c>
      <c r="AF74" s="80">
        <v>1200</v>
      </c>
      <c r="AG74" s="80">
        <v>509</v>
      </c>
      <c r="AH74" s="81">
        <v>300</v>
      </c>
      <c r="AI74" s="6">
        <v>0</v>
      </c>
      <c r="AJ74" s="6">
        <v>0</v>
      </c>
      <c r="AK74" s="6">
        <v>0</v>
      </c>
      <c r="AL74" s="89">
        <f t="shared" si="16"/>
        <v>148711</v>
      </c>
      <c r="AM74" s="6">
        <f t="shared" si="17"/>
        <v>1992</v>
      </c>
      <c r="AN74" s="6">
        <f t="shared" si="18"/>
        <v>0</v>
      </c>
      <c r="AO74" s="80">
        <f t="shared" si="19"/>
        <v>150703</v>
      </c>
      <c r="AP74" s="90"/>
      <c r="AQ74" s="91">
        <v>1992481</v>
      </c>
      <c r="AR74" s="82">
        <f t="shared" si="20"/>
        <v>148711000</v>
      </c>
      <c r="AS74" s="82">
        <f t="shared" si="21"/>
        <v>300000</v>
      </c>
      <c r="AT74" s="82">
        <f t="shared" si="22"/>
        <v>148411000</v>
      </c>
    </row>
    <row r="75" spans="1:46" ht="18.399999999999999" customHeight="1" x14ac:dyDescent="0.25">
      <c r="A75" s="93" t="s">
        <v>555</v>
      </c>
      <c r="B75" s="93" t="s">
        <v>174</v>
      </c>
      <c r="C75" s="6">
        <v>160458</v>
      </c>
      <c r="D75" s="6" t="s">
        <v>770</v>
      </c>
      <c r="E75" s="88">
        <f t="shared" si="15"/>
        <v>160458</v>
      </c>
      <c r="F75" s="26" t="s">
        <v>770</v>
      </c>
      <c r="G75" s="6">
        <v>24</v>
      </c>
      <c r="H75" s="6">
        <v>240</v>
      </c>
      <c r="I75" s="6">
        <v>447</v>
      </c>
      <c r="J75" s="6">
        <v>125</v>
      </c>
      <c r="K75" s="6">
        <v>250</v>
      </c>
      <c r="L75" s="6">
        <v>68</v>
      </c>
      <c r="M75" s="6">
        <v>40</v>
      </c>
      <c r="N75" s="6">
        <v>5</v>
      </c>
      <c r="O75" s="6" t="s">
        <v>770</v>
      </c>
      <c r="P75" s="6">
        <v>35</v>
      </c>
      <c r="Q75" s="6" t="s">
        <v>770</v>
      </c>
      <c r="R75" s="6">
        <v>165</v>
      </c>
      <c r="S75" s="6">
        <v>35</v>
      </c>
      <c r="T75" s="6" t="s">
        <v>770</v>
      </c>
      <c r="U75" s="6">
        <v>4</v>
      </c>
      <c r="V75" s="6" t="s">
        <v>770</v>
      </c>
      <c r="W75" s="6" t="s">
        <v>770</v>
      </c>
      <c r="X75" s="6">
        <v>25</v>
      </c>
      <c r="Y75" s="6" t="s">
        <v>770</v>
      </c>
      <c r="Z75" s="6">
        <v>200</v>
      </c>
      <c r="AA75" s="6">
        <v>10</v>
      </c>
      <c r="AB75" s="6">
        <v>3</v>
      </c>
      <c r="AC75" s="6">
        <v>832</v>
      </c>
      <c r="AD75" s="80">
        <v>333</v>
      </c>
      <c r="AE75" s="80">
        <v>22</v>
      </c>
      <c r="AF75" s="80">
        <v>1425</v>
      </c>
      <c r="AG75" s="80">
        <v>322</v>
      </c>
      <c r="AH75" s="81">
        <v>0</v>
      </c>
      <c r="AI75" s="6">
        <v>0</v>
      </c>
      <c r="AJ75" s="6">
        <v>0</v>
      </c>
      <c r="AK75" s="6">
        <v>0</v>
      </c>
      <c r="AL75" s="89">
        <f t="shared" si="16"/>
        <v>165068</v>
      </c>
      <c r="AM75" s="6">
        <f t="shared" si="17"/>
        <v>933</v>
      </c>
      <c r="AN75" s="6">
        <f t="shared" si="18"/>
        <v>0</v>
      </c>
      <c r="AO75" s="80">
        <f t="shared" si="19"/>
        <v>166001</v>
      </c>
      <c r="AP75" s="90"/>
      <c r="AQ75" s="91">
        <v>933619</v>
      </c>
      <c r="AR75" s="82">
        <f t="shared" si="20"/>
        <v>165068000</v>
      </c>
      <c r="AS75" s="82">
        <f t="shared" si="21"/>
        <v>0</v>
      </c>
      <c r="AT75" s="82">
        <f t="shared" si="22"/>
        <v>165068000</v>
      </c>
    </row>
    <row r="76" spans="1:46" ht="18.399999999999999" customHeight="1" x14ac:dyDescent="0.25">
      <c r="A76" s="93" t="s">
        <v>556</v>
      </c>
      <c r="B76" s="93" t="s">
        <v>557</v>
      </c>
      <c r="C76" s="6">
        <v>45241</v>
      </c>
      <c r="D76" s="6" t="s">
        <v>770</v>
      </c>
      <c r="E76" s="88">
        <f t="shared" si="15"/>
        <v>45241</v>
      </c>
      <c r="F76" s="26" t="s">
        <v>770</v>
      </c>
      <c r="G76" s="6">
        <v>24</v>
      </c>
      <c r="H76" s="6">
        <v>240</v>
      </c>
      <c r="I76" s="6">
        <v>108</v>
      </c>
      <c r="J76" s="6">
        <v>20</v>
      </c>
      <c r="K76" s="6">
        <v>39</v>
      </c>
      <c r="L76" s="6">
        <v>28</v>
      </c>
      <c r="M76" s="6">
        <v>21</v>
      </c>
      <c r="N76" s="6">
        <v>5</v>
      </c>
      <c r="O76" s="6" t="s">
        <v>770</v>
      </c>
      <c r="P76" s="6">
        <v>6</v>
      </c>
      <c r="Q76" s="6" t="s">
        <v>770</v>
      </c>
      <c r="R76" s="6">
        <v>165</v>
      </c>
      <c r="S76" s="6">
        <v>6</v>
      </c>
      <c r="T76" s="6" t="s">
        <v>770</v>
      </c>
      <c r="U76" s="6">
        <v>7</v>
      </c>
      <c r="V76" s="6">
        <v>25</v>
      </c>
      <c r="W76" s="6" t="s">
        <v>770</v>
      </c>
      <c r="X76" s="6">
        <v>13</v>
      </c>
      <c r="Y76" s="6" t="s">
        <v>770</v>
      </c>
      <c r="Z76" s="6">
        <v>120</v>
      </c>
      <c r="AA76" s="6">
        <v>10</v>
      </c>
      <c r="AB76" s="6">
        <v>3</v>
      </c>
      <c r="AC76" s="6">
        <v>213</v>
      </c>
      <c r="AD76" s="80">
        <v>135</v>
      </c>
      <c r="AE76" s="80">
        <v>8</v>
      </c>
      <c r="AF76" s="80">
        <v>350</v>
      </c>
      <c r="AG76" s="80">
        <v>91</v>
      </c>
      <c r="AH76" s="81">
        <v>0</v>
      </c>
      <c r="AI76" s="6">
        <v>0</v>
      </c>
      <c r="AJ76" s="6">
        <v>0</v>
      </c>
      <c r="AK76" s="6">
        <v>0</v>
      </c>
      <c r="AL76" s="89">
        <f t="shared" si="16"/>
        <v>46878</v>
      </c>
      <c r="AM76" s="6">
        <f t="shared" si="17"/>
        <v>243</v>
      </c>
      <c r="AN76" s="6">
        <f t="shared" si="18"/>
        <v>0</v>
      </c>
      <c r="AO76" s="80">
        <f t="shared" si="19"/>
        <v>47121</v>
      </c>
      <c r="AP76" s="90"/>
      <c r="AQ76" s="91">
        <v>243375</v>
      </c>
      <c r="AR76" s="82">
        <f t="shared" si="20"/>
        <v>46878000</v>
      </c>
      <c r="AS76" s="82">
        <f t="shared" si="21"/>
        <v>0</v>
      </c>
      <c r="AT76" s="82">
        <f t="shared" si="22"/>
        <v>46878000</v>
      </c>
    </row>
    <row r="77" spans="1:46" ht="18.399999999999999" customHeight="1" x14ac:dyDescent="0.25">
      <c r="A77" s="93" t="s">
        <v>558</v>
      </c>
      <c r="B77" s="93" t="s">
        <v>559</v>
      </c>
      <c r="C77" s="6">
        <v>22720</v>
      </c>
      <c r="D77" s="6" t="s">
        <v>770</v>
      </c>
      <c r="E77" s="88">
        <f t="shared" si="15"/>
        <v>22720</v>
      </c>
      <c r="F77" s="26" t="s">
        <v>770</v>
      </c>
      <c r="G77" s="6">
        <v>6</v>
      </c>
      <c r="H77" s="6">
        <v>240</v>
      </c>
      <c r="I77" s="6">
        <v>51</v>
      </c>
      <c r="J77" s="6">
        <v>6</v>
      </c>
      <c r="K77" s="6">
        <v>11</v>
      </c>
      <c r="L77" s="6">
        <v>20</v>
      </c>
      <c r="M77" s="6">
        <v>18</v>
      </c>
      <c r="N77" s="6">
        <v>5</v>
      </c>
      <c r="O77" s="6" t="s">
        <v>770</v>
      </c>
      <c r="P77" s="6">
        <v>2</v>
      </c>
      <c r="Q77" s="6" t="s">
        <v>770</v>
      </c>
      <c r="R77" s="6">
        <v>165</v>
      </c>
      <c r="S77" s="6" t="s">
        <v>770</v>
      </c>
      <c r="T77" s="6" t="s">
        <v>770</v>
      </c>
      <c r="U77" s="6">
        <v>2</v>
      </c>
      <c r="V77" s="6" t="s">
        <v>770</v>
      </c>
      <c r="W77" s="6" t="s">
        <v>770</v>
      </c>
      <c r="X77" s="6">
        <v>10</v>
      </c>
      <c r="Y77" s="6" t="s">
        <v>770</v>
      </c>
      <c r="Z77" s="6">
        <v>80</v>
      </c>
      <c r="AA77" s="6">
        <v>10</v>
      </c>
      <c r="AB77" s="6">
        <v>3</v>
      </c>
      <c r="AC77" s="6">
        <v>102</v>
      </c>
      <c r="AD77" s="80">
        <v>105</v>
      </c>
      <c r="AE77" s="80">
        <v>4</v>
      </c>
      <c r="AF77" s="80">
        <v>150</v>
      </c>
      <c r="AG77" s="80">
        <v>238</v>
      </c>
      <c r="AH77" s="81">
        <v>5</v>
      </c>
      <c r="AI77" s="6">
        <v>0</v>
      </c>
      <c r="AJ77" s="6">
        <v>0</v>
      </c>
      <c r="AK77" s="6">
        <v>0</v>
      </c>
      <c r="AL77" s="89">
        <f t="shared" si="16"/>
        <v>23953</v>
      </c>
      <c r="AM77" s="6">
        <f t="shared" si="17"/>
        <v>474</v>
      </c>
      <c r="AN77" s="6">
        <f t="shared" si="18"/>
        <v>0</v>
      </c>
      <c r="AO77" s="80">
        <f t="shared" si="19"/>
        <v>24427</v>
      </c>
      <c r="AP77" s="90"/>
      <c r="AQ77" s="91">
        <v>474847</v>
      </c>
      <c r="AR77" s="82">
        <f t="shared" si="20"/>
        <v>23953000</v>
      </c>
      <c r="AS77" s="82">
        <f t="shared" si="21"/>
        <v>5000</v>
      </c>
      <c r="AT77" s="82">
        <f t="shared" si="22"/>
        <v>23948000</v>
      </c>
    </row>
    <row r="78" spans="1:46" ht="18.399999999999999" customHeight="1" x14ac:dyDescent="0.25">
      <c r="A78" s="93" t="s">
        <v>560</v>
      </c>
      <c r="B78" s="93" t="s">
        <v>561</v>
      </c>
      <c r="C78" s="6">
        <v>63541</v>
      </c>
      <c r="D78" s="6" t="s">
        <v>770</v>
      </c>
      <c r="E78" s="88">
        <f t="shared" si="15"/>
        <v>63541</v>
      </c>
      <c r="F78" s="26" t="s">
        <v>770</v>
      </c>
      <c r="G78" s="6">
        <v>6</v>
      </c>
      <c r="H78" s="6">
        <v>240</v>
      </c>
      <c r="I78" s="6">
        <v>159</v>
      </c>
      <c r="J78" s="6">
        <v>35</v>
      </c>
      <c r="K78" s="6">
        <v>69</v>
      </c>
      <c r="L78" s="6">
        <v>35</v>
      </c>
      <c r="M78" s="6">
        <v>24</v>
      </c>
      <c r="N78" s="6">
        <v>5</v>
      </c>
      <c r="O78" s="6" t="s">
        <v>770</v>
      </c>
      <c r="P78" s="6">
        <v>11</v>
      </c>
      <c r="Q78" s="6" t="s">
        <v>770</v>
      </c>
      <c r="R78" s="6">
        <v>165</v>
      </c>
      <c r="S78" s="6">
        <v>12</v>
      </c>
      <c r="T78" s="6" t="s">
        <v>770</v>
      </c>
      <c r="U78" s="6">
        <v>8</v>
      </c>
      <c r="V78" s="6" t="s">
        <v>770</v>
      </c>
      <c r="W78" s="6" t="s">
        <v>770</v>
      </c>
      <c r="X78" s="6">
        <v>13</v>
      </c>
      <c r="Y78" s="6" t="s">
        <v>770</v>
      </c>
      <c r="Z78" s="6">
        <v>120</v>
      </c>
      <c r="AA78" s="6">
        <v>10</v>
      </c>
      <c r="AB78" s="6">
        <v>3</v>
      </c>
      <c r="AC78" s="6">
        <v>272</v>
      </c>
      <c r="AD78" s="80">
        <v>265</v>
      </c>
      <c r="AE78" s="80">
        <v>15</v>
      </c>
      <c r="AF78" s="80">
        <v>500</v>
      </c>
      <c r="AG78" s="80" t="s">
        <v>770</v>
      </c>
      <c r="AH78" s="81">
        <v>10</v>
      </c>
      <c r="AI78" s="6">
        <v>0</v>
      </c>
      <c r="AJ78" s="6">
        <v>0</v>
      </c>
      <c r="AK78" s="6">
        <v>0</v>
      </c>
      <c r="AL78" s="89">
        <f t="shared" si="16"/>
        <v>65518</v>
      </c>
      <c r="AM78" s="6">
        <f t="shared" si="17"/>
        <v>848</v>
      </c>
      <c r="AN78" s="6">
        <f t="shared" si="18"/>
        <v>0</v>
      </c>
      <c r="AO78" s="80">
        <f t="shared" si="19"/>
        <v>66366</v>
      </c>
      <c r="AP78" s="90"/>
      <c r="AQ78" s="91">
        <v>848473</v>
      </c>
      <c r="AR78" s="82">
        <f t="shared" si="20"/>
        <v>65518000</v>
      </c>
      <c r="AS78" s="82">
        <f t="shared" si="21"/>
        <v>10000</v>
      </c>
      <c r="AT78" s="82">
        <f t="shared" si="22"/>
        <v>65508000</v>
      </c>
    </row>
    <row r="79" spans="1:46" ht="18.399999999999999" customHeight="1" x14ac:dyDescent="0.25">
      <c r="A79" s="93" t="s">
        <v>562</v>
      </c>
      <c r="B79" s="93" t="s">
        <v>563</v>
      </c>
      <c r="C79" s="6">
        <v>41616</v>
      </c>
      <c r="D79" s="6" t="s">
        <v>770</v>
      </c>
      <c r="E79" s="88">
        <f t="shared" si="15"/>
        <v>41616</v>
      </c>
      <c r="F79" s="26" t="s">
        <v>770</v>
      </c>
      <c r="G79" s="6">
        <v>12</v>
      </c>
      <c r="H79" s="6">
        <v>240</v>
      </c>
      <c r="I79" s="6">
        <v>123</v>
      </c>
      <c r="J79" s="6">
        <v>20</v>
      </c>
      <c r="K79" s="6">
        <v>40</v>
      </c>
      <c r="L79" s="6">
        <v>30</v>
      </c>
      <c r="M79" s="6">
        <v>22</v>
      </c>
      <c r="N79" s="6">
        <v>5</v>
      </c>
      <c r="O79" s="6" t="s">
        <v>770</v>
      </c>
      <c r="P79" s="6">
        <v>7</v>
      </c>
      <c r="Q79" s="6" t="s">
        <v>770</v>
      </c>
      <c r="R79" s="6">
        <v>165</v>
      </c>
      <c r="S79" s="6">
        <v>12</v>
      </c>
      <c r="T79" s="6" t="s">
        <v>770</v>
      </c>
      <c r="U79" s="6">
        <v>4</v>
      </c>
      <c r="V79" s="6" t="s">
        <v>770</v>
      </c>
      <c r="W79" s="6" t="s">
        <v>770</v>
      </c>
      <c r="X79" s="6">
        <v>10</v>
      </c>
      <c r="Y79" s="6" t="s">
        <v>770</v>
      </c>
      <c r="Z79" s="6">
        <v>120</v>
      </c>
      <c r="AA79" s="6">
        <v>10</v>
      </c>
      <c r="AB79" s="6">
        <v>3</v>
      </c>
      <c r="AC79" s="6">
        <v>204</v>
      </c>
      <c r="AD79" s="80">
        <v>215</v>
      </c>
      <c r="AE79" s="80">
        <v>11</v>
      </c>
      <c r="AF79" s="80">
        <v>375</v>
      </c>
      <c r="AG79" s="80" t="s">
        <v>770</v>
      </c>
      <c r="AH79" s="81">
        <v>6</v>
      </c>
      <c r="AI79" s="6">
        <v>0</v>
      </c>
      <c r="AJ79" s="6">
        <v>0</v>
      </c>
      <c r="AK79" s="6">
        <v>0</v>
      </c>
      <c r="AL79" s="89">
        <f t="shared" si="16"/>
        <v>43250</v>
      </c>
      <c r="AM79" s="6">
        <f t="shared" si="17"/>
        <v>151</v>
      </c>
      <c r="AN79" s="6">
        <f t="shared" si="18"/>
        <v>0</v>
      </c>
      <c r="AO79" s="80">
        <f t="shared" si="19"/>
        <v>43401</v>
      </c>
      <c r="AP79" s="90"/>
      <c r="AQ79" s="91">
        <v>151648</v>
      </c>
      <c r="AR79" s="82">
        <f t="shared" si="20"/>
        <v>43250000</v>
      </c>
      <c r="AS79" s="82">
        <f t="shared" si="21"/>
        <v>6000</v>
      </c>
      <c r="AT79" s="82">
        <f t="shared" si="22"/>
        <v>43244000</v>
      </c>
    </row>
    <row r="80" spans="1:46" ht="18.399999999999999" customHeight="1" x14ac:dyDescent="0.25">
      <c r="A80" s="93" t="s">
        <v>564</v>
      </c>
      <c r="B80" s="93" t="s">
        <v>565</v>
      </c>
      <c r="C80" s="6">
        <v>23593</v>
      </c>
      <c r="D80" s="6" t="s">
        <v>770</v>
      </c>
      <c r="E80" s="88">
        <f t="shared" si="15"/>
        <v>23593</v>
      </c>
      <c r="F80" s="26" t="s">
        <v>770</v>
      </c>
      <c r="G80" s="6">
        <v>6</v>
      </c>
      <c r="H80" s="6">
        <v>240</v>
      </c>
      <c r="I80" s="6">
        <v>51</v>
      </c>
      <c r="J80" s="6">
        <v>3</v>
      </c>
      <c r="K80" s="6">
        <v>5</v>
      </c>
      <c r="L80" s="6">
        <v>20</v>
      </c>
      <c r="M80" s="6">
        <v>18</v>
      </c>
      <c r="N80" s="6">
        <v>5</v>
      </c>
      <c r="O80" s="6" t="s">
        <v>770</v>
      </c>
      <c r="P80" s="6">
        <v>1</v>
      </c>
      <c r="Q80" s="6" t="s">
        <v>770</v>
      </c>
      <c r="R80" s="6">
        <v>165</v>
      </c>
      <c r="S80" s="6" t="s">
        <v>770</v>
      </c>
      <c r="T80" s="6" t="s">
        <v>770</v>
      </c>
      <c r="U80" s="6" t="s">
        <v>770</v>
      </c>
      <c r="V80" s="6" t="s">
        <v>770</v>
      </c>
      <c r="W80" s="6" t="s">
        <v>770</v>
      </c>
      <c r="X80" s="6">
        <v>10</v>
      </c>
      <c r="Y80" s="6" t="s">
        <v>770</v>
      </c>
      <c r="Z80" s="6">
        <v>80</v>
      </c>
      <c r="AA80" s="6">
        <v>10</v>
      </c>
      <c r="AB80" s="6">
        <v>3</v>
      </c>
      <c r="AC80" s="6">
        <v>102</v>
      </c>
      <c r="AD80" s="80">
        <v>85</v>
      </c>
      <c r="AE80" s="80">
        <v>7</v>
      </c>
      <c r="AF80" s="80">
        <v>150</v>
      </c>
      <c r="AG80" s="80">
        <v>20</v>
      </c>
      <c r="AH80" s="81">
        <v>0</v>
      </c>
      <c r="AI80" s="6">
        <v>0</v>
      </c>
      <c r="AJ80" s="6">
        <v>0</v>
      </c>
      <c r="AK80" s="6">
        <v>0</v>
      </c>
      <c r="AL80" s="89">
        <f t="shared" si="16"/>
        <v>24574</v>
      </c>
      <c r="AM80" s="6">
        <f t="shared" si="17"/>
        <v>269</v>
      </c>
      <c r="AN80" s="6">
        <f t="shared" si="18"/>
        <v>0</v>
      </c>
      <c r="AO80" s="80">
        <f t="shared" si="19"/>
        <v>24843</v>
      </c>
      <c r="AP80" s="90"/>
      <c r="AQ80" s="91">
        <v>269518</v>
      </c>
      <c r="AR80" s="82">
        <f t="shared" si="20"/>
        <v>24574000</v>
      </c>
      <c r="AS80" s="82">
        <f t="shared" si="21"/>
        <v>0</v>
      </c>
      <c r="AT80" s="82">
        <f t="shared" si="22"/>
        <v>24574000</v>
      </c>
    </row>
    <row r="81" spans="1:46" ht="18.399999999999999" customHeight="1" x14ac:dyDescent="0.25">
      <c r="A81" s="93" t="s">
        <v>566</v>
      </c>
      <c r="B81" s="94" t="s">
        <v>567</v>
      </c>
      <c r="C81" s="6">
        <v>20653</v>
      </c>
      <c r="D81" s="6" t="s">
        <v>770</v>
      </c>
      <c r="E81" s="88">
        <f t="shared" si="15"/>
        <v>20653</v>
      </c>
      <c r="F81" s="26" t="s">
        <v>770</v>
      </c>
      <c r="G81" s="6">
        <v>6</v>
      </c>
      <c r="H81" s="6">
        <v>240</v>
      </c>
      <c r="I81" s="6">
        <v>44</v>
      </c>
      <c r="J81" s="6">
        <v>2</v>
      </c>
      <c r="K81" s="6">
        <v>4</v>
      </c>
      <c r="L81" s="6">
        <v>19</v>
      </c>
      <c r="M81" s="6">
        <v>18</v>
      </c>
      <c r="N81" s="6">
        <v>5</v>
      </c>
      <c r="O81" s="6" t="s">
        <v>770</v>
      </c>
      <c r="P81" s="6">
        <v>1</v>
      </c>
      <c r="Q81" s="6" t="s">
        <v>770</v>
      </c>
      <c r="R81" s="6">
        <v>165</v>
      </c>
      <c r="S81" s="6" t="s">
        <v>770</v>
      </c>
      <c r="T81" s="6" t="s">
        <v>770</v>
      </c>
      <c r="U81" s="6">
        <v>1</v>
      </c>
      <c r="V81" s="6" t="s">
        <v>770</v>
      </c>
      <c r="W81" s="6" t="s">
        <v>770</v>
      </c>
      <c r="X81" s="6" t="s">
        <v>770</v>
      </c>
      <c r="Y81" s="6" t="s">
        <v>770</v>
      </c>
      <c r="Z81" s="6">
        <v>80</v>
      </c>
      <c r="AA81" s="6">
        <v>10</v>
      </c>
      <c r="AB81" s="6">
        <v>3</v>
      </c>
      <c r="AC81" s="6">
        <v>102</v>
      </c>
      <c r="AD81" s="80">
        <v>59</v>
      </c>
      <c r="AE81" s="80">
        <v>7</v>
      </c>
      <c r="AF81" s="80">
        <v>120</v>
      </c>
      <c r="AG81" s="80">
        <v>28</v>
      </c>
      <c r="AH81" s="81">
        <v>0</v>
      </c>
      <c r="AI81" s="6">
        <v>0</v>
      </c>
      <c r="AJ81" s="6">
        <v>0</v>
      </c>
      <c r="AK81" s="6">
        <v>0</v>
      </c>
      <c r="AL81" s="89">
        <f t="shared" si="16"/>
        <v>21567</v>
      </c>
      <c r="AM81" s="6">
        <f t="shared" si="17"/>
        <v>643</v>
      </c>
      <c r="AN81" s="6">
        <f t="shared" si="18"/>
        <v>0</v>
      </c>
      <c r="AO81" s="80">
        <f t="shared" si="19"/>
        <v>22210</v>
      </c>
      <c r="AP81" s="90"/>
      <c r="AQ81" s="91">
        <v>643393</v>
      </c>
      <c r="AR81" s="82">
        <f t="shared" si="20"/>
        <v>21567000</v>
      </c>
      <c r="AS81" s="82">
        <f t="shared" si="21"/>
        <v>0</v>
      </c>
      <c r="AT81" s="82">
        <f t="shared" si="22"/>
        <v>21567000</v>
      </c>
    </row>
    <row r="82" spans="1:46" ht="18.399999999999999" customHeight="1" x14ac:dyDescent="0.25">
      <c r="A82" s="93" t="s">
        <v>568</v>
      </c>
      <c r="B82" s="93" t="s">
        <v>569</v>
      </c>
      <c r="C82" s="6">
        <v>19944</v>
      </c>
      <c r="D82" s="6" t="s">
        <v>770</v>
      </c>
      <c r="E82" s="88">
        <f t="shared" si="15"/>
        <v>19944</v>
      </c>
      <c r="F82" s="26" t="s">
        <v>770</v>
      </c>
      <c r="G82" s="6" t="s">
        <v>770</v>
      </c>
      <c r="H82" s="6">
        <v>240</v>
      </c>
      <c r="I82" s="6">
        <v>44</v>
      </c>
      <c r="J82" s="6">
        <v>5</v>
      </c>
      <c r="K82" s="6">
        <v>10</v>
      </c>
      <c r="L82" s="6">
        <v>19</v>
      </c>
      <c r="M82" s="6">
        <v>18</v>
      </c>
      <c r="N82" s="6">
        <v>5</v>
      </c>
      <c r="O82" s="6" t="s">
        <v>770</v>
      </c>
      <c r="P82" s="6">
        <v>2</v>
      </c>
      <c r="Q82" s="6" t="s">
        <v>770</v>
      </c>
      <c r="R82" s="6">
        <v>165</v>
      </c>
      <c r="S82" s="6" t="s">
        <v>770</v>
      </c>
      <c r="T82" s="6" t="s">
        <v>770</v>
      </c>
      <c r="U82" s="6">
        <v>2</v>
      </c>
      <c r="V82" s="6" t="s">
        <v>770</v>
      </c>
      <c r="W82" s="6" t="s">
        <v>770</v>
      </c>
      <c r="X82" s="6" t="s">
        <v>770</v>
      </c>
      <c r="Y82" s="6" t="s">
        <v>770</v>
      </c>
      <c r="Z82" s="6">
        <v>80</v>
      </c>
      <c r="AA82" s="6">
        <v>10</v>
      </c>
      <c r="AB82" s="6">
        <v>3</v>
      </c>
      <c r="AC82" s="6">
        <v>102</v>
      </c>
      <c r="AD82" s="80">
        <v>79</v>
      </c>
      <c r="AE82" s="80">
        <v>7</v>
      </c>
      <c r="AF82" s="80">
        <v>120</v>
      </c>
      <c r="AG82" s="80" t="s">
        <v>770</v>
      </c>
      <c r="AH82" s="81">
        <v>10</v>
      </c>
      <c r="AI82" s="6">
        <v>0</v>
      </c>
      <c r="AJ82" s="6">
        <v>0</v>
      </c>
      <c r="AK82" s="6">
        <v>0</v>
      </c>
      <c r="AL82" s="89">
        <f t="shared" si="16"/>
        <v>20865</v>
      </c>
      <c r="AM82" s="6">
        <f t="shared" si="17"/>
        <v>283</v>
      </c>
      <c r="AN82" s="6">
        <f t="shared" si="18"/>
        <v>0</v>
      </c>
      <c r="AO82" s="80">
        <f t="shared" si="19"/>
        <v>21148</v>
      </c>
      <c r="AP82" s="90"/>
      <c r="AQ82" s="91">
        <v>283005</v>
      </c>
      <c r="AR82" s="82">
        <f t="shared" si="20"/>
        <v>20865000</v>
      </c>
      <c r="AS82" s="82">
        <f t="shared" si="21"/>
        <v>10000</v>
      </c>
      <c r="AT82" s="82">
        <f t="shared" si="22"/>
        <v>20855000</v>
      </c>
    </row>
    <row r="83" spans="1:46" ht="18.399999999999999" customHeight="1" x14ac:dyDescent="0.25">
      <c r="A83" s="93" t="s">
        <v>570</v>
      </c>
      <c r="B83" s="93" t="s">
        <v>571</v>
      </c>
      <c r="C83" s="6">
        <v>22976</v>
      </c>
      <c r="D83" s="6" t="s">
        <v>770</v>
      </c>
      <c r="E83" s="88">
        <f t="shared" si="15"/>
        <v>22976</v>
      </c>
      <c r="F83" s="26" t="s">
        <v>770</v>
      </c>
      <c r="G83" s="6" t="s">
        <v>770</v>
      </c>
      <c r="H83" s="6">
        <v>240</v>
      </c>
      <c r="I83" s="6">
        <v>58</v>
      </c>
      <c r="J83" s="6">
        <v>6</v>
      </c>
      <c r="K83" s="6">
        <v>12</v>
      </c>
      <c r="L83" s="6">
        <v>21</v>
      </c>
      <c r="M83" s="6">
        <v>19</v>
      </c>
      <c r="N83" s="6">
        <v>5</v>
      </c>
      <c r="O83" s="6" t="s">
        <v>770</v>
      </c>
      <c r="P83" s="6">
        <v>3</v>
      </c>
      <c r="Q83" s="6" t="s">
        <v>770</v>
      </c>
      <c r="R83" s="6">
        <v>165</v>
      </c>
      <c r="S83" s="6" t="s">
        <v>770</v>
      </c>
      <c r="T83" s="6" t="s">
        <v>770</v>
      </c>
      <c r="U83" s="6">
        <v>1</v>
      </c>
      <c r="V83" s="6" t="s">
        <v>770</v>
      </c>
      <c r="W83" s="6" t="s">
        <v>770</v>
      </c>
      <c r="X83" s="6">
        <v>10</v>
      </c>
      <c r="Y83" s="6" t="s">
        <v>770</v>
      </c>
      <c r="Z83" s="6">
        <v>80</v>
      </c>
      <c r="AA83" s="6">
        <v>10</v>
      </c>
      <c r="AB83" s="6">
        <v>3</v>
      </c>
      <c r="AC83" s="6">
        <v>102</v>
      </c>
      <c r="AD83" s="80">
        <v>105</v>
      </c>
      <c r="AE83" s="80">
        <v>8</v>
      </c>
      <c r="AF83" s="80">
        <v>180</v>
      </c>
      <c r="AG83" s="80">
        <v>53</v>
      </c>
      <c r="AH83" s="81">
        <v>0</v>
      </c>
      <c r="AI83" s="6">
        <v>0</v>
      </c>
      <c r="AJ83" s="6">
        <v>0</v>
      </c>
      <c r="AK83" s="6">
        <v>0</v>
      </c>
      <c r="AL83" s="89">
        <f t="shared" si="16"/>
        <v>24057</v>
      </c>
      <c r="AM83" s="6">
        <f t="shared" si="17"/>
        <v>137</v>
      </c>
      <c r="AN83" s="6">
        <f t="shared" si="18"/>
        <v>0</v>
      </c>
      <c r="AO83" s="80">
        <f t="shared" si="19"/>
        <v>24194</v>
      </c>
      <c r="AP83" s="90"/>
      <c r="AQ83" s="91">
        <v>137093</v>
      </c>
      <c r="AR83" s="82">
        <f t="shared" si="20"/>
        <v>24057000</v>
      </c>
      <c r="AS83" s="82">
        <f t="shared" si="21"/>
        <v>0</v>
      </c>
      <c r="AT83" s="82">
        <f t="shared" si="22"/>
        <v>24057000</v>
      </c>
    </row>
    <row r="84" spans="1:46" ht="18.399999999999999" customHeight="1" x14ac:dyDescent="0.25">
      <c r="A84" s="93" t="s">
        <v>572</v>
      </c>
      <c r="B84" s="93" t="s">
        <v>192</v>
      </c>
      <c r="C84" s="6">
        <v>25481</v>
      </c>
      <c r="D84" s="6" t="s">
        <v>770</v>
      </c>
      <c r="E84" s="88">
        <f t="shared" si="15"/>
        <v>25481</v>
      </c>
      <c r="F84" s="26" t="s">
        <v>770</v>
      </c>
      <c r="G84" s="6" t="s">
        <v>770</v>
      </c>
      <c r="H84" s="6">
        <v>240</v>
      </c>
      <c r="I84" s="6">
        <v>58</v>
      </c>
      <c r="J84" s="6">
        <v>13</v>
      </c>
      <c r="K84" s="6">
        <v>25</v>
      </c>
      <c r="L84" s="6">
        <v>21</v>
      </c>
      <c r="M84" s="6">
        <v>19</v>
      </c>
      <c r="N84" s="6">
        <v>5</v>
      </c>
      <c r="O84" s="6" t="s">
        <v>770</v>
      </c>
      <c r="P84" s="6">
        <v>4</v>
      </c>
      <c r="Q84" s="6" t="s">
        <v>770</v>
      </c>
      <c r="R84" s="6">
        <v>165</v>
      </c>
      <c r="S84" s="6" t="s">
        <v>770</v>
      </c>
      <c r="T84" s="6" t="s">
        <v>770</v>
      </c>
      <c r="U84" s="6">
        <v>1</v>
      </c>
      <c r="V84" s="6" t="s">
        <v>770</v>
      </c>
      <c r="W84" s="6" t="s">
        <v>770</v>
      </c>
      <c r="X84" s="6">
        <v>10</v>
      </c>
      <c r="Y84" s="6" t="s">
        <v>770</v>
      </c>
      <c r="Z84" s="6">
        <v>80</v>
      </c>
      <c r="AA84" s="6">
        <v>10</v>
      </c>
      <c r="AB84" s="6">
        <v>3</v>
      </c>
      <c r="AC84" s="6">
        <v>119</v>
      </c>
      <c r="AD84" s="80">
        <v>89</v>
      </c>
      <c r="AE84" s="80">
        <v>8</v>
      </c>
      <c r="AF84" s="80">
        <v>180</v>
      </c>
      <c r="AG84" s="80">
        <v>105</v>
      </c>
      <c r="AH84" s="81">
        <v>0</v>
      </c>
      <c r="AI84" s="6">
        <v>0</v>
      </c>
      <c r="AJ84" s="6">
        <v>0</v>
      </c>
      <c r="AK84" s="6">
        <v>0</v>
      </c>
      <c r="AL84" s="89">
        <f t="shared" si="16"/>
        <v>26636</v>
      </c>
      <c r="AM84" s="6">
        <f t="shared" si="17"/>
        <v>817</v>
      </c>
      <c r="AN84" s="6">
        <f t="shared" si="18"/>
        <v>0</v>
      </c>
      <c r="AO84" s="80">
        <f t="shared" si="19"/>
        <v>27453</v>
      </c>
      <c r="AP84" s="90"/>
      <c r="AQ84" s="91">
        <v>817539</v>
      </c>
      <c r="AR84" s="82">
        <f t="shared" si="20"/>
        <v>26636000</v>
      </c>
      <c r="AS84" s="82">
        <f t="shared" si="21"/>
        <v>0</v>
      </c>
      <c r="AT84" s="82">
        <f t="shared" si="22"/>
        <v>26636000</v>
      </c>
    </row>
    <row r="85" spans="1:46" ht="18.399999999999999" customHeight="1" x14ac:dyDescent="0.25">
      <c r="A85" s="93" t="s">
        <v>193</v>
      </c>
      <c r="B85" s="93" t="s">
        <v>194</v>
      </c>
      <c r="C85" s="6">
        <v>19908</v>
      </c>
      <c r="D85" s="6" t="s">
        <v>770</v>
      </c>
      <c r="E85" s="88">
        <f t="shared" si="15"/>
        <v>19908</v>
      </c>
      <c r="F85" s="26" t="s">
        <v>770</v>
      </c>
      <c r="G85" s="6">
        <v>6</v>
      </c>
      <c r="H85" s="6">
        <v>240</v>
      </c>
      <c r="I85" s="6">
        <v>44</v>
      </c>
      <c r="J85" s="6">
        <v>12</v>
      </c>
      <c r="K85" s="6">
        <v>23</v>
      </c>
      <c r="L85" s="6">
        <v>19</v>
      </c>
      <c r="M85" s="6">
        <v>18</v>
      </c>
      <c r="N85" s="6">
        <v>5</v>
      </c>
      <c r="O85" s="6" t="s">
        <v>770</v>
      </c>
      <c r="P85" s="6">
        <v>3</v>
      </c>
      <c r="Q85" s="6" t="s">
        <v>770</v>
      </c>
      <c r="R85" s="6">
        <v>165</v>
      </c>
      <c r="S85" s="6" t="s">
        <v>770</v>
      </c>
      <c r="T85" s="6" t="s">
        <v>770</v>
      </c>
      <c r="U85" s="6">
        <v>5</v>
      </c>
      <c r="V85" s="6" t="s">
        <v>770</v>
      </c>
      <c r="W85" s="6" t="s">
        <v>770</v>
      </c>
      <c r="X85" s="6" t="s">
        <v>770</v>
      </c>
      <c r="Y85" s="6" t="s">
        <v>770</v>
      </c>
      <c r="Z85" s="6">
        <v>80</v>
      </c>
      <c r="AA85" s="6">
        <v>10</v>
      </c>
      <c r="AB85" s="6">
        <v>3</v>
      </c>
      <c r="AC85" s="6">
        <v>102</v>
      </c>
      <c r="AD85" s="80">
        <v>115</v>
      </c>
      <c r="AE85" s="80">
        <v>8</v>
      </c>
      <c r="AF85" s="80">
        <v>120</v>
      </c>
      <c r="AG85" s="80">
        <v>111</v>
      </c>
      <c r="AH85" s="81">
        <v>0</v>
      </c>
      <c r="AI85" s="6">
        <v>0</v>
      </c>
      <c r="AJ85" s="6">
        <v>0</v>
      </c>
      <c r="AK85" s="6">
        <v>0</v>
      </c>
      <c r="AL85" s="89">
        <f t="shared" si="16"/>
        <v>20997</v>
      </c>
      <c r="AM85" s="6">
        <f t="shared" si="17"/>
        <v>582</v>
      </c>
      <c r="AN85" s="6">
        <f t="shared" si="18"/>
        <v>0</v>
      </c>
      <c r="AO85" s="80">
        <f t="shared" si="19"/>
        <v>21579</v>
      </c>
      <c r="AP85" s="90"/>
      <c r="AQ85" s="91">
        <v>582058</v>
      </c>
      <c r="AR85" s="82">
        <f t="shared" si="20"/>
        <v>20997000</v>
      </c>
      <c r="AS85" s="82">
        <f t="shared" si="21"/>
        <v>0</v>
      </c>
      <c r="AT85" s="82">
        <f t="shared" si="22"/>
        <v>20997000</v>
      </c>
    </row>
    <row r="86" spans="1:46" ht="18.399999999999999" customHeight="1" x14ac:dyDescent="0.25">
      <c r="A86" s="93" t="s">
        <v>195</v>
      </c>
      <c r="B86" s="93" t="s">
        <v>196</v>
      </c>
      <c r="C86" s="6">
        <v>33673</v>
      </c>
      <c r="D86" s="6" t="s">
        <v>770</v>
      </c>
      <c r="E86" s="88">
        <f t="shared" si="15"/>
        <v>33673</v>
      </c>
      <c r="F86" s="26" t="s">
        <v>770</v>
      </c>
      <c r="G86" s="6">
        <v>12</v>
      </c>
      <c r="H86" s="6">
        <v>240</v>
      </c>
      <c r="I86" s="6">
        <v>87</v>
      </c>
      <c r="J86" s="6">
        <v>22</v>
      </c>
      <c r="K86" s="6">
        <v>43</v>
      </c>
      <c r="L86" s="6">
        <v>25</v>
      </c>
      <c r="M86" s="6">
        <v>20</v>
      </c>
      <c r="N86" s="6">
        <v>5</v>
      </c>
      <c r="O86" s="6" t="s">
        <v>770</v>
      </c>
      <c r="P86" s="6">
        <v>6</v>
      </c>
      <c r="Q86" s="6" t="s">
        <v>770</v>
      </c>
      <c r="R86" s="6">
        <v>165</v>
      </c>
      <c r="S86" s="6" t="s">
        <v>770</v>
      </c>
      <c r="T86" s="6" t="s">
        <v>770</v>
      </c>
      <c r="U86" s="6">
        <v>8</v>
      </c>
      <c r="V86" s="6" t="s">
        <v>770</v>
      </c>
      <c r="W86" s="6" t="s">
        <v>770</v>
      </c>
      <c r="X86" s="6" t="s">
        <v>770</v>
      </c>
      <c r="Y86" s="6" t="s">
        <v>770</v>
      </c>
      <c r="Z86" s="6">
        <v>80</v>
      </c>
      <c r="AA86" s="6">
        <v>10</v>
      </c>
      <c r="AB86" s="6">
        <v>3</v>
      </c>
      <c r="AC86" s="6">
        <v>204</v>
      </c>
      <c r="AD86" s="80">
        <v>155</v>
      </c>
      <c r="AE86" s="80">
        <v>8</v>
      </c>
      <c r="AF86" s="80">
        <v>300</v>
      </c>
      <c r="AG86" s="80">
        <v>120</v>
      </c>
      <c r="AH86" s="81">
        <v>0</v>
      </c>
      <c r="AI86" s="6">
        <v>0</v>
      </c>
      <c r="AJ86" s="6">
        <v>0</v>
      </c>
      <c r="AK86" s="6">
        <v>0</v>
      </c>
      <c r="AL86" s="89">
        <f t="shared" si="16"/>
        <v>35186</v>
      </c>
      <c r="AM86" s="6">
        <f t="shared" si="17"/>
        <v>332</v>
      </c>
      <c r="AN86" s="6">
        <f t="shared" si="18"/>
        <v>0</v>
      </c>
      <c r="AO86" s="80">
        <f t="shared" si="19"/>
        <v>35518</v>
      </c>
      <c r="AP86" s="90"/>
      <c r="AQ86" s="91">
        <v>332582</v>
      </c>
      <c r="AR86" s="82">
        <f t="shared" si="20"/>
        <v>35186000</v>
      </c>
      <c r="AS86" s="82">
        <f t="shared" si="21"/>
        <v>0</v>
      </c>
      <c r="AT86" s="82">
        <f t="shared" si="22"/>
        <v>35186000</v>
      </c>
    </row>
    <row r="87" spans="1:46" ht="18.399999999999999" customHeight="1" x14ac:dyDescent="0.25">
      <c r="A87" s="93" t="s">
        <v>573</v>
      </c>
      <c r="B87" s="93" t="s">
        <v>574</v>
      </c>
      <c r="C87" s="6">
        <v>39895</v>
      </c>
      <c r="D87" s="6" t="s">
        <v>770</v>
      </c>
      <c r="E87" s="88">
        <f t="shared" si="15"/>
        <v>39895</v>
      </c>
      <c r="F87" s="26" t="s">
        <v>770</v>
      </c>
      <c r="G87" s="6">
        <v>12</v>
      </c>
      <c r="H87" s="6">
        <v>240</v>
      </c>
      <c r="I87" s="6">
        <v>94</v>
      </c>
      <c r="J87" s="6">
        <v>16</v>
      </c>
      <c r="K87" s="6">
        <v>32</v>
      </c>
      <c r="L87" s="6">
        <v>26</v>
      </c>
      <c r="M87" s="6">
        <v>21</v>
      </c>
      <c r="N87" s="6">
        <v>5</v>
      </c>
      <c r="O87" s="6" t="s">
        <v>770</v>
      </c>
      <c r="P87" s="6">
        <v>5</v>
      </c>
      <c r="Q87" s="6" t="s">
        <v>770</v>
      </c>
      <c r="R87" s="6">
        <v>165</v>
      </c>
      <c r="S87" s="6">
        <v>6</v>
      </c>
      <c r="T87" s="6" t="s">
        <v>770</v>
      </c>
      <c r="U87" s="6">
        <v>3</v>
      </c>
      <c r="V87" s="6" t="s">
        <v>770</v>
      </c>
      <c r="W87" s="6" t="s">
        <v>770</v>
      </c>
      <c r="X87" s="6">
        <v>10</v>
      </c>
      <c r="Y87" s="6" t="s">
        <v>770</v>
      </c>
      <c r="Z87" s="6">
        <v>120</v>
      </c>
      <c r="AA87" s="6">
        <v>10</v>
      </c>
      <c r="AB87" s="6">
        <v>3</v>
      </c>
      <c r="AC87" s="6">
        <v>170</v>
      </c>
      <c r="AD87" s="80">
        <v>135</v>
      </c>
      <c r="AE87" s="80">
        <v>8</v>
      </c>
      <c r="AF87" s="80">
        <v>400</v>
      </c>
      <c r="AG87" s="80">
        <v>125</v>
      </c>
      <c r="AH87" s="81">
        <v>20</v>
      </c>
      <c r="AI87" s="6">
        <v>0</v>
      </c>
      <c r="AJ87" s="6">
        <v>0</v>
      </c>
      <c r="AK87" s="6">
        <v>0</v>
      </c>
      <c r="AL87" s="89">
        <f t="shared" si="16"/>
        <v>41521</v>
      </c>
      <c r="AM87" s="6">
        <f t="shared" si="17"/>
        <v>211</v>
      </c>
      <c r="AN87" s="6">
        <f t="shared" si="18"/>
        <v>0</v>
      </c>
      <c r="AO87" s="80">
        <f t="shared" si="19"/>
        <v>41732</v>
      </c>
      <c r="AP87" s="90"/>
      <c r="AQ87" s="91">
        <v>211905</v>
      </c>
      <c r="AR87" s="82">
        <f t="shared" si="20"/>
        <v>41521000</v>
      </c>
      <c r="AS87" s="82">
        <f t="shared" si="21"/>
        <v>20000</v>
      </c>
      <c r="AT87" s="82">
        <f t="shared" si="22"/>
        <v>41501000</v>
      </c>
    </row>
    <row r="88" spans="1:46" ht="18.399999999999999" customHeight="1" x14ac:dyDescent="0.25">
      <c r="A88" s="93" t="s">
        <v>575</v>
      </c>
      <c r="B88" s="93" t="s">
        <v>576</v>
      </c>
      <c r="C88" s="6">
        <v>22630</v>
      </c>
      <c r="D88" s="6" t="s">
        <v>770</v>
      </c>
      <c r="E88" s="88">
        <f t="shared" si="15"/>
        <v>22630</v>
      </c>
      <c r="F88" s="26" t="s">
        <v>770</v>
      </c>
      <c r="G88" s="6">
        <v>12</v>
      </c>
      <c r="H88" s="6">
        <v>240</v>
      </c>
      <c r="I88" s="6">
        <v>58</v>
      </c>
      <c r="J88" s="6">
        <v>3</v>
      </c>
      <c r="K88" s="6">
        <v>6</v>
      </c>
      <c r="L88" s="6">
        <v>21</v>
      </c>
      <c r="M88" s="6">
        <v>19</v>
      </c>
      <c r="N88" s="6">
        <v>5</v>
      </c>
      <c r="O88" s="6" t="s">
        <v>770</v>
      </c>
      <c r="P88" s="6">
        <v>1</v>
      </c>
      <c r="Q88" s="6" t="s">
        <v>770</v>
      </c>
      <c r="R88" s="6">
        <v>165</v>
      </c>
      <c r="S88" s="6" t="s">
        <v>770</v>
      </c>
      <c r="T88" s="6" t="s">
        <v>770</v>
      </c>
      <c r="U88" s="6">
        <v>1</v>
      </c>
      <c r="V88" s="6" t="s">
        <v>770</v>
      </c>
      <c r="W88" s="6" t="s">
        <v>770</v>
      </c>
      <c r="X88" s="6">
        <v>10</v>
      </c>
      <c r="Y88" s="6" t="s">
        <v>770</v>
      </c>
      <c r="Z88" s="6">
        <v>80</v>
      </c>
      <c r="AA88" s="6">
        <v>10</v>
      </c>
      <c r="AB88" s="6">
        <v>3</v>
      </c>
      <c r="AC88" s="6">
        <v>102</v>
      </c>
      <c r="AD88" s="80">
        <v>59</v>
      </c>
      <c r="AE88" s="80">
        <v>4</v>
      </c>
      <c r="AF88" s="80">
        <v>150</v>
      </c>
      <c r="AG88" s="80">
        <v>45</v>
      </c>
      <c r="AH88" s="81">
        <v>3</v>
      </c>
      <c r="AI88" s="6">
        <v>0</v>
      </c>
      <c r="AJ88" s="6">
        <v>0</v>
      </c>
      <c r="AK88" s="6">
        <v>0</v>
      </c>
      <c r="AL88" s="89">
        <f t="shared" si="16"/>
        <v>23627</v>
      </c>
      <c r="AM88" s="6">
        <f t="shared" si="17"/>
        <v>117</v>
      </c>
      <c r="AN88" s="6">
        <f t="shared" si="18"/>
        <v>0</v>
      </c>
      <c r="AO88" s="80">
        <f t="shared" si="19"/>
        <v>23744</v>
      </c>
      <c r="AP88" s="90"/>
      <c r="AQ88" s="91">
        <v>117798</v>
      </c>
      <c r="AR88" s="82">
        <f t="shared" si="20"/>
        <v>23627000</v>
      </c>
      <c r="AS88" s="82">
        <f t="shared" si="21"/>
        <v>3000</v>
      </c>
      <c r="AT88" s="82">
        <f t="shared" si="22"/>
        <v>23624000</v>
      </c>
    </row>
    <row r="89" spans="1:46" ht="18.399999999999999" customHeight="1" x14ac:dyDescent="0.25">
      <c r="A89" s="93" t="s">
        <v>201</v>
      </c>
      <c r="B89" s="93" t="s">
        <v>577</v>
      </c>
      <c r="C89" s="6">
        <v>23558</v>
      </c>
      <c r="D89" s="6" t="s">
        <v>770</v>
      </c>
      <c r="E89" s="88">
        <f t="shared" si="15"/>
        <v>23558</v>
      </c>
      <c r="F89" s="26" t="s">
        <v>770</v>
      </c>
      <c r="G89" s="6">
        <v>6</v>
      </c>
      <c r="H89" s="6">
        <v>240</v>
      </c>
      <c r="I89" s="6">
        <v>58</v>
      </c>
      <c r="J89" s="6">
        <v>5</v>
      </c>
      <c r="K89" s="6">
        <v>10</v>
      </c>
      <c r="L89" s="6">
        <v>21</v>
      </c>
      <c r="M89" s="6">
        <v>19</v>
      </c>
      <c r="N89" s="6">
        <v>5</v>
      </c>
      <c r="O89" s="6" t="s">
        <v>770</v>
      </c>
      <c r="P89" s="6">
        <v>2</v>
      </c>
      <c r="Q89" s="6" t="s">
        <v>770</v>
      </c>
      <c r="R89" s="6">
        <v>165</v>
      </c>
      <c r="S89" s="6" t="s">
        <v>770</v>
      </c>
      <c r="T89" s="6" t="s">
        <v>770</v>
      </c>
      <c r="U89" s="6">
        <v>1</v>
      </c>
      <c r="V89" s="6" t="s">
        <v>770</v>
      </c>
      <c r="W89" s="6" t="s">
        <v>770</v>
      </c>
      <c r="X89" s="6">
        <v>10</v>
      </c>
      <c r="Y89" s="6" t="s">
        <v>770</v>
      </c>
      <c r="Z89" s="6">
        <v>80</v>
      </c>
      <c r="AA89" s="6">
        <v>10</v>
      </c>
      <c r="AB89" s="6">
        <v>3</v>
      </c>
      <c r="AC89" s="6">
        <v>102</v>
      </c>
      <c r="AD89" s="80">
        <v>85</v>
      </c>
      <c r="AE89" s="80">
        <v>4</v>
      </c>
      <c r="AF89" s="80">
        <v>180</v>
      </c>
      <c r="AG89" s="80">
        <v>77</v>
      </c>
      <c r="AH89" s="81">
        <v>0</v>
      </c>
      <c r="AI89" s="6">
        <v>0</v>
      </c>
      <c r="AJ89" s="6">
        <v>0</v>
      </c>
      <c r="AK89" s="6">
        <v>0</v>
      </c>
      <c r="AL89" s="89">
        <f t="shared" si="16"/>
        <v>24641</v>
      </c>
      <c r="AM89" s="6">
        <f t="shared" si="17"/>
        <v>554</v>
      </c>
      <c r="AN89" s="6">
        <f t="shared" si="18"/>
        <v>0</v>
      </c>
      <c r="AO89" s="80">
        <f t="shared" si="19"/>
        <v>25195</v>
      </c>
      <c r="AP89" s="90"/>
      <c r="AQ89" s="91">
        <v>554814</v>
      </c>
      <c r="AR89" s="82">
        <f t="shared" si="20"/>
        <v>24641000</v>
      </c>
      <c r="AS89" s="82">
        <f t="shared" si="21"/>
        <v>0</v>
      </c>
      <c r="AT89" s="82">
        <f t="shared" si="22"/>
        <v>24641000</v>
      </c>
    </row>
    <row r="90" spans="1:46" ht="18.399999999999999" customHeight="1" x14ac:dyDescent="0.25">
      <c r="A90" s="93" t="s">
        <v>203</v>
      </c>
      <c r="B90" s="93" t="s">
        <v>204</v>
      </c>
      <c r="C90" s="6">
        <v>22199</v>
      </c>
      <c r="D90" s="6" t="s">
        <v>770</v>
      </c>
      <c r="E90" s="88">
        <f t="shared" si="15"/>
        <v>22199</v>
      </c>
      <c r="F90" s="26" t="s">
        <v>770</v>
      </c>
      <c r="G90" s="6">
        <v>6</v>
      </c>
      <c r="H90" s="6">
        <v>240</v>
      </c>
      <c r="I90" s="6">
        <v>51</v>
      </c>
      <c r="J90" s="6">
        <v>3</v>
      </c>
      <c r="K90" s="6">
        <v>5</v>
      </c>
      <c r="L90" s="6">
        <v>20</v>
      </c>
      <c r="M90" s="6">
        <v>18</v>
      </c>
      <c r="N90" s="6">
        <v>5</v>
      </c>
      <c r="O90" s="6" t="s">
        <v>770</v>
      </c>
      <c r="P90" s="6">
        <v>1</v>
      </c>
      <c r="Q90" s="6" t="s">
        <v>770</v>
      </c>
      <c r="R90" s="6">
        <v>165</v>
      </c>
      <c r="S90" s="6" t="s">
        <v>770</v>
      </c>
      <c r="T90" s="6" t="s">
        <v>770</v>
      </c>
      <c r="U90" s="6" t="s">
        <v>770</v>
      </c>
      <c r="V90" s="6" t="s">
        <v>770</v>
      </c>
      <c r="W90" s="6" t="s">
        <v>770</v>
      </c>
      <c r="X90" s="6">
        <v>10</v>
      </c>
      <c r="Y90" s="6" t="s">
        <v>770</v>
      </c>
      <c r="Z90" s="6">
        <v>80</v>
      </c>
      <c r="AA90" s="6">
        <v>10</v>
      </c>
      <c r="AB90" s="6">
        <v>3</v>
      </c>
      <c r="AC90" s="6">
        <v>102</v>
      </c>
      <c r="AD90" s="80">
        <v>59</v>
      </c>
      <c r="AE90" s="80">
        <v>4</v>
      </c>
      <c r="AF90" s="80">
        <v>150</v>
      </c>
      <c r="AG90" s="80">
        <v>22</v>
      </c>
      <c r="AH90" s="81">
        <v>0</v>
      </c>
      <c r="AI90" s="6">
        <v>0</v>
      </c>
      <c r="AJ90" s="6">
        <v>0</v>
      </c>
      <c r="AK90" s="6">
        <v>0</v>
      </c>
      <c r="AL90" s="89">
        <f t="shared" si="16"/>
        <v>23153</v>
      </c>
      <c r="AM90" s="6">
        <f t="shared" si="17"/>
        <v>600</v>
      </c>
      <c r="AN90" s="6">
        <f t="shared" si="18"/>
        <v>0</v>
      </c>
      <c r="AO90" s="80">
        <f t="shared" si="19"/>
        <v>23753</v>
      </c>
      <c r="AP90" s="90"/>
      <c r="AQ90" s="91">
        <v>600698</v>
      </c>
      <c r="AR90" s="82">
        <f t="shared" si="20"/>
        <v>23153000</v>
      </c>
      <c r="AS90" s="82">
        <f t="shared" si="21"/>
        <v>0</v>
      </c>
      <c r="AT90" s="82">
        <f t="shared" si="22"/>
        <v>23153000</v>
      </c>
    </row>
    <row r="91" spans="1:46" ht="18.399999999999999" customHeight="1" x14ac:dyDescent="0.25">
      <c r="A91" s="93" t="s">
        <v>205</v>
      </c>
      <c r="B91" s="93" t="s">
        <v>206</v>
      </c>
      <c r="C91" s="6">
        <v>18958</v>
      </c>
      <c r="D91" s="6" t="s">
        <v>770</v>
      </c>
      <c r="E91" s="88">
        <f t="shared" si="15"/>
        <v>18958</v>
      </c>
      <c r="F91" s="26" t="s">
        <v>770</v>
      </c>
      <c r="G91" s="6" t="s">
        <v>770</v>
      </c>
      <c r="H91" s="6">
        <v>240</v>
      </c>
      <c r="I91" s="6">
        <v>51</v>
      </c>
      <c r="J91" s="6">
        <v>4</v>
      </c>
      <c r="K91" s="6">
        <v>8</v>
      </c>
      <c r="L91" s="6">
        <v>20</v>
      </c>
      <c r="M91" s="6">
        <v>18</v>
      </c>
      <c r="N91" s="6">
        <v>5</v>
      </c>
      <c r="O91" s="6" t="s">
        <v>770</v>
      </c>
      <c r="P91" s="6">
        <v>2</v>
      </c>
      <c r="Q91" s="6" t="s">
        <v>770</v>
      </c>
      <c r="R91" s="6">
        <v>165</v>
      </c>
      <c r="S91" s="6" t="s">
        <v>770</v>
      </c>
      <c r="T91" s="6" t="s">
        <v>770</v>
      </c>
      <c r="U91" s="6" t="s">
        <v>770</v>
      </c>
      <c r="V91" s="6" t="s">
        <v>770</v>
      </c>
      <c r="W91" s="6" t="s">
        <v>770</v>
      </c>
      <c r="X91" s="6">
        <v>10</v>
      </c>
      <c r="Y91" s="6" t="s">
        <v>770</v>
      </c>
      <c r="Z91" s="6">
        <v>80</v>
      </c>
      <c r="AA91" s="6">
        <v>10</v>
      </c>
      <c r="AB91" s="6">
        <v>3</v>
      </c>
      <c r="AC91" s="6">
        <v>102</v>
      </c>
      <c r="AD91" s="80">
        <v>59</v>
      </c>
      <c r="AE91" s="80">
        <v>4</v>
      </c>
      <c r="AF91" s="80">
        <v>150</v>
      </c>
      <c r="AG91" s="80">
        <v>91</v>
      </c>
      <c r="AH91" s="81">
        <v>2</v>
      </c>
      <c r="AI91" s="6">
        <v>0</v>
      </c>
      <c r="AJ91" s="6">
        <v>0</v>
      </c>
      <c r="AK91" s="6">
        <v>0</v>
      </c>
      <c r="AL91" s="89">
        <f t="shared" si="16"/>
        <v>19982</v>
      </c>
      <c r="AM91" s="6">
        <f t="shared" si="17"/>
        <v>1107</v>
      </c>
      <c r="AN91" s="6">
        <f t="shared" si="18"/>
        <v>0</v>
      </c>
      <c r="AO91" s="80">
        <f t="shared" si="19"/>
        <v>21089</v>
      </c>
      <c r="AP91" s="90"/>
      <c r="AQ91" s="91">
        <v>1107988</v>
      </c>
      <c r="AR91" s="82">
        <f t="shared" si="20"/>
        <v>19982000</v>
      </c>
      <c r="AS91" s="82">
        <f t="shared" si="21"/>
        <v>2000</v>
      </c>
      <c r="AT91" s="82">
        <f t="shared" si="22"/>
        <v>19980000</v>
      </c>
    </row>
    <row r="92" spans="1:46" ht="18.399999999999999" customHeight="1" x14ac:dyDescent="0.25">
      <c r="A92" s="93" t="s">
        <v>578</v>
      </c>
      <c r="B92" s="93" t="s">
        <v>579</v>
      </c>
      <c r="C92" s="6">
        <v>25266</v>
      </c>
      <c r="D92" s="6" t="s">
        <v>770</v>
      </c>
      <c r="E92" s="88">
        <f t="shared" si="15"/>
        <v>25266</v>
      </c>
      <c r="F92" s="26" t="s">
        <v>770</v>
      </c>
      <c r="G92" s="6" t="s">
        <v>770</v>
      </c>
      <c r="H92" s="6">
        <v>240</v>
      </c>
      <c r="I92" s="6">
        <v>51</v>
      </c>
      <c r="J92" s="6">
        <v>9</v>
      </c>
      <c r="K92" s="6">
        <v>18</v>
      </c>
      <c r="L92" s="6">
        <v>20</v>
      </c>
      <c r="M92" s="6">
        <v>18</v>
      </c>
      <c r="N92" s="6">
        <v>5</v>
      </c>
      <c r="O92" s="6" t="s">
        <v>770</v>
      </c>
      <c r="P92" s="6">
        <v>3</v>
      </c>
      <c r="Q92" s="6" t="s">
        <v>770</v>
      </c>
      <c r="R92" s="6">
        <v>165</v>
      </c>
      <c r="S92" s="6" t="s">
        <v>770</v>
      </c>
      <c r="T92" s="6" t="s">
        <v>770</v>
      </c>
      <c r="U92" s="6">
        <v>2</v>
      </c>
      <c r="V92" s="6" t="s">
        <v>770</v>
      </c>
      <c r="W92" s="6" t="s">
        <v>770</v>
      </c>
      <c r="X92" s="6">
        <v>10</v>
      </c>
      <c r="Y92" s="6" t="s">
        <v>770</v>
      </c>
      <c r="Z92" s="6">
        <v>80</v>
      </c>
      <c r="AA92" s="6">
        <v>10</v>
      </c>
      <c r="AB92" s="6">
        <v>3</v>
      </c>
      <c r="AC92" s="6">
        <v>102</v>
      </c>
      <c r="AD92" s="80">
        <v>89</v>
      </c>
      <c r="AE92" s="80">
        <v>8</v>
      </c>
      <c r="AF92" s="80">
        <v>150</v>
      </c>
      <c r="AG92" s="80">
        <v>26</v>
      </c>
      <c r="AH92" s="81">
        <v>0</v>
      </c>
      <c r="AI92" s="6">
        <v>0</v>
      </c>
      <c r="AJ92" s="6">
        <v>0</v>
      </c>
      <c r="AK92" s="6">
        <v>0</v>
      </c>
      <c r="AL92" s="89">
        <f t="shared" si="16"/>
        <v>26275</v>
      </c>
      <c r="AM92" s="6">
        <f t="shared" si="17"/>
        <v>7</v>
      </c>
      <c r="AN92" s="6">
        <f t="shared" si="18"/>
        <v>0</v>
      </c>
      <c r="AO92" s="80">
        <f t="shared" si="19"/>
        <v>26282</v>
      </c>
      <c r="AP92" s="90"/>
      <c r="AQ92" s="91">
        <v>7809</v>
      </c>
      <c r="AR92" s="82">
        <f t="shared" si="20"/>
        <v>26275000</v>
      </c>
      <c r="AS92" s="82">
        <f t="shared" si="21"/>
        <v>0</v>
      </c>
      <c r="AT92" s="82">
        <f t="shared" si="22"/>
        <v>26275000</v>
      </c>
    </row>
    <row r="93" spans="1:46" ht="18.399999999999999" customHeight="1" x14ac:dyDescent="0.25">
      <c r="A93" s="93" t="s">
        <v>209</v>
      </c>
      <c r="B93" s="45" t="s">
        <v>580</v>
      </c>
      <c r="C93" s="6">
        <v>19980</v>
      </c>
      <c r="D93" s="6" t="s">
        <v>770</v>
      </c>
      <c r="E93" s="88">
        <f t="shared" si="15"/>
        <v>19980</v>
      </c>
      <c r="F93" s="26" t="s">
        <v>770</v>
      </c>
      <c r="G93" s="6">
        <v>6</v>
      </c>
      <c r="H93" s="6">
        <v>240</v>
      </c>
      <c r="I93" s="6">
        <v>58</v>
      </c>
      <c r="J93" s="6">
        <v>4</v>
      </c>
      <c r="K93" s="6">
        <v>7</v>
      </c>
      <c r="L93" s="6">
        <v>21</v>
      </c>
      <c r="M93" s="6">
        <v>19</v>
      </c>
      <c r="N93" s="6">
        <v>5</v>
      </c>
      <c r="O93" s="6" t="s">
        <v>770</v>
      </c>
      <c r="P93" s="6">
        <v>2</v>
      </c>
      <c r="Q93" s="6" t="s">
        <v>770</v>
      </c>
      <c r="R93" s="6">
        <v>165</v>
      </c>
      <c r="S93" s="6" t="s">
        <v>770</v>
      </c>
      <c r="T93" s="6" t="s">
        <v>770</v>
      </c>
      <c r="U93" s="6">
        <v>2</v>
      </c>
      <c r="V93" s="6" t="s">
        <v>770</v>
      </c>
      <c r="W93" s="6" t="s">
        <v>770</v>
      </c>
      <c r="X93" s="6">
        <v>10</v>
      </c>
      <c r="Y93" s="6" t="s">
        <v>770</v>
      </c>
      <c r="Z93" s="6">
        <v>80</v>
      </c>
      <c r="AA93" s="6">
        <v>10</v>
      </c>
      <c r="AB93" s="6">
        <v>3</v>
      </c>
      <c r="AC93" s="6">
        <v>102</v>
      </c>
      <c r="AD93" s="80">
        <v>59</v>
      </c>
      <c r="AE93" s="80">
        <v>4</v>
      </c>
      <c r="AF93" s="80">
        <v>150</v>
      </c>
      <c r="AG93" s="80">
        <v>17</v>
      </c>
      <c r="AH93" s="81">
        <v>0</v>
      </c>
      <c r="AI93" s="6">
        <v>0</v>
      </c>
      <c r="AJ93" s="6">
        <v>0</v>
      </c>
      <c r="AK93" s="6">
        <v>0</v>
      </c>
      <c r="AL93" s="89">
        <f t="shared" si="16"/>
        <v>20944</v>
      </c>
      <c r="AM93" s="6">
        <f t="shared" si="17"/>
        <v>45</v>
      </c>
      <c r="AN93" s="6">
        <f t="shared" si="18"/>
        <v>0</v>
      </c>
      <c r="AO93" s="80">
        <f t="shared" si="19"/>
        <v>20989</v>
      </c>
      <c r="AP93" s="90"/>
      <c r="AQ93" s="91">
        <v>45753</v>
      </c>
      <c r="AR93" s="82">
        <f t="shared" si="20"/>
        <v>20944000</v>
      </c>
      <c r="AS93" s="82">
        <f t="shared" si="21"/>
        <v>0</v>
      </c>
      <c r="AT93" s="82">
        <f t="shared" si="22"/>
        <v>20944000</v>
      </c>
    </row>
    <row r="94" spans="1:46" ht="17.25" customHeight="1" x14ac:dyDescent="0.25">
      <c r="A94" s="93" t="s">
        <v>211</v>
      </c>
      <c r="B94" s="93" t="s">
        <v>212</v>
      </c>
      <c r="C94" s="6">
        <v>22419</v>
      </c>
      <c r="D94" s="6" t="s">
        <v>770</v>
      </c>
      <c r="E94" s="88">
        <f t="shared" si="15"/>
        <v>22419</v>
      </c>
      <c r="F94" s="26" t="s">
        <v>770</v>
      </c>
      <c r="G94" s="6">
        <v>6</v>
      </c>
      <c r="H94" s="6">
        <v>240</v>
      </c>
      <c r="I94" s="6">
        <v>51</v>
      </c>
      <c r="J94" s="6">
        <v>4</v>
      </c>
      <c r="K94" s="6">
        <v>7</v>
      </c>
      <c r="L94" s="6">
        <v>20</v>
      </c>
      <c r="M94" s="6">
        <v>18</v>
      </c>
      <c r="N94" s="6">
        <v>5</v>
      </c>
      <c r="O94" s="6" t="s">
        <v>770</v>
      </c>
      <c r="P94" s="6">
        <v>1</v>
      </c>
      <c r="Q94" s="6" t="s">
        <v>770</v>
      </c>
      <c r="R94" s="6">
        <v>165</v>
      </c>
      <c r="S94" s="6" t="s">
        <v>770</v>
      </c>
      <c r="T94" s="6" t="s">
        <v>770</v>
      </c>
      <c r="U94" s="6">
        <v>1</v>
      </c>
      <c r="V94" s="6" t="s">
        <v>770</v>
      </c>
      <c r="W94" s="6" t="s">
        <v>770</v>
      </c>
      <c r="X94" s="6">
        <v>10</v>
      </c>
      <c r="Y94" s="6" t="s">
        <v>770</v>
      </c>
      <c r="Z94" s="6">
        <v>80</v>
      </c>
      <c r="AA94" s="6">
        <v>10</v>
      </c>
      <c r="AB94" s="6">
        <v>3</v>
      </c>
      <c r="AC94" s="6">
        <v>102</v>
      </c>
      <c r="AD94" s="80">
        <v>59</v>
      </c>
      <c r="AE94" s="80">
        <v>7</v>
      </c>
      <c r="AF94" s="80">
        <v>150</v>
      </c>
      <c r="AG94" s="80">
        <v>25</v>
      </c>
      <c r="AH94" s="81">
        <v>0</v>
      </c>
      <c r="AI94" s="6">
        <v>0</v>
      </c>
      <c r="AJ94" s="6">
        <v>0</v>
      </c>
      <c r="AK94" s="6">
        <v>0</v>
      </c>
      <c r="AL94" s="89">
        <f t="shared" si="16"/>
        <v>23383</v>
      </c>
      <c r="AM94" s="6">
        <f t="shared" si="17"/>
        <v>55</v>
      </c>
      <c r="AN94" s="6">
        <f t="shared" si="18"/>
        <v>0</v>
      </c>
      <c r="AO94" s="80">
        <f t="shared" si="19"/>
        <v>23438</v>
      </c>
      <c r="AP94" s="90"/>
      <c r="AQ94" s="91">
        <v>55978</v>
      </c>
      <c r="AR94" s="82">
        <f t="shared" si="20"/>
        <v>23383000</v>
      </c>
      <c r="AS94" s="82">
        <f t="shared" si="21"/>
        <v>0</v>
      </c>
      <c r="AT94" s="82">
        <f t="shared" si="22"/>
        <v>23383000</v>
      </c>
    </row>
    <row r="95" spans="1:46" ht="18.399999999999999" customHeight="1" x14ac:dyDescent="0.25">
      <c r="A95" s="93" t="s">
        <v>581</v>
      </c>
      <c r="B95" s="94" t="s">
        <v>582</v>
      </c>
      <c r="C95" s="6">
        <v>58968</v>
      </c>
      <c r="D95" s="6" t="s">
        <v>770</v>
      </c>
      <c r="E95" s="88">
        <f t="shared" si="15"/>
        <v>58968</v>
      </c>
      <c r="F95" s="26" t="s">
        <v>770</v>
      </c>
      <c r="G95" s="6">
        <v>36</v>
      </c>
      <c r="H95" s="6">
        <v>240</v>
      </c>
      <c r="I95" s="6">
        <v>173</v>
      </c>
      <c r="J95" s="6">
        <v>35</v>
      </c>
      <c r="K95" s="6">
        <v>69</v>
      </c>
      <c r="L95" s="6">
        <v>37</v>
      </c>
      <c r="M95" s="6">
        <v>25</v>
      </c>
      <c r="N95" s="6">
        <v>5</v>
      </c>
      <c r="O95" s="6" t="s">
        <v>770</v>
      </c>
      <c r="P95" s="6">
        <v>11</v>
      </c>
      <c r="Q95" s="6" t="s">
        <v>770</v>
      </c>
      <c r="R95" s="6">
        <v>165</v>
      </c>
      <c r="S95" s="6">
        <v>35</v>
      </c>
      <c r="T95" s="6" t="s">
        <v>770</v>
      </c>
      <c r="U95" s="6">
        <v>7</v>
      </c>
      <c r="V95" s="6" t="s">
        <v>770</v>
      </c>
      <c r="W95" s="6">
        <v>612</v>
      </c>
      <c r="X95" s="6">
        <v>10</v>
      </c>
      <c r="Y95" s="6" t="s">
        <v>770</v>
      </c>
      <c r="Z95" s="6">
        <v>120</v>
      </c>
      <c r="AA95" s="6">
        <v>10</v>
      </c>
      <c r="AB95" s="6">
        <v>3</v>
      </c>
      <c r="AC95" s="6">
        <v>289</v>
      </c>
      <c r="AD95" s="80">
        <v>245</v>
      </c>
      <c r="AE95" s="80">
        <v>8</v>
      </c>
      <c r="AF95" s="80">
        <v>525</v>
      </c>
      <c r="AG95" s="80">
        <v>318</v>
      </c>
      <c r="AH95" s="81">
        <v>0</v>
      </c>
      <c r="AI95" s="6">
        <v>0</v>
      </c>
      <c r="AJ95" s="6">
        <v>0</v>
      </c>
      <c r="AK95" s="6">
        <v>0</v>
      </c>
      <c r="AL95" s="89">
        <f t="shared" si="16"/>
        <v>61946</v>
      </c>
      <c r="AM95" s="6">
        <f t="shared" si="17"/>
        <v>249</v>
      </c>
      <c r="AN95" s="6">
        <f t="shared" si="18"/>
        <v>0</v>
      </c>
      <c r="AO95" s="80">
        <f t="shared" si="19"/>
        <v>62195</v>
      </c>
      <c r="AP95" s="90"/>
      <c r="AQ95" s="91">
        <v>249150</v>
      </c>
      <c r="AR95" s="82">
        <f t="shared" si="20"/>
        <v>61946000</v>
      </c>
      <c r="AS95" s="82">
        <f t="shared" si="21"/>
        <v>0</v>
      </c>
      <c r="AT95" s="82">
        <f t="shared" si="22"/>
        <v>61946000</v>
      </c>
    </row>
    <row r="96" spans="1:46" ht="18.399999999999999" customHeight="1" x14ac:dyDescent="0.25">
      <c r="A96" s="93" t="s">
        <v>583</v>
      </c>
      <c r="B96" s="93" t="s">
        <v>216</v>
      </c>
      <c r="C96" s="6">
        <v>17915</v>
      </c>
      <c r="D96" s="6" t="s">
        <v>770</v>
      </c>
      <c r="E96" s="88">
        <f t="shared" si="15"/>
        <v>17915</v>
      </c>
      <c r="F96" s="26" t="s">
        <v>770</v>
      </c>
      <c r="G96" s="6">
        <v>12</v>
      </c>
      <c r="H96" s="6">
        <v>240</v>
      </c>
      <c r="I96" s="6">
        <v>44</v>
      </c>
      <c r="J96" s="6">
        <v>3</v>
      </c>
      <c r="K96" s="6">
        <v>6</v>
      </c>
      <c r="L96" s="6">
        <v>19</v>
      </c>
      <c r="M96" s="6">
        <v>18</v>
      </c>
      <c r="N96" s="6">
        <v>5</v>
      </c>
      <c r="O96" s="6" t="s">
        <v>770</v>
      </c>
      <c r="P96" s="6">
        <v>1</v>
      </c>
      <c r="Q96" s="6" t="s">
        <v>770</v>
      </c>
      <c r="R96" s="6">
        <v>165</v>
      </c>
      <c r="S96" s="6" t="s">
        <v>770</v>
      </c>
      <c r="T96" s="6" t="s">
        <v>770</v>
      </c>
      <c r="U96" s="6">
        <v>1</v>
      </c>
      <c r="V96" s="6" t="s">
        <v>770</v>
      </c>
      <c r="W96" s="6" t="s">
        <v>770</v>
      </c>
      <c r="X96" s="6" t="s">
        <v>770</v>
      </c>
      <c r="Y96" s="6" t="s">
        <v>770</v>
      </c>
      <c r="Z96" s="6">
        <v>80</v>
      </c>
      <c r="AA96" s="6">
        <v>10</v>
      </c>
      <c r="AB96" s="6">
        <v>3</v>
      </c>
      <c r="AC96" s="6">
        <v>102</v>
      </c>
      <c r="AD96" s="80">
        <v>59</v>
      </c>
      <c r="AE96" s="80">
        <v>4</v>
      </c>
      <c r="AF96" s="80">
        <v>120</v>
      </c>
      <c r="AG96" s="80">
        <v>49</v>
      </c>
      <c r="AH96" s="81">
        <v>0</v>
      </c>
      <c r="AI96" s="6">
        <v>0</v>
      </c>
      <c r="AJ96" s="6">
        <v>0</v>
      </c>
      <c r="AK96" s="6">
        <v>0</v>
      </c>
      <c r="AL96" s="89">
        <f t="shared" si="16"/>
        <v>18856</v>
      </c>
      <c r="AM96" s="6">
        <f t="shared" si="17"/>
        <v>287</v>
      </c>
      <c r="AN96" s="6">
        <f t="shared" si="18"/>
        <v>0</v>
      </c>
      <c r="AO96" s="80">
        <f t="shared" si="19"/>
        <v>19143</v>
      </c>
      <c r="AP96" s="90"/>
      <c r="AQ96" s="91">
        <v>287440</v>
      </c>
      <c r="AR96" s="82">
        <f t="shared" si="20"/>
        <v>18856000</v>
      </c>
      <c r="AS96" s="82">
        <f t="shared" si="21"/>
        <v>0</v>
      </c>
      <c r="AT96" s="82">
        <f t="shared" si="22"/>
        <v>18856000</v>
      </c>
    </row>
    <row r="97" spans="1:46" ht="18.399999999999999" customHeight="1" x14ac:dyDescent="0.25">
      <c r="A97" s="93" t="s">
        <v>217</v>
      </c>
      <c r="B97" s="93" t="s">
        <v>218</v>
      </c>
      <c r="C97" s="6">
        <v>18014</v>
      </c>
      <c r="D97" s="6" t="s">
        <v>770</v>
      </c>
      <c r="E97" s="88">
        <f t="shared" si="15"/>
        <v>18014</v>
      </c>
      <c r="F97" s="26" t="s">
        <v>770</v>
      </c>
      <c r="G97" s="6" t="s">
        <v>770</v>
      </c>
      <c r="H97" s="6">
        <v>240</v>
      </c>
      <c r="I97" s="6">
        <v>44</v>
      </c>
      <c r="J97" s="6">
        <v>3</v>
      </c>
      <c r="K97" s="6">
        <v>6</v>
      </c>
      <c r="L97" s="6">
        <v>19</v>
      </c>
      <c r="M97" s="6">
        <v>18</v>
      </c>
      <c r="N97" s="6">
        <v>5</v>
      </c>
      <c r="O97" s="6" t="s">
        <v>770</v>
      </c>
      <c r="P97" s="6">
        <v>1</v>
      </c>
      <c r="Q97" s="6" t="s">
        <v>770</v>
      </c>
      <c r="R97" s="6">
        <v>165</v>
      </c>
      <c r="S97" s="6" t="s">
        <v>770</v>
      </c>
      <c r="T97" s="6" t="s">
        <v>770</v>
      </c>
      <c r="U97" s="6">
        <v>2</v>
      </c>
      <c r="V97" s="6" t="s">
        <v>770</v>
      </c>
      <c r="W97" s="6" t="s">
        <v>770</v>
      </c>
      <c r="X97" s="6" t="s">
        <v>770</v>
      </c>
      <c r="Y97" s="6" t="s">
        <v>770</v>
      </c>
      <c r="Z97" s="6">
        <v>80</v>
      </c>
      <c r="AA97" s="6">
        <v>10</v>
      </c>
      <c r="AB97" s="6">
        <v>3</v>
      </c>
      <c r="AC97" s="6">
        <v>102</v>
      </c>
      <c r="AD97" s="80">
        <v>59</v>
      </c>
      <c r="AE97" s="80">
        <v>4</v>
      </c>
      <c r="AF97" s="80">
        <v>120</v>
      </c>
      <c r="AG97" s="80">
        <v>85</v>
      </c>
      <c r="AH97" s="81">
        <v>0</v>
      </c>
      <c r="AI97" s="6">
        <v>0</v>
      </c>
      <c r="AJ97" s="6">
        <v>0</v>
      </c>
      <c r="AK97" s="6">
        <v>0</v>
      </c>
      <c r="AL97" s="89">
        <f t="shared" si="16"/>
        <v>18980</v>
      </c>
      <c r="AM97" s="6">
        <f t="shared" si="17"/>
        <v>223</v>
      </c>
      <c r="AN97" s="6">
        <f t="shared" si="18"/>
        <v>0</v>
      </c>
      <c r="AO97" s="80">
        <f t="shared" si="19"/>
        <v>19203</v>
      </c>
      <c r="AP97" s="90"/>
      <c r="AQ97" s="91">
        <v>223882</v>
      </c>
      <c r="AR97" s="82">
        <f t="shared" si="20"/>
        <v>18980000</v>
      </c>
      <c r="AS97" s="82">
        <f t="shared" si="21"/>
        <v>0</v>
      </c>
      <c r="AT97" s="82">
        <f t="shared" si="22"/>
        <v>18980000</v>
      </c>
    </row>
    <row r="98" spans="1:46" ht="18.399999999999999" customHeight="1" x14ac:dyDescent="0.25">
      <c r="A98" s="93" t="s">
        <v>584</v>
      </c>
      <c r="B98" s="93" t="s">
        <v>585</v>
      </c>
      <c r="C98" s="6">
        <v>23935</v>
      </c>
      <c r="D98" s="6" t="s">
        <v>770</v>
      </c>
      <c r="E98" s="88">
        <f t="shared" si="15"/>
        <v>23935</v>
      </c>
      <c r="F98" s="26" t="s">
        <v>770</v>
      </c>
      <c r="G98" s="6">
        <v>6</v>
      </c>
      <c r="H98" s="6">
        <v>240</v>
      </c>
      <c r="I98" s="6">
        <v>51</v>
      </c>
      <c r="J98" s="6">
        <v>4</v>
      </c>
      <c r="K98" s="6">
        <v>7</v>
      </c>
      <c r="L98" s="6">
        <v>20</v>
      </c>
      <c r="M98" s="6">
        <v>18</v>
      </c>
      <c r="N98" s="6">
        <v>5</v>
      </c>
      <c r="O98" s="6" t="s">
        <v>770</v>
      </c>
      <c r="P98" s="6">
        <v>2</v>
      </c>
      <c r="Q98" s="6" t="s">
        <v>770</v>
      </c>
      <c r="R98" s="6">
        <v>165</v>
      </c>
      <c r="S98" s="6" t="s">
        <v>770</v>
      </c>
      <c r="T98" s="6" t="s">
        <v>770</v>
      </c>
      <c r="U98" s="6">
        <v>1</v>
      </c>
      <c r="V98" s="6" t="s">
        <v>770</v>
      </c>
      <c r="W98" s="6" t="s">
        <v>770</v>
      </c>
      <c r="X98" s="6">
        <v>10</v>
      </c>
      <c r="Y98" s="6" t="s">
        <v>770</v>
      </c>
      <c r="Z98" s="6">
        <v>80</v>
      </c>
      <c r="AA98" s="6">
        <v>10</v>
      </c>
      <c r="AB98" s="6">
        <v>3</v>
      </c>
      <c r="AC98" s="6">
        <v>102</v>
      </c>
      <c r="AD98" s="80">
        <v>59</v>
      </c>
      <c r="AE98" s="80">
        <v>4</v>
      </c>
      <c r="AF98" s="80">
        <v>150</v>
      </c>
      <c r="AG98" s="80">
        <v>119</v>
      </c>
      <c r="AH98" s="81">
        <v>10</v>
      </c>
      <c r="AI98" s="6">
        <v>0</v>
      </c>
      <c r="AJ98" s="6">
        <v>0</v>
      </c>
      <c r="AK98" s="6">
        <v>0</v>
      </c>
      <c r="AL98" s="89">
        <f t="shared" si="16"/>
        <v>25001</v>
      </c>
      <c r="AM98" s="6">
        <f t="shared" si="17"/>
        <v>431</v>
      </c>
      <c r="AN98" s="6">
        <f t="shared" si="18"/>
        <v>0</v>
      </c>
      <c r="AO98" s="80">
        <f t="shared" si="19"/>
        <v>25432</v>
      </c>
      <c r="AP98" s="90"/>
      <c r="AQ98" s="91">
        <v>431199</v>
      </c>
      <c r="AR98" s="82">
        <f t="shared" si="20"/>
        <v>25001000</v>
      </c>
      <c r="AS98" s="82">
        <f t="shared" si="21"/>
        <v>10000</v>
      </c>
      <c r="AT98" s="82">
        <f t="shared" si="22"/>
        <v>24991000</v>
      </c>
    </row>
    <row r="99" spans="1:46" ht="18.399999999999999" customHeight="1" x14ac:dyDescent="0.25">
      <c r="A99" s="93" t="s">
        <v>586</v>
      </c>
      <c r="B99" s="93" t="s">
        <v>222</v>
      </c>
      <c r="C99" s="6">
        <v>20315</v>
      </c>
      <c r="D99" s="6" t="s">
        <v>770</v>
      </c>
      <c r="E99" s="88">
        <f t="shared" si="15"/>
        <v>20315</v>
      </c>
      <c r="F99" s="26" t="s">
        <v>770</v>
      </c>
      <c r="G99" s="6">
        <v>6</v>
      </c>
      <c r="H99" s="6">
        <v>240</v>
      </c>
      <c r="I99" s="6">
        <v>44</v>
      </c>
      <c r="J99" s="6">
        <v>5</v>
      </c>
      <c r="K99" s="6">
        <v>9</v>
      </c>
      <c r="L99" s="6">
        <v>19</v>
      </c>
      <c r="M99" s="6">
        <v>18</v>
      </c>
      <c r="N99" s="6">
        <v>5</v>
      </c>
      <c r="O99" s="6" t="s">
        <v>770</v>
      </c>
      <c r="P99" s="6">
        <v>2</v>
      </c>
      <c r="Q99" s="6" t="s">
        <v>770</v>
      </c>
      <c r="R99" s="6">
        <v>165</v>
      </c>
      <c r="S99" s="6" t="s">
        <v>770</v>
      </c>
      <c r="T99" s="6" t="s">
        <v>770</v>
      </c>
      <c r="U99" s="6" t="s">
        <v>770</v>
      </c>
      <c r="V99" s="6" t="s">
        <v>770</v>
      </c>
      <c r="W99" s="6" t="s">
        <v>770</v>
      </c>
      <c r="X99" s="6" t="s">
        <v>770</v>
      </c>
      <c r="Y99" s="6" t="s">
        <v>770</v>
      </c>
      <c r="Z99" s="6">
        <v>80</v>
      </c>
      <c r="AA99" s="6">
        <v>10</v>
      </c>
      <c r="AB99" s="6">
        <v>3</v>
      </c>
      <c r="AC99" s="6">
        <v>102</v>
      </c>
      <c r="AD99" s="80">
        <v>85</v>
      </c>
      <c r="AE99" s="80">
        <v>4</v>
      </c>
      <c r="AF99" s="80">
        <v>120</v>
      </c>
      <c r="AG99" s="80">
        <v>25</v>
      </c>
      <c r="AH99" s="81">
        <v>0</v>
      </c>
      <c r="AI99" s="6">
        <v>0</v>
      </c>
      <c r="AJ99" s="6">
        <v>0</v>
      </c>
      <c r="AK99" s="6">
        <v>0</v>
      </c>
      <c r="AL99" s="89">
        <f t="shared" si="16"/>
        <v>21257</v>
      </c>
      <c r="AM99" s="6">
        <f t="shared" si="17"/>
        <v>353</v>
      </c>
      <c r="AN99" s="6">
        <f t="shared" si="18"/>
        <v>0</v>
      </c>
      <c r="AO99" s="80">
        <f t="shared" si="19"/>
        <v>21610</v>
      </c>
      <c r="AP99" s="90"/>
      <c r="AQ99" s="91">
        <v>353847</v>
      </c>
      <c r="AR99" s="82">
        <f t="shared" si="20"/>
        <v>21257000</v>
      </c>
      <c r="AS99" s="82">
        <f t="shared" si="21"/>
        <v>0</v>
      </c>
      <c r="AT99" s="82">
        <f t="shared" si="22"/>
        <v>21257000</v>
      </c>
    </row>
    <row r="100" spans="1:46" ht="18.399999999999999" customHeight="1" x14ac:dyDescent="0.25">
      <c r="A100" s="93" t="s">
        <v>223</v>
      </c>
      <c r="B100" s="93" t="s">
        <v>587</v>
      </c>
      <c r="C100" s="6">
        <v>22492</v>
      </c>
      <c r="D100" s="6" t="s">
        <v>770</v>
      </c>
      <c r="E100" s="88">
        <f t="shared" si="15"/>
        <v>22492</v>
      </c>
      <c r="F100" s="26" t="s">
        <v>770</v>
      </c>
      <c r="G100" s="6">
        <v>12</v>
      </c>
      <c r="H100" s="6">
        <v>240</v>
      </c>
      <c r="I100" s="6">
        <v>58</v>
      </c>
      <c r="J100" s="6">
        <v>12</v>
      </c>
      <c r="K100" s="6">
        <v>24</v>
      </c>
      <c r="L100" s="6">
        <v>21</v>
      </c>
      <c r="M100" s="6">
        <v>19</v>
      </c>
      <c r="N100" s="6">
        <v>5</v>
      </c>
      <c r="O100" s="6" t="s">
        <v>770</v>
      </c>
      <c r="P100" s="6">
        <v>3</v>
      </c>
      <c r="Q100" s="6" t="s">
        <v>770</v>
      </c>
      <c r="R100" s="6">
        <v>165</v>
      </c>
      <c r="S100" s="6" t="s">
        <v>770</v>
      </c>
      <c r="T100" s="6" t="s">
        <v>770</v>
      </c>
      <c r="U100" s="6">
        <v>2</v>
      </c>
      <c r="V100" s="6" t="s">
        <v>770</v>
      </c>
      <c r="W100" s="6" t="s">
        <v>770</v>
      </c>
      <c r="X100" s="6" t="s">
        <v>770</v>
      </c>
      <c r="Y100" s="6" t="s">
        <v>770</v>
      </c>
      <c r="Z100" s="6">
        <v>80</v>
      </c>
      <c r="AA100" s="6">
        <v>10</v>
      </c>
      <c r="AB100" s="6">
        <v>3</v>
      </c>
      <c r="AC100" s="6">
        <v>136</v>
      </c>
      <c r="AD100" s="80">
        <v>109</v>
      </c>
      <c r="AE100" s="80">
        <v>8</v>
      </c>
      <c r="AF100" s="80">
        <v>180</v>
      </c>
      <c r="AG100" s="80">
        <v>83</v>
      </c>
      <c r="AH100" s="81">
        <v>5</v>
      </c>
      <c r="AI100" s="6">
        <v>0</v>
      </c>
      <c r="AJ100" s="6">
        <v>5</v>
      </c>
      <c r="AK100" s="6">
        <v>0</v>
      </c>
      <c r="AL100" s="89">
        <f t="shared" si="16"/>
        <v>23672</v>
      </c>
      <c r="AM100" s="6">
        <f t="shared" si="17"/>
        <v>509</v>
      </c>
      <c r="AN100" s="6">
        <f t="shared" si="18"/>
        <v>0</v>
      </c>
      <c r="AO100" s="80">
        <f t="shared" si="19"/>
        <v>24181</v>
      </c>
      <c r="AP100" s="90"/>
      <c r="AQ100" s="91">
        <v>509278</v>
      </c>
      <c r="AR100" s="82">
        <f t="shared" si="20"/>
        <v>23672000</v>
      </c>
      <c r="AS100" s="82">
        <f t="shared" si="21"/>
        <v>10000</v>
      </c>
      <c r="AT100" s="82">
        <f t="shared" si="22"/>
        <v>23662000</v>
      </c>
    </row>
    <row r="101" spans="1:46" ht="18.399999999999999" customHeight="1" x14ac:dyDescent="0.25">
      <c r="A101" s="93" t="s">
        <v>588</v>
      </c>
      <c r="B101" s="93" t="s">
        <v>589</v>
      </c>
      <c r="C101" s="6">
        <v>26819</v>
      </c>
      <c r="D101" s="6" t="s">
        <v>770</v>
      </c>
      <c r="E101" s="88">
        <f t="shared" si="15"/>
        <v>26819</v>
      </c>
      <c r="F101" s="26" t="s">
        <v>770</v>
      </c>
      <c r="G101" s="6">
        <v>6</v>
      </c>
      <c r="H101" s="6">
        <v>240</v>
      </c>
      <c r="I101" s="6">
        <v>65</v>
      </c>
      <c r="J101" s="6">
        <v>6</v>
      </c>
      <c r="K101" s="6">
        <v>12</v>
      </c>
      <c r="L101" s="6">
        <v>22</v>
      </c>
      <c r="M101" s="6">
        <v>19</v>
      </c>
      <c r="N101" s="6">
        <v>5</v>
      </c>
      <c r="O101" s="6" t="s">
        <v>770</v>
      </c>
      <c r="P101" s="6">
        <v>3</v>
      </c>
      <c r="Q101" s="6" t="s">
        <v>770</v>
      </c>
      <c r="R101" s="6">
        <v>165</v>
      </c>
      <c r="S101" s="6">
        <v>6</v>
      </c>
      <c r="T101" s="6" t="s">
        <v>770</v>
      </c>
      <c r="U101" s="6">
        <v>1</v>
      </c>
      <c r="V101" s="6" t="s">
        <v>770</v>
      </c>
      <c r="W101" s="6" t="s">
        <v>770</v>
      </c>
      <c r="X101" s="6">
        <v>10</v>
      </c>
      <c r="Y101" s="6" t="s">
        <v>770</v>
      </c>
      <c r="Z101" s="6">
        <v>80</v>
      </c>
      <c r="AA101" s="6">
        <v>10</v>
      </c>
      <c r="AB101" s="6">
        <v>3</v>
      </c>
      <c r="AC101" s="6">
        <v>102</v>
      </c>
      <c r="AD101" s="80">
        <v>79</v>
      </c>
      <c r="AE101" s="80">
        <v>8</v>
      </c>
      <c r="AF101" s="80">
        <v>180</v>
      </c>
      <c r="AG101" s="80">
        <v>182</v>
      </c>
      <c r="AH101" s="81">
        <v>0</v>
      </c>
      <c r="AI101" s="6">
        <v>0</v>
      </c>
      <c r="AJ101" s="6">
        <v>0</v>
      </c>
      <c r="AK101" s="6">
        <v>0</v>
      </c>
      <c r="AL101" s="89">
        <f t="shared" si="16"/>
        <v>28023</v>
      </c>
      <c r="AM101" s="6">
        <f t="shared" si="17"/>
        <v>52</v>
      </c>
      <c r="AN101" s="6">
        <f t="shared" si="18"/>
        <v>0</v>
      </c>
      <c r="AO101" s="80">
        <f t="shared" si="19"/>
        <v>28075</v>
      </c>
      <c r="AP101" s="90"/>
      <c r="AQ101" s="91">
        <v>52699</v>
      </c>
      <c r="AR101" s="82">
        <f t="shared" si="20"/>
        <v>28023000</v>
      </c>
      <c r="AS101" s="82">
        <f t="shared" si="21"/>
        <v>0</v>
      </c>
      <c r="AT101" s="82">
        <f t="shared" si="22"/>
        <v>28023000</v>
      </c>
    </row>
    <row r="102" spans="1:46" ht="18.399999999999999" customHeight="1" x14ac:dyDescent="0.25">
      <c r="A102" s="93" t="s">
        <v>227</v>
      </c>
      <c r="B102" s="93" t="s">
        <v>228</v>
      </c>
      <c r="C102" s="6">
        <v>18813</v>
      </c>
      <c r="D102" s="6" t="s">
        <v>770</v>
      </c>
      <c r="E102" s="88">
        <f t="shared" si="15"/>
        <v>18813</v>
      </c>
      <c r="F102" s="26" t="s">
        <v>770</v>
      </c>
      <c r="G102" s="6" t="s">
        <v>770</v>
      </c>
      <c r="H102" s="6">
        <v>240</v>
      </c>
      <c r="I102" s="6">
        <v>44</v>
      </c>
      <c r="J102" s="6">
        <v>3</v>
      </c>
      <c r="K102" s="6">
        <v>6</v>
      </c>
      <c r="L102" s="6">
        <v>19</v>
      </c>
      <c r="M102" s="6">
        <v>18</v>
      </c>
      <c r="N102" s="6">
        <v>5</v>
      </c>
      <c r="O102" s="6" t="s">
        <v>770</v>
      </c>
      <c r="P102" s="6">
        <v>1</v>
      </c>
      <c r="Q102" s="6" t="s">
        <v>770</v>
      </c>
      <c r="R102" s="6">
        <v>165</v>
      </c>
      <c r="S102" s="6" t="s">
        <v>770</v>
      </c>
      <c r="T102" s="6" t="s">
        <v>770</v>
      </c>
      <c r="U102" s="6">
        <v>1</v>
      </c>
      <c r="V102" s="6" t="s">
        <v>770</v>
      </c>
      <c r="W102" s="6" t="s">
        <v>770</v>
      </c>
      <c r="X102" s="6" t="s">
        <v>770</v>
      </c>
      <c r="Y102" s="6" t="s">
        <v>770</v>
      </c>
      <c r="Z102" s="6">
        <v>80</v>
      </c>
      <c r="AA102" s="6">
        <v>10</v>
      </c>
      <c r="AB102" s="6">
        <v>3</v>
      </c>
      <c r="AC102" s="6">
        <v>102</v>
      </c>
      <c r="AD102" s="80">
        <v>59</v>
      </c>
      <c r="AE102" s="80">
        <v>4</v>
      </c>
      <c r="AF102" s="80">
        <v>120</v>
      </c>
      <c r="AG102" s="80">
        <v>99</v>
      </c>
      <c r="AH102" s="81">
        <v>0</v>
      </c>
      <c r="AI102" s="6">
        <v>0</v>
      </c>
      <c r="AJ102" s="6">
        <v>0</v>
      </c>
      <c r="AK102" s="6">
        <v>0</v>
      </c>
      <c r="AL102" s="89">
        <f t="shared" si="16"/>
        <v>19792</v>
      </c>
      <c r="AM102" s="6">
        <f t="shared" si="17"/>
        <v>235</v>
      </c>
      <c r="AN102" s="6">
        <f t="shared" si="18"/>
        <v>0</v>
      </c>
      <c r="AO102" s="80">
        <f t="shared" si="19"/>
        <v>20027</v>
      </c>
      <c r="AP102" s="90"/>
      <c r="AQ102" s="91">
        <v>235377</v>
      </c>
      <c r="AR102" s="82">
        <f t="shared" si="20"/>
        <v>19792000</v>
      </c>
      <c r="AS102" s="82">
        <f t="shared" si="21"/>
        <v>0</v>
      </c>
      <c r="AT102" s="82">
        <f t="shared" si="22"/>
        <v>19792000</v>
      </c>
    </row>
    <row r="103" spans="1:46" ht="18.399999999999999" customHeight="1" x14ac:dyDescent="0.25">
      <c r="A103" s="93" t="s">
        <v>590</v>
      </c>
      <c r="B103" s="93" t="s">
        <v>230</v>
      </c>
      <c r="C103" s="6">
        <v>23551</v>
      </c>
      <c r="D103" s="6" t="s">
        <v>770</v>
      </c>
      <c r="E103" s="88">
        <f t="shared" si="15"/>
        <v>23551</v>
      </c>
      <c r="F103" s="26" t="s">
        <v>770</v>
      </c>
      <c r="G103" s="6">
        <v>6</v>
      </c>
      <c r="H103" s="6">
        <v>240</v>
      </c>
      <c r="I103" s="6">
        <v>58</v>
      </c>
      <c r="J103" s="6">
        <v>14</v>
      </c>
      <c r="K103" s="6">
        <v>27</v>
      </c>
      <c r="L103" s="6">
        <v>21</v>
      </c>
      <c r="M103" s="6">
        <v>19</v>
      </c>
      <c r="N103" s="6">
        <v>5</v>
      </c>
      <c r="O103" s="6" t="s">
        <v>770</v>
      </c>
      <c r="P103" s="6">
        <v>5</v>
      </c>
      <c r="Q103" s="6" t="s">
        <v>770</v>
      </c>
      <c r="R103" s="6">
        <v>165</v>
      </c>
      <c r="S103" s="6" t="s">
        <v>770</v>
      </c>
      <c r="T103" s="6" t="s">
        <v>770</v>
      </c>
      <c r="U103" s="6">
        <v>1</v>
      </c>
      <c r="V103" s="6" t="s">
        <v>770</v>
      </c>
      <c r="W103" s="6" t="s">
        <v>770</v>
      </c>
      <c r="X103" s="6" t="s">
        <v>770</v>
      </c>
      <c r="Y103" s="6" t="s">
        <v>770</v>
      </c>
      <c r="Z103" s="6">
        <v>80</v>
      </c>
      <c r="AA103" s="6">
        <v>10</v>
      </c>
      <c r="AB103" s="6">
        <v>3</v>
      </c>
      <c r="AC103" s="6">
        <v>102</v>
      </c>
      <c r="AD103" s="80">
        <v>109</v>
      </c>
      <c r="AE103" s="80">
        <v>8</v>
      </c>
      <c r="AF103" s="80">
        <v>220</v>
      </c>
      <c r="AG103" s="80">
        <v>112</v>
      </c>
      <c r="AH103" s="81">
        <v>10</v>
      </c>
      <c r="AI103" s="6">
        <v>0</v>
      </c>
      <c r="AJ103" s="6">
        <v>0</v>
      </c>
      <c r="AK103" s="6">
        <v>0</v>
      </c>
      <c r="AL103" s="89">
        <f t="shared" si="16"/>
        <v>24766</v>
      </c>
      <c r="AM103" s="6">
        <f t="shared" si="17"/>
        <v>1335</v>
      </c>
      <c r="AN103" s="6">
        <f t="shared" si="18"/>
        <v>0</v>
      </c>
      <c r="AO103" s="80">
        <f t="shared" si="19"/>
        <v>26101</v>
      </c>
      <c r="AP103" s="90"/>
      <c r="AQ103" s="91">
        <v>1335872</v>
      </c>
      <c r="AR103" s="82">
        <f t="shared" si="20"/>
        <v>24766000</v>
      </c>
      <c r="AS103" s="82">
        <f t="shared" si="21"/>
        <v>10000</v>
      </c>
      <c r="AT103" s="82">
        <f t="shared" si="22"/>
        <v>24756000</v>
      </c>
    </row>
    <row r="104" spans="1:46" ht="18.399999999999999" customHeight="1" x14ac:dyDescent="0.25">
      <c r="A104" s="93" t="s">
        <v>591</v>
      </c>
      <c r="B104" s="93" t="s">
        <v>592</v>
      </c>
      <c r="C104" s="6">
        <v>18996</v>
      </c>
      <c r="D104" s="6" t="s">
        <v>770</v>
      </c>
      <c r="E104" s="88">
        <f t="shared" si="15"/>
        <v>18996</v>
      </c>
      <c r="F104" s="26" t="s">
        <v>770</v>
      </c>
      <c r="G104" s="6">
        <v>6</v>
      </c>
      <c r="H104" s="6">
        <v>240</v>
      </c>
      <c r="I104" s="6">
        <v>44</v>
      </c>
      <c r="J104" s="6">
        <v>7</v>
      </c>
      <c r="K104" s="6">
        <v>14</v>
      </c>
      <c r="L104" s="6">
        <v>19</v>
      </c>
      <c r="M104" s="6">
        <v>18</v>
      </c>
      <c r="N104" s="6">
        <v>5</v>
      </c>
      <c r="O104" s="6" t="s">
        <v>770</v>
      </c>
      <c r="P104" s="6">
        <v>2</v>
      </c>
      <c r="Q104" s="6" t="s">
        <v>770</v>
      </c>
      <c r="R104" s="6">
        <v>165</v>
      </c>
      <c r="S104" s="6" t="s">
        <v>770</v>
      </c>
      <c r="T104" s="6" t="s">
        <v>770</v>
      </c>
      <c r="U104" s="6">
        <v>1</v>
      </c>
      <c r="V104" s="6" t="s">
        <v>770</v>
      </c>
      <c r="W104" s="6" t="s">
        <v>770</v>
      </c>
      <c r="X104" s="6" t="s">
        <v>770</v>
      </c>
      <c r="Y104" s="6" t="s">
        <v>770</v>
      </c>
      <c r="Z104" s="6">
        <v>80</v>
      </c>
      <c r="AA104" s="6">
        <v>10</v>
      </c>
      <c r="AB104" s="6">
        <v>3</v>
      </c>
      <c r="AC104" s="6">
        <v>102</v>
      </c>
      <c r="AD104" s="80">
        <v>79</v>
      </c>
      <c r="AE104" s="80">
        <v>8</v>
      </c>
      <c r="AF104" s="80">
        <v>120</v>
      </c>
      <c r="AG104" s="80">
        <v>55</v>
      </c>
      <c r="AH104" s="81">
        <v>20</v>
      </c>
      <c r="AI104" s="6">
        <v>0</v>
      </c>
      <c r="AJ104" s="6">
        <v>0</v>
      </c>
      <c r="AK104" s="6">
        <v>0</v>
      </c>
      <c r="AL104" s="89">
        <f t="shared" si="16"/>
        <v>19994</v>
      </c>
      <c r="AM104" s="6">
        <f t="shared" si="17"/>
        <v>433</v>
      </c>
      <c r="AN104" s="6">
        <f t="shared" si="18"/>
        <v>0</v>
      </c>
      <c r="AO104" s="80">
        <f t="shared" si="19"/>
        <v>20427</v>
      </c>
      <c r="AP104" s="90"/>
      <c r="AQ104" s="91">
        <v>433397</v>
      </c>
      <c r="AR104" s="82">
        <f t="shared" si="20"/>
        <v>19994000</v>
      </c>
      <c r="AS104" s="82">
        <f t="shared" si="21"/>
        <v>20000</v>
      </c>
      <c r="AT104" s="82">
        <f t="shared" si="22"/>
        <v>19974000</v>
      </c>
    </row>
    <row r="105" spans="1:46" ht="18.399999999999999" customHeight="1" x14ac:dyDescent="0.25">
      <c r="A105" s="93" t="s">
        <v>593</v>
      </c>
      <c r="B105" s="93" t="s">
        <v>594</v>
      </c>
      <c r="C105" s="6">
        <v>102282</v>
      </c>
      <c r="D105" s="6" t="s">
        <v>770</v>
      </c>
      <c r="E105" s="88">
        <f t="shared" si="15"/>
        <v>102282</v>
      </c>
      <c r="F105" s="26" t="s">
        <v>770</v>
      </c>
      <c r="G105" s="6">
        <v>30</v>
      </c>
      <c r="H105" s="6">
        <v>240</v>
      </c>
      <c r="I105" s="6">
        <v>224</v>
      </c>
      <c r="J105" s="6">
        <v>68</v>
      </c>
      <c r="K105" s="6">
        <v>136</v>
      </c>
      <c r="L105" s="6">
        <v>44</v>
      </c>
      <c r="M105" s="6">
        <v>28</v>
      </c>
      <c r="N105" s="6">
        <v>5</v>
      </c>
      <c r="O105" s="6" t="s">
        <v>770</v>
      </c>
      <c r="P105" s="6">
        <v>19</v>
      </c>
      <c r="Q105" s="6" t="s">
        <v>770</v>
      </c>
      <c r="R105" s="6">
        <v>165</v>
      </c>
      <c r="S105" s="6">
        <v>29</v>
      </c>
      <c r="T105" s="6">
        <v>429</v>
      </c>
      <c r="U105" s="6">
        <v>2</v>
      </c>
      <c r="V105" s="6" t="s">
        <v>770</v>
      </c>
      <c r="W105" s="6" t="s">
        <v>770</v>
      </c>
      <c r="X105" s="6">
        <v>10</v>
      </c>
      <c r="Y105" s="6" t="s">
        <v>770</v>
      </c>
      <c r="Z105" s="6">
        <v>160</v>
      </c>
      <c r="AA105" s="6">
        <v>10</v>
      </c>
      <c r="AB105" s="6">
        <v>3</v>
      </c>
      <c r="AC105" s="6">
        <v>476</v>
      </c>
      <c r="AD105" s="80">
        <v>315</v>
      </c>
      <c r="AE105" s="80">
        <v>18</v>
      </c>
      <c r="AF105" s="80">
        <v>750</v>
      </c>
      <c r="AG105" s="80">
        <v>537</v>
      </c>
      <c r="AH105" s="81">
        <v>100</v>
      </c>
      <c r="AI105" s="6">
        <v>0</v>
      </c>
      <c r="AJ105" s="6">
        <v>0</v>
      </c>
      <c r="AK105" s="6">
        <v>0</v>
      </c>
      <c r="AL105" s="89">
        <f t="shared" si="16"/>
        <v>106080</v>
      </c>
      <c r="AM105" s="6">
        <f t="shared" si="17"/>
        <v>1523</v>
      </c>
      <c r="AN105" s="6">
        <f t="shared" si="18"/>
        <v>0</v>
      </c>
      <c r="AO105" s="80">
        <f t="shared" si="19"/>
        <v>107603</v>
      </c>
      <c r="AP105" s="90"/>
      <c r="AQ105" s="91">
        <v>1523595</v>
      </c>
      <c r="AR105" s="82">
        <f t="shared" si="20"/>
        <v>106080000</v>
      </c>
      <c r="AS105" s="82">
        <f t="shared" si="21"/>
        <v>100000</v>
      </c>
      <c r="AT105" s="82">
        <f t="shared" si="22"/>
        <v>105980000</v>
      </c>
    </row>
    <row r="106" spans="1:46" ht="18.399999999999999" customHeight="1" x14ac:dyDescent="0.25">
      <c r="A106" s="93" t="s">
        <v>235</v>
      </c>
      <c r="B106" s="93" t="s">
        <v>595</v>
      </c>
      <c r="C106" s="6">
        <v>49363</v>
      </c>
      <c r="D106" s="6" t="s">
        <v>770</v>
      </c>
      <c r="E106" s="88">
        <f t="shared" si="15"/>
        <v>49363</v>
      </c>
      <c r="F106" s="26" t="s">
        <v>770</v>
      </c>
      <c r="G106" s="6">
        <v>18</v>
      </c>
      <c r="H106" s="6">
        <v>240</v>
      </c>
      <c r="I106" s="6">
        <v>108</v>
      </c>
      <c r="J106" s="6">
        <v>26</v>
      </c>
      <c r="K106" s="6">
        <v>51</v>
      </c>
      <c r="L106" s="6">
        <v>28</v>
      </c>
      <c r="M106" s="6">
        <v>21</v>
      </c>
      <c r="N106" s="6">
        <v>5</v>
      </c>
      <c r="O106" s="6" t="s">
        <v>770</v>
      </c>
      <c r="P106" s="6">
        <v>8</v>
      </c>
      <c r="Q106" s="6" t="s">
        <v>770</v>
      </c>
      <c r="R106" s="6">
        <v>165</v>
      </c>
      <c r="S106" s="6">
        <v>6</v>
      </c>
      <c r="T106" s="6" t="s">
        <v>770</v>
      </c>
      <c r="U106" s="6">
        <v>1</v>
      </c>
      <c r="V106" s="6" t="s">
        <v>770</v>
      </c>
      <c r="W106" s="6" t="s">
        <v>770</v>
      </c>
      <c r="X106" s="6">
        <v>10</v>
      </c>
      <c r="Y106" s="6" t="s">
        <v>770</v>
      </c>
      <c r="Z106" s="6">
        <v>120</v>
      </c>
      <c r="AA106" s="6">
        <v>10</v>
      </c>
      <c r="AB106" s="6">
        <v>3</v>
      </c>
      <c r="AC106" s="6">
        <v>204</v>
      </c>
      <c r="AD106" s="80">
        <v>265</v>
      </c>
      <c r="AE106" s="80">
        <v>11</v>
      </c>
      <c r="AF106" s="80">
        <v>350</v>
      </c>
      <c r="AG106" s="80">
        <v>194</v>
      </c>
      <c r="AH106" s="81">
        <v>0</v>
      </c>
      <c r="AI106" s="6">
        <v>0</v>
      </c>
      <c r="AJ106" s="6">
        <v>0</v>
      </c>
      <c r="AK106" s="6">
        <v>0</v>
      </c>
      <c r="AL106" s="89">
        <f t="shared" si="16"/>
        <v>51207</v>
      </c>
      <c r="AM106" s="6">
        <f t="shared" si="17"/>
        <v>572</v>
      </c>
      <c r="AN106" s="6">
        <f t="shared" si="18"/>
        <v>0</v>
      </c>
      <c r="AO106" s="80">
        <f t="shared" si="19"/>
        <v>51779</v>
      </c>
      <c r="AP106" s="90"/>
      <c r="AQ106" s="91">
        <v>572843</v>
      </c>
      <c r="AR106" s="82">
        <f t="shared" si="20"/>
        <v>51207000</v>
      </c>
      <c r="AS106" s="82">
        <f t="shared" si="21"/>
        <v>0</v>
      </c>
      <c r="AT106" s="82">
        <f t="shared" si="22"/>
        <v>51207000</v>
      </c>
    </row>
    <row r="107" spans="1:46" ht="18.399999999999999" customHeight="1" x14ac:dyDescent="0.25">
      <c r="A107" s="93" t="s">
        <v>596</v>
      </c>
      <c r="B107" s="93" t="s">
        <v>238</v>
      </c>
      <c r="C107" s="6">
        <v>29733</v>
      </c>
      <c r="D107" s="6" t="s">
        <v>770</v>
      </c>
      <c r="E107" s="88">
        <f t="shared" si="15"/>
        <v>29733</v>
      </c>
      <c r="F107" s="26" t="s">
        <v>770</v>
      </c>
      <c r="G107" s="6">
        <v>18</v>
      </c>
      <c r="H107" s="6">
        <v>240</v>
      </c>
      <c r="I107" s="6">
        <v>65</v>
      </c>
      <c r="J107" s="6">
        <v>12</v>
      </c>
      <c r="K107" s="6">
        <v>24</v>
      </c>
      <c r="L107" s="6">
        <v>22</v>
      </c>
      <c r="M107" s="6">
        <v>19</v>
      </c>
      <c r="N107" s="6">
        <v>5</v>
      </c>
      <c r="O107" s="6" t="s">
        <v>770</v>
      </c>
      <c r="P107" s="6">
        <v>4</v>
      </c>
      <c r="Q107" s="6" t="s">
        <v>770</v>
      </c>
      <c r="R107" s="6">
        <v>165</v>
      </c>
      <c r="S107" s="6" t="s">
        <v>770</v>
      </c>
      <c r="T107" s="6" t="s">
        <v>770</v>
      </c>
      <c r="U107" s="6">
        <v>1</v>
      </c>
      <c r="V107" s="6" t="s">
        <v>770</v>
      </c>
      <c r="W107" s="6" t="s">
        <v>770</v>
      </c>
      <c r="X107" s="6">
        <v>10</v>
      </c>
      <c r="Y107" s="6" t="s">
        <v>770</v>
      </c>
      <c r="Z107" s="6">
        <v>80</v>
      </c>
      <c r="AA107" s="6">
        <v>10</v>
      </c>
      <c r="AB107" s="6">
        <v>3</v>
      </c>
      <c r="AC107" s="6">
        <v>119</v>
      </c>
      <c r="AD107" s="80">
        <v>135</v>
      </c>
      <c r="AE107" s="80">
        <v>8</v>
      </c>
      <c r="AF107" s="80">
        <v>180</v>
      </c>
      <c r="AG107" s="80">
        <v>147</v>
      </c>
      <c r="AH107" s="81">
        <v>0</v>
      </c>
      <c r="AI107" s="6">
        <v>0</v>
      </c>
      <c r="AJ107" s="6">
        <v>0</v>
      </c>
      <c r="AK107" s="6">
        <v>0</v>
      </c>
      <c r="AL107" s="89">
        <f t="shared" si="16"/>
        <v>31000</v>
      </c>
      <c r="AM107" s="6">
        <f t="shared" si="17"/>
        <v>342</v>
      </c>
      <c r="AN107" s="6">
        <f t="shared" si="18"/>
        <v>0</v>
      </c>
      <c r="AO107" s="80">
        <f t="shared" si="19"/>
        <v>31342</v>
      </c>
      <c r="AP107" s="90"/>
      <c r="AQ107" s="91">
        <v>342119</v>
      </c>
      <c r="AR107" s="82">
        <f t="shared" si="20"/>
        <v>31000000</v>
      </c>
      <c r="AS107" s="82">
        <f t="shared" si="21"/>
        <v>0</v>
      </c>
      <c r="AT107" s="82">
        <f t="shared" si="22"/>
        <v>31000000</v>
      </c>
    </row>
    <row r="108" spans="1:46" ht="18.399999999999999" customHeight="1" x14ac:dyDescent="0.25">
      <c r="A108" s="93" t="s">
        <v>597</v>
      </c>
      <c r="B108" s="93" t="s">
        <v>240</v>
      </c>
      <c r="C108" s="6">
        <v>19522</v>
      </c>
      <c r="D108" s="6" t="s">
        <v>770</v>
      </c>
      <c r="E108" s="88">
        <f t="shared" si="15"/>
        <v>19522</v>
      </c>
      <c r="F108" s="26" t="s">
        <v>770</v>
      </c>
      <c r="G108" s="6">
        <v>6</v>
      </c>
      <c r="H108" s="6">
        <v>240</v>
      </c>
      <c r="I108" s="6">
        <v>44</v>
      </c>
      <c r="J108" s="6">
        <v>3</v>
      </c>
      <c r="K108" s="6">
        <v>5</v>
      </c>
      <c r="L108" s="6">
        <v>19</v>
      </c>
      <c r="M108" s="6">
        <v>18</v>
      </c>
      <c r="N108" s="6">
        <v>5</v>
      </c>
      <c r="O108" s="6" t="s">
        <v>770</v>
      </c>
      <c r="P108" s="6">
        <v>1</v>
      </c>
      <c r="Q108" s="6" t="s">
        <v>770</v>
      </c>
      <c r="R108" s="6">
        <v>165</v>
      </c>
      <c r="S108" s="6" t="s">
        <v>770</v>
      </c>
      <c r="T108" s="6" t="s">
        <v>770</v>
      </c>
      <c r="U108" s="6" t="s">
        <v>770</v>
      </c>
      <c r="V108" s="6" t="s">
        <v>770</v>
      </c>
      <c r="W108" s="6" t="s">
        <v>770</v>
      </c>
      <c r="X108" s="6" t="s">
        <v>770</v>
      </c>
      <c r="Y108" s="6" t="s">
        <v>770</v>
      </c>
      <c r="Z108" s="6">
        <v>80</v>
      </c>
      <c r="AA108" s="6">
        <v>10</v>
      </c>
      <c r="AB108" s="6">
        <v>3</v>
      </c>
      <c r="AC108" s="6">
        <v>102</v>
      </c>
      <c r="AD108" s="80">
        <v>59</v>
      </c>
      <c r="AE108" s="80">
        <v>4</v>
      </c>
      <c r="AF108" s="80">
        <v>120</v>
      </c>
      <c r="AG108" s="80">
        <v>98</v>
      </c>
      <c r="AH108" s="81">
        <v>0</v>
      </c>
      <c r="AI108" s="6">
        <v>0</v>
      </c>
      <c r="AJ108" s="6">
        <v>0</v>
      </c>
      <c r="AK108" s="6">
        <v>0</v>
      </c>
      <c r="AL108" s="89">
        <f t="shared" si="16"/>
        <v>20504</v>
      </c>
      <c r="AM108" s="6">
        <f t="shared" si="17"/>
        <v>65</v>
      </c>
      <c r="AN108" s="6">
        <f t="shared" si="18"/>
        <v>0</v>
      </c>
      <c r="AO108" s="80">
        <f t="shared" si="19"/>
        <v>20569</v>
      </c>
      <c r="AP108" s="90"/>
      <c r="AQ108" s="91">
        <v>65403</v>
      </c>
      <c r="AR108" s="82">
        <f t="shared" si="20"/>
        <v>20504000</v>
      </c>
      <c r="AS108" s="82">
        <f t="shared" si="21"/>
        <v>0</v>
      </c>
      <c r="AT108" s="82">
        <f t="shared" si="22"/>
        <v>20504000</v>
      </c>
    </row>
    <row r="109" spans="1:46" ht="18.399999999999999" customHeight="1" x14ac:dyDescent="0.25">
      <c r="A109" s="93" t="s">
        <v>241</v>
      </c>
      <c r="B109" s="93" t="s">
        <v>242</v>
      </c>
      <c r="C109" s="6">
        <v>17510</v>
      </c>
      <c r="D109" s="6" t="s">
        <v>770</v>
      </c>
      <c r="E109" s="88">
        <f t="shared" si="15"/>
        <v>17510</v>
      </c>
      <c r="F109" s="26" t="s">
        <v>770</v>
      </c>
      <c r="G109" s="6">
        <v>6</v>
      </c>
      <c r="H109" s="6">
        <v>240</v>
      </c>
      <c r="I109" s="6">
        <v>44</v>
      </c>
      <c r="J109" s="6">
        <v>2</v>
      </c>
      <c r="K109" s="6">
        <v>4</v>
      </c>
      <c r="L109" s="6">
        <v>19</v>
      </c>
      <c r="M109" s="6">
        <v>18</v>
      </c>
      <c r="N109" s="6">
        <v>5</v>
      </c>
      <c r="O109" s="6" t="s">
        <v>770</v>
      </c>
      <c r="P109" s="6">
        <v>1</v>
      </c>
      <c r="Q109" s="6" t="s">
        <v>770</v>
      </c>
      <c r="R109" s="6">
        <v>165</v>
      </c>
      <c r="S109" s="6" t="s">
        <v>770</v>
      </c>
      <c r="T109" s="6" t="s">
        <v>770</v>
      </c>
      <c r="U109" s="6" t="s">
        <v>770</v>
      </c>
      <c r="V109" s="6" t="s">
        <v>770</v>
      </c>
      <c r="W109" s="6" t="s">
        <v>770</v>
      </c>
      <c r="X109" s="6" t="s">
        <v>770</v>
      </c>
      <c r="Y109" s="6" t="s">
        <v>770</v>
      </c>
      <c r="Z109" s="6">
        <v>80</v>
      </c>
      <c r="AA109" s="6">
        <v>10</v>
      </c>
      <c r="AB109" s="6">
        <v>3</v>
      </c>
      <c r="AC109" s="6">
        <v>102</v>
      </c>
      <c r="AD109" s="80">
        <v>59</v>
      </c>
      <c r="AE109" s="80">
        <v>7</v>
      </c>
      <c r="AF109" s="80">
        <v>120</v>
      </c>
      <c r="AG109" s="80" t="s">
        <v>770</v>
      </c>
      <c r="AH109" s="81">
        <v>0</v>
      </c>
      <c r="AI109" s="6">
        <v>0</v>
      </c>
      <c r="AJ109" s="6">
        <v>0</v>
      </c>
      <c r="AK109" s="6">
        <v>0</v>
      </c>
      <c r="AL109" s="89">
        <f t="shared" si="16"/>
        <v>18395</v>
      </c>
      <c r="AM109" s="6">
        <f t="shared" si="17"/>
        <v>53</v>
      </c>
      <c r="AN109" s="6">
        <f t="shared" si="18"/>
        <v>0</v>
      </c>
      <c r="AO109" s="80">
        <f t="shared" si="19"/>
        <v>18448</v>
      </c>
      <c r="AP109" s="90"/>
      <c r="AQ109" s="91">
        <v>53787</v>
      </c>
      <c r="AR109" s="82">
        <f t="shared" si="20"/>
        <v>18395000</v>
      </c>
      <c r="AS109" s="82">
        <f t="shared" si="21"/>
        <v>0</v>
      </c>
      <c r="AT109" s="82">
        <f t="shared" si="22"/>
        <v>18395000</v>
      </c>
    </row>
    <row r="110" spans="1:46" ht="18.399999999999999" customHeight="1" x14ac:dyDescent="0.25">
      <c r="A110" s="93" t="s">
        <v>598</v>
      </c>
      <c r="B110" s="93" t="s">
        <v>244</v>
      </c>
      <c r="C110" s="6">
        <v>19352</v>
      </c>
      <c r="D110" s="6" t="s">
        <v>770</v>
      </c>
      <c r="E110" s="88">
        <f t="shared" si="15"/>
        <v>19352</v>
      </c>
      <c r="F110" s="26" t="s">
        <v>770</v>
      </c>
      <c r="G110" s="6">
        <v>12</v>
      </c>
      <c r="H110" s="6">
        <v>240</v>
      </c>
      <c r="I110" s="6">
        <v>51</v>
      </c>
      <c r="J110" s="6">
        <v>3</v>
      </c>
      <c r="K110" s="6">
        <v>5</v>
      </c>
      <c r="L110" s="6">
        <v>20</v>
      </c>
      <c r="M110" s="6">
        <v>18</v>
      </c>
      <c r="N110" s="6">
        <v>5</v>
      </c>
      <c r="O110" s="6" t="s">
        <v>770</v>
      </c>
      <c r="P110" s="6">
        <v>1</v>
      </c>
      <c r="Q110" s="6" t="s">
        <v>770</v>
      </c>
      <c r="R110" s="6">
        <v>165</v>
      </c>
      <c r="S110" s="6" t="s">
        <v>770</v>
      </c>
      <c r="T110" s="6" t="s">
        <v>770</v>
      </c>
      <c r="U110" s="6" t="s">
        <v>770</v>
      </c>
      <c r="V110" s="6" t="s">
        <v>770</v>
      </c>
      <c r="W110" s="6" t="s">
        <v>770</v>
      </c>
      <c r="X110" s="6">
        <v>10</v>
      </c>
      <c r="Y110" s="6" t="s">
        <v>770</v>
      </c>
      <c r="Z110" s="6">
        <v>80</v>
      </c>
      <c r="AA110" s="6">
        <v>10</v>
      </c>
      <c r="AB110" s="6">
        <v>3</v>
      </c>
      <c r="AC110" s="6">
        <v>102</v>
      </c>
      <c r="AD110" s="80">
        <v>59</v>
      </c>
      <c r="AE110" s="80">
        <v>8</v>
      </c>
      <c r="AF110" s="80">
        <v>150</v>
      </c>
      <c r="AG110" s="80">
        <v>94</v>
      </c>
      <c r="AH110" s="81">
        <v>10</v>
      </c>
      <c r="AI110" s="6">
        <v>0</v>
      </c>
      <c r="AJ110" s="6">
        <v>0</v>
      </c>
      <c r="AK110" s="6">
        <v>0</v>
      </c>
      <c r="AL110" s="89">
        <f t="shared" si="16"/>
        <v>20398</v>
      </c>
      <c r="AM110" s="6">
        <f t="shared" si="17"/>
        <v>257</v>
      </c>
      <c r="AN110" s="6">
        <f t="shared" si="18"/>
        <v>0</v>
      </c>
      <c r="AO110" s="80">
        <f t="shared" si="19"/>
        <v>20655</v>
      </c>
      <c r="AP110" s="90"/>
      <c r="AQ110" s="91">
        <v>257423</v>
      </c>
      <c r="AR110" s="82">
        <f t="shared" si="20"/>
        <v>20398000</v>
      </c>
      <c r="AS110" s="82">
        <f t="shared" si="21"/>
        <v>10000</v>
      </c>
      <c r="AT110" s="82">
        <f t="shared" si="22"/>
        <v>20388000</v>
      </c>
    </row>
    <row r="111" spans="1:46" ht="18.399999999999999" customHeight="1" x14ac:dyDescent="0.25">
      <c r="A111" s="93" t="s">
        <v>245</v>
      </c>
      <c r="B111" s="93" t="s">
        <v>246</v>
      </c>
      <c r="C111" s="6">
        <v>17626</v>
      </c>
      <c r="D111" s="6" t="s">
        <v>770</v>
      </c>
      <c r="E111" s="88">
        <f t="shared" si="15"/>
        <v>17626</v>
      </c>
      <c r="F111" s="26" t="s">
        <v>770</v>
      </c>
      <c r="G111" s="6">
        <v>6</v>
      </c>
      <c r="H111" s="6">
        <v>240</v>
      </c>
      <c r="I111" s="6">
        <v>44</v>
      </c>
      <c r="J111" s="6">
        <v>8</v>
      </c>
      <c r="K111" s="6">
        <v>16</v>
      </c>
      <c r="L111" s="6">
        <v>19</v>
      </c>
      <c r="M111" s="6">
        <v>18</v>
      </c>
      <c r="N111" s="6">
        <v>5</v>
      </c>
      <c r="O111" s="6" t="s">
        <v>770</v>
      </c>
      <c r="P111" s="6">
        <v>2</v>
      </c>
      <c r="Q111" s="6" t="s">
        <v>770</v>
      </c>
      <c r="R111" s="6">
        <v>165</v>
      </c>
      <c r="S111" s="6" t="s">
        <v>770</v>
      </c>
      <c r="T111" s="6" t="s">
        <v>770</v>
      </c>
      <c r="U111" s="6" t="s">
        <v>770</v>
      </c>
      <c r="V111" s="6" t="s">
        <v>770</v>
      </c>
      <c r="W111" s="6" t="s">
        <v>770</v>
      </c>
      <c r="X111" s="6" t="s">
        <v>770</v>
      </c>
      <c r="Y111" s="6" t="s">
        <v>770</v>
      </c>
      <c r="Z111" s="6">
        <v>80</v>
      </c>
      <c r="AA111" s="6">
        <v>10</v>
      </c>
      <c r="AB111" s="6">
        <v>3</v>
      </c>
      <c r="AC111" s="6">
        <v>102</v>
      </c>
      <c r="AD111" s="80">
        <v>59</v>
      </c>
      <c r="AE111" s="80">
        <v>7</v>
      </c>
      <c r="AF111" s="80">
        <v>120</v>
      </c>
      <c r="AG111" s="80">
        <v>313</v>
      </c>
      <c r="AH111" s="81">
        <v>0</v>
      </c>
      <c r="AI111" s="6">
        <v>0</v>
      </c>
      <c r="AJ111" s="6">
        <v>0</v>
      </c>
      <c r="AK111" s="6">
        <v>0</v>
      </c>
      <c r="AL111" s="89">
        <f t="shared" si="16"/>
        <v>18843</v>
      </c>
      <c r="AM111" s="6">
        <f t="shared" si="17"/>
        <v>404</v>
      </c>
      <c r="AN111" s="6">
        <f t="shared" si="18"/>
        <v>0</v>
      </c>
      <c r="AO111" s="80">
        <f t="shared" si="19"/>
        <v>19247</v>
      </c>
      <c r="AP111" s="90"/>
      <c r="AQ111" s="91">
        <v>404364</v>
      </c>
      <c r="AR111" s="82">
        <f t="shared" si="20"/>
        <v>18843000</v>
      </c>
      <c r="AS111" s="82">
        <f t="shared" si="21"/>
        <v>0</v>
      </c>
      <c r="AT111" s="82">
        <f t="shared" si="22"/>
        <v>18843000</v>
      </c>
    </row>
    <row r="112" spans="1:46" ht="18.399999999999999" customHeight="1" x14ac:dyDescent="0.25">
      <c r="A112" s="93" t="s">
        <v>247</v>
      </c>
      <c r="B112" s="93" t="s">
        <v>248</v>
      </c>
      <c r="C112" s="6">
        <v>59305</v>
      </c>
      <c r="D112" s="6" t="s">
        <v>770</v>
      </c>
      <c r="E112" s="88">
        <f t="shared" si="15"/>
        <v>59305</v>
      </c>
      <c r="F112" s="26" t="s">
        <v>770</v>
      </c>
      <c r="G112" s="6">
        <v>18</v>
      </c>
      <c r="H112" s="6">
        <v>240</v>
      </c>
      <c r="I112" s="6">
        <v>137</v>
      </c>
      <c r="J112" s="6">
        <v>29</v>
      </c>
      <c r="K112" s="6">
        <v>58</v>
      </c>
      <c r="L112" s="6">
        <v>32</v>
      </c>
      <c r="M112" s="6">
        <v>23</v>
      </c>
      <c r="N112" s="6">
        <v>5</v>
      </c>
      <c r="O112" s="6" t="s">
        <v>770</v>
      </c>
      <c r="P112" s="6">
        <v>9</v>
      </c>
      <c r="Q112" s="6" t="s">
        <v>770</v>
      </c>
      <c r="R112" s="6">
        <v>165</v>
      </c>
      <c r="S112" s="6">
        <v>29</v>
      </c>
      <c r="T112" s="6" t="s">
        <v>770</v>
      </c>
      <c r="U112" s="6">
        <v>1</v>
      </c>
      <c r="V112" s="6" t="s">
        <v>770</v>
      </c>
      <c r="W112" s="6">
        <v>612</v>
      </c>
      <c r="X112" s="6">
        <v>10</v>
      </c>
      <c r="Y112" s="6" t="s">
        <v>770</v>
      </c>
      <c r="Z112" s="6">
        <v>120</v>
      </c>
      <c r="AA112" s="6">
        <v>10</v>
      </c>
      <c r="AB112" s="6">
        <v>3</v>
      </c>
      <c r="AC112" s="6">
        <v>221</v>
      </c>
      <c r="AD112" s="80">
        <v>245</v>
      </c>
      <c r="AE112" s="80">
        <v>11</v>
      </c>
      <c r="AF112" s="80">
        <v>400</v>
      </c>
      <c r="AG112" s="80">
        <v>126</v>
      </c>
      <c r="AH112" s="81">
        <v>80</v>
      </c>
      <c r="AI112" s="6">
        <v>0</v>
      </c>
      <c r="AJ112" s="6">
        <v>0</v>
      </c>
      <c r="AK112" s="6">
        <v>0</v>
      </c>
      <c r="AL112" s="89">
        <f t="shared" si="16"/>
        <v>61889</v>
      </c>
      <c r="AM112" s="6">
        <f t="shared" si="17"/>
        <v>182</v>
      </c>
      <c r="AN112" s="6">
        <f t="shared" si="18"/>
        <v>0</v>
      </c>
      <c r="AO112" s="80">
        <f t="shared" si="19"/>
        <v>62071</v>
      </c>
      <c r="AP112" s="90"/>
      <c r="AQ112" s="91">
        <v>182592</v>
      </c>
      <c r="AR112" s="82">
        <f t="shared" si="20"/>
        <v>61889000</v>
      </c>
      <c r="AS112" s="82">
        <f t="shared" si="21"/>
        <v>80000</v>
      </c>
      <c r="AT112" s="82">
        <f t="shared" si="22"/>
        <v>61809000</v>
      </c>
    </row>
    <row r="113" spans="1:46" ht="18.399999999999999" customHeight="1" x14ac:dyDescent="0.25">
      <c r="A113" s="93" t="s">
        <v>249</v>
      </c>
      <c r="B113" s="93" t="s">
        <v>599</v>
      </c>
      <c r="C113" s="6">
        <v>18959</v>
      </c>
      <c r="D113" s="6" t="s">
        <v>770</v>
      </c>
      <c r="E113" s="88">
        <f t="shared" si="15"/>
        <v>18959</v>
      </c>
      <c r="F113" s="26" t="s">
        <v>770</v>
      </c>
      <c r="G113" s="6" t="s">
        <v>770</v>
      </c>
      <c r="H113" s="6">
        <v>240</v>
      </c>
      <c r="I113" s="6">
        <v>44</v>
      </c>
      <c r="J113" s="6">
        <v>7</v>
      </c>
      <c r="K113" s="6">
        <v>14</v>
      </c>
      <c r="L113" s="6">
        <v>19</v>
      </c>
      <c r="M113" s="6">
        <v>18</v>
      </c>
      <c r="N113" s="6">
        <v>5</v>
      </c>
      <c r="O113" s="6" t="s">
        <v>770</v>
      </c>
      <c r="P113" s="6">
        <v>2</v>
      </c>
      <c r="Q113" s="6" t="s">
        <v>770</v>
      </c>
      <c r="R113" s="6">
        <v>165</v>
      </c>
      <c r="S113" s="6" t="s">
        <v>770</v>
      </c>
      <c r="T113" s="6" t="s">
        <v>770</v>
      </c>
      <c r="U113" s="6" t="s">
        <v>770</v>
      </c>
      <c r="V113" s="6" t="s">
        <v>770</v>
      </c>
      <c r="W113" s="6" t="s">
        <v>770</v>
      </c>
      <c r="X113" s="6" t="s">
        <v>770</v>
      </c>
      <c r="Y113" s="6" t="s">
        <v>770</v>
      </c>
      <c r="Z113" s="6">
        <v>80</v>
      </c>
      <c r="AA113" s="6">
        <v>10</v>
      </c>
      <c r="AB113" s="6">
        <v>3</v>
      </c>
      <c r="AC113" s="6">
        <v>102</v>
      </c>
      <c r="AD113" s="80">
        <v>59</v>
      </c>
      <c r="AE113" s="80">
        <v>4</v>
      </c>
      <c r="AF113" s="80">
        <v>120</v>
      </c>
      <c r="AG113" s="80">
        <v>36</v>
      </c>
      <c r="AH113" s="81">
        <v>0</v>
      </c>
      <c r="AI113" s="6">
        <v>0</v>
      </c>
      <c r="AJ113" s="6">
        <v>0</v>
      </c>
      <c r="AK113" s="6">
        <v>0</v>
      </c>
      <c r="AL113" s="89">
        <f t="shared" si="16"/>
        <v>19887</v>
      </c>
      <c r="AM113" s="6">
        <f t="shared" si="17"/>
        <v>53</v>
      </c>
      <c r="AN113" s="6">
        <f t="shared" si="18"/>
        <v>0</v>
      </c>
      <c r="AO113" s="80">
        <f t="shared" si="19"/>
        <v>19940</v>
      </c>
      <c r="AP113" s="90"/>
      <c r="AQ113" s="91">
        <v>53320</v>
      </c>
      <c r="AR113" s="82">
        <f t="shared" si="20"/>
        <v>19887000</v>
      </c>
      <c r="AS113" s="82">
        <f t="shared" si="21"/>
        <v>0</v>
      </c>
      <c r="AT113" s="82">
        <f t="shared" si="22"/>
        <v>19887000</v>
      </c>
    </row>
    <row r="114" spans="1:46" ht="18.399999999999999" customHeight="1" x14ac:dyDescent="0.25">
      <c r="A114" s="93" t="s">
        <v>251</v>
      </c>
      <c r="B114" s="93" t="s">
        <v>252</v>
      </c>
      <c r="C114" s="6">
        <v>19666</v>
      </c>
      <c r="D114" s="6" t="s">
        <v>770</v>
      </c>
      <c r="E114" s="88">
        <f t="shared" si="15"/>
        <v>19666</v>
      </c>
      <c r="F114" s="26" t="s">
        <v>770</v>
      </c>
      <c r="G114" s="6" t="s">
        <v>770</v>
      </c>
      <c r="H114" s="6">
        <v>240</v>
      </c>
      <c r="I114" s="6">
        <v>44</v>
      </c>
      <c r="J114" s="6">
        <v>3</v>
      </c>
      <c r="K114" s="6">
        <v>5</v>
      </c>
      <c r="L114" s="6">
        <v>19</v>
      </c>
      <c r="M114" s="6">
        <v>18</v>
      </c>
      <c r="N114" s="6">
        <v>5</v>
      </c>
      <c r="O114" s="6" t="s">
        <v>770</v>
      </c>
      <c r="P114" s="6">
        <v>1</v>
      </c>
      <c r="Q114" s="6" t="s">
        <v>770</v>
      </c>
      <c r="R114" s="6">
        <v>165</v>
      </c>
      <c r="S114" s="6" t="s">
        <v>770</v>
      </c>
      <c r="T114" s="6" t="s">
        <v>770</v>
      </c>
      <c r="U114" s="6" t="s">
        <v>770</v>
      </c>
      <c r="V114" s="6" t="s">
        <v>770</v>
      </c>
      <c r="W114" s="6" t="s">
        <v>770</v>
      </c>
      <c r="X114" s="6" t="s">
        <v>770</v>
      </c>
      <c r="Y114" s="6" t="s">
        <v>770</v>
      </c>
      <c r="Z114" s="6">
        <v>80</v>
      </c>
      <c r="AA114" s="6">
        <v>10</v>
      </c>
      <c r="AB114" s="6">
        <v>3</v>
      </c>
      <c r="AC114" s="6">
        <v>102</v>
      </c>
      <c r="AD114" s="80">
        <v>59</v>
      </c>
      <c r="AE114" s="80">
        <v>4</v>
      </c>
      <c r="AF114" s="80">
        <v>120</v>
      </c>
      <c r="AG114" s="80">
        <v>121</v>
      </c>
      <c r="AH114" s="81">
        <v>8</v>
      </c>
      <c r="AI114" s="6">
        <v>0</v>
      </c>
      <c r="AJ114" s="6">
        <v>0</v>
      </c>
      <c r="AK114" s="6">
        <v>0</v>
      </c>
      <c r="AL114" s="89">
        <f t="shared" si="16"/>
        <v>20673</v>
      </c>
      <c r="AM114" s="6">
        <f t="shared" si="17"/>
        <v>115</v>
      </c>
      <c r="AN114" s="6">
        <f t="shared" si="18"/>
        <v>0</v>
      </c>
      <c r="AO114" s="80">
        <f t="shared" si="19"/>
        <v>20788</v>
      </c>
      <c r="AP114" s="90"/>
      <c r="AQ114" s="91">
        <v>115233</v>
      </c>
      <c r="AR114" s="82">
        <f t="shared" si="20"/>
        <v>20673000</v>
      </c>
      <c r="AS114" s="82">
        <f t="shared" si="21"/>
        <v>8000</v>
      </c>
      <c r="AT114" s="82">
        <f t="shared" si="22"/>
        <v>20665000</v>
      </c>
    </row>
    <row r="115" spans="1:46" ht="18.399999999999999" customHeight="1" x14ac:dyDescent="0.25">
      <c r="A115" s="93" t="s">
        <v>253</v>
      </c>
      <c r="B115" s="93" t="s">
        <v>600</v>
      </c>
      <c r="C115" s="6">
        <v>24233</v>
      </c>
      <c r="D115" s="6" t="s">
        <v>770</v>
      </c>
      <c r="E115" s="88">
        <f t="shared" si="15"/>
        <v>24233</v>
      </c>
      <c r="F115" s="26" t="s">
        <v>770</v>
      </c>
      <c r="G115" s="6">
        <v>6</v>
      </c>
      <c r="H115" s="6">
        <v>240</v>
      </c>
      <c r="I115" s="6">
        <v>51</v>
      </c>
      <c r="J115" s="6">
        <v>4</v>
      </c>
      <c r="K115" s="6">
        <v>8</v>
      </c>
      <c r="L115" s="6">
        <v>20</v>
      </c>
      <c r="M115" s="6">
        <v>18</v>
      </c>
      <c r="N115" s="6">
        <v>5</v>
      </c>
      <c r="O115" s="6" t="s">
        <v>770</v>
      </c>
      <c r="P115" s="6">
        <v>2</v>
      </c>
      <c r="Q115" s="6" t="s">
        <v>770</v>
      </c>
      <c r="R115" s="6">
        <v>165</v>
      </c>
      <c r="S115" s="6" t="s">
        <v>770</v>
      </c>
      <c r="T115" s="6" t="s">
        <v>770</v>
      </c>
      <c r="U115" s="6">
        <v>1</v>
      </c>
      <c r="V115" s="6" t="s">
        <v>770</v>
      </c>
      <c r="W115" s="6" t="s">
        <v>770</v>
      </c>
      <c r="X115" s="6">
        <v>10</v>
      </c>
      <c r="Y115" s="6" t="s">
        <v>770</v>
      </c>
      <c r="Z115" s="6">
        <v>80</v>
      </c>
      <c r="AA115" s="6">
        <v>10</v>
      </c>
      <c r="AB115" s="6">
        <v>3</v>
      </c>
      <c r="AC115" s="6">
        <v>102</v>
      </c>
      <c r="AD115" s="80">
        <v>59</v>
      </c>
      <c r="AE115" s="80">
        <v>4</v>
      </c>
      <c r="AF115" s="80">
        <v>150</v>
      </c>
      <c r="AG115" s="80">
        <v>108</v>
      </c>
      <c r="AH115" s="81">
        <v>0</v>
      </c>
      <c r="AI115" s="6">
        <v>0</v>
      </c>
      <c r="AJ115" s="6">
        <v>0</v>
      </c>
      <c r="AK115" s="6">
        <v>0</v>
      </c>
      <c r="AL115" s="89">
        <f t="shared" si="16"/>
        <v>25279</v>
      </c>
      <c r="AM115" s="6">
        <f t="shared" si="17"/>
        <v>366</v>
      </c>
      <c r="AN115" s="6">
        <f t="shared" si="18"/>
        <v>0</v>
      </c>
      <c r="AO115" s="80">
        <f t="shared" si="19"/>
        <v>25645</v>
      </c>
      <c r="AP115" s="90"/>
      <c r="AQ115" s="91">
        <v>366862</v>
      </c>
      <c r="AR115" s="82">
        <f t="shared" si="20"/>
        <v>25279000</v>
      </c>
      <c r="AS115" s="82">
        <f t="shared" si="21"/>
        <v>0</v>
      </c>
      <c r="AT115" s="82">
        <f t="shared" si="22"/>
        <v>25279000</v>
      </c>
    </row>
    <row r="116" spans="1:46" ht="18.399999999999999" customHeight="1" x14ac:dyDescent="0.25">
      <c r="A116" s="93" t="s">
        <v>255</v>
      </c>
      <c r="B116" s="93" t="s">
        <v>256</v>
      </c>
      <c r="C116" s="6">
        <v>19870</v>
      </c>
      <c r="D116" s="6" t="s">
        <v>770</v>
      </c>
      <c r="E116" s="88">
        <f t="shared" si="15"/>
        <v>19870</v>
      </c>
      <c r="F116" s="26" t="s">
        <v>770</v>
      </c>
      <c r="G116" s="6">
        <v>12</v>
      </c>
      <c r="H116" s="6">
        <v>240</v>
      </c>
      <c r="I116" s="6">
        <v>44</v>
      </c>
      <c r="J116" s="6">
        <v>5</v>
      </c>
      <c r="K116" s="6">
        <v>10</v>
      </c>
      <c r="L116" s="6">
        <v>19</v>
      </c>
      <c r="M116" s="6">
        <v>18</v>
      </c>
      <c r="N116" s="6">
        <v>5</v>
      </c>
      <c r="O116" s="6" t="s">
        <v>770</v>
      </c>
      <c r="P116" s="6">
        <v>2</v>
      </c>
      <c r="Q116" s="6" t="s">
        <v>770</v>
      </c>
      <c r="R116" s="6">
        <v>165</v>
      </c>
      <c r="S116" s="6" t="s">
        <v>770</v>
      </c>
      <c r="T116" s="6" t="s">
        <v>770</v>
      </c>
      <c r="U116" s="6">
        <v>1</v>
      </c>
      <c r="V116" s="6" t="s">
        <v>770</v>
      </c>
      <c r="W116" s="6" t="s">
        <v>770</v>
      </c>
      <c r="X116" s="6" t="s">
        <v>770</v>
      </c>
      <c r="Y116" s="6" t="s">
        <v>770</v>
      </c>
      <c r="Z116" s="6">
        <v>80</v>
      </c>
      <c r="AA116" s="6">
        <v>10</v>
      </c>
      <c r="AB116" s="6">
        <v>3</v>
      </c>
      <c r="AC116" s="6">
        <v>102</v>
      </c>
      <c r="AD116" s="80">
        <v>79</v>
      </c>
      <c r="AE116" s="80">
        <v>4</v>
      </c>
      <c r="AF116" s="80">
        <v>120</v>
      </c>
      <c r="AG116" s="80">
        <v>105</v>
      </c>
      <c r="AH116" s="81">
        <v>20</v>
      </c>
      <c r="AI116" s="6">
        <v>0</v>
      </c>
      <c r="AJ116" s="6">
        <v>0</v>
      </c>
      <c r="AK116" s="6">
        <v>0</v>
      </c>
      <c r="AL116" s="89">
        <f t="shared" si="16"/>
        <v>20914</v>
      </c>
      <c r="AM116" s="6">
        <f t="shared" si="17"/>
        <v>248</v>
      </c>
      <c r="AN116" s="6">
        <f t="shared" si="18"/>
        <v>0</v>
      </c>
      <c r="AO116" s="80">
        <f t="shared" si="19"/>
        <v>21162</v>
      </c>
      <c r="AP116" s="90"/>
      <c r="AQ116" s="91">
        <v>248229</v>
      </c>
      <c r="AR116" s="82">
        <f t="shared" si="20"/>
        <v>20914000</v>
      </c>
      <c r="AS116" s="82">
        <f t="shared" si="21"/>
        <v>20000</v>
      </c>
      <c r="AT116" s="82">
        <f t="shared" si="22"/>
        <v>20894000</v>
      </c>
    </row>
    <row r="117" spans="1:46" ht="18.399999999999999" customHeight="1" x14ac:dyDescent="0.25">
      <c r="A117" s="93" t="s">
        <v>257</v>
      </c>
      <c r="B117" s="93" t="s">
        <v>601</v>
      </c>
      <c r="C117" s="6">
        <v>26599</v>
      </c>
      <c r="D117" s="6" t="s">
        <v>770</v>
      </c>
      <c r="E117" s="88">
        <f t="shared" si="15"/>
        <v>26599</v>
      </c>
      <c r="F117" s="26" t="s">
        <v>770</v>
      </c>
      <c r="G117" s="6">
        <v>24</v>
      </c>
      <c r="H117" s="6">
        <v>240</v>
      </c>
      <c r="I117" s="6">
        <v>51</v>
      </c>
      <c r="J117" s="6">
        <v>11</v>
      </c>
      <c r="K117" s="6">
        <v>22</v>
      </c>
      <c r="L117" s="6">
        <v>20</v>
      </c>
      <c r="M117" s="6">
        <v>18</v>
      </c>
      <c r="N117" s="6">
        <v>5</v>
      </c>
      <c r="O117" s="6" t="s">
        <v>770</v>
      </c>
      <c r="P117" s="6">
        <v>3</v>
      </c>
      <c r="Q117" s="6" t="s">
        <v>770</v>
      </c>
      <c r="R117" s="6">
        <v>165</v>
      </c>
      <c r="S117" s="6">
        <v>6</v>
      </c>
      <c r="T117" s="6" t="s">
        <v>770</v>
      </c>
      <c r="U117" s="6" t="s">
        <v>770</v>
      </c>
      <c r="V117" s="6" t="s">
        <v>770</v>
      </c>
      <c r="W117" s="6" t="s">
        <v>770</v>
      </c>
      <c r="X117" s="6" t="s">
        <v>770</v>
      </c>
      <c r="Y117" s="6" t="s">
        <v>770</v>
      </c>
      <c r="Z117" s="6">
        <v>80</v>
      </c>
      <c r="AA117" s="6">
        <v>10</v>
      </c>
      <c r="AB117" s="6">
        <v>3</v>
      </c>
      <c r="AC117" s="6">
        <v>102</v>
      </c>
      <c r="AD117" s="80">
        <v>79</v>
      </c>
      <c r="AE117" s="80">
        <v>8</v>
      </c>
      <c r="AF117" s="80">
        <v>220</v>
      </c>
      <c r="AG117" s="80">
        <v>155</v>
      </c>
      <c r="AH117" s="81">
        <v>35</v>
      </c>
      <c r="AI117" s="6">
        <v>0</v>
      </c>
      <c r="AJ117" s="6">
        <v>0</v>
      </c>
      <c r="AK117" s="6">
        <v>0</v>
      </c>
      <c r="AL117" s="89">
        <f t="shared" si="16"/>
        <v>27856</v>
      </c>
      <c r="AM117" s="6">
        <f t="shared" si="17"/>
        <v>1598</v>
      </c>
      <c r="AN117" s="6">
        <f t="shared" si="18"/>
        <v>0</v>
      </c>
      <c r="AO117" s="80">
        <f t="shared" si="19"/>
        <v>29454</v>
      </c>
      <c r="AP117" s="90"/>
      <c r="AQ117" s="91">
        <v>1598963</v>
      </c>
      <c r="AR117" s="82">
        <f t="shared" si="20"/>
        <v>27856000</v>
      </c>
      <c r="AS117" s="82">
        <f t="shared" si="21"/>
        <v>35000</v>
      </c>
      <c r="AT117" s="82">
        <f t="shared" si="22"/>
        <v>27821000</v>
      </c>
    </row>
    <row r="118" spans="1:46" ht="18.399999999999999" customHeight="1" x14ac:dyDescent="0.25">
      <c r="A118" s="93" t="s">
        <v>602</v>
      </c>
      <c r="B118" s="93" t="s">
        <v>603</v>
      </c>
      <c r="C118" s="6">
        <v>23481</v>
      </c>
      <c r="D118" s="6" t="s">
        <v>770</v>
      </c>
      <c r="E118" s="88">
        <f t="shared" si="15"/>
        <v>23481</v>
      </c>
      <c r="F118" s="26" t="s">
        <v>770</v>
      </c>
      <c r="G118" s="6">
        <v>6</v>
      </c>
      <c r="H118" s="6">
        <v>240</v>
      </c>
      <c r="I118" s="6">
        <v>51</v>
      </c>
      <c r="J118" s="6">
        <v>3</v>
      </c>
      <c r="K118" s="6">
        <v>5</v>
      </c>
      <c r="L118" s="6">
        <v>20</v>
      </c>
      <c r="M118" s="6">
        <v>18</v>
      </c>
      <c r="N118" s="6">
        <v>5</v>
      </c>
      <c r="O118" s="6" t="s">
        <v>770</v>
      </c>
      <c r="P118" s="6">
        <v>2</v>
      </c>
      <c r="Q118" s="6" t="s">
        <v>770</v>
      </c>
      <c r="R118" s="6">
        <v>165</v>
      </c>
      <c r="S118" s="6" t="s">
        <v>770</v>
      </c>
      <c r="T118" s="6" t="s">
        <v>770</v>
      </c>
      <c r="U118" s="6">
        <v>1</v>
      </c>
      <c r="V118" s="6" t="s">
        <v>770</v>
      </c>
      <c r="W118" s="6" t="s">
        <v>770</v>
      </c>
      <c r="X118" s="6">
        <v>10</v>
      </c>
      <c r="Y118" s="6" t="s">
        <v>770</v>
      </c>
      <c r="Z118" s="6">
        <v>80</v>
      </c>
      <c r="AA118" s="6">
        <v>10</v>
      </c>
      <c r="AB118" s="6">
        <v>3</v>
      </c>
      <c r="AC118" s="6">
        <v>102</v>
      </c>
      <c r="AD118" s="80">
        <v>85</v>
      </c>
      <c r="AE118" s="80">
        <v>4</v>
      </c>
      <c r="AF118" s="80">
        <v>150</v>
      </c>
      <c r="AG118" s="80">
        <v>74</v>
      </c>
      <c r="AH118" s="81">
        <v>0</v>
      </c>
      <c r="AI118" s="6">
        <v>0</v>
      </c>
      <c r="AJ118" s="6">
        <v>0</v>
      </c>
      <c r="AK118" s="6">
        <v>0</v>
      </c>
      <c r="AL118" s="89">
        <f t="shared" si="16"/>
        <v>24515</v>
      </c>
      <c r="AM118" s="6">
        <f t="shared" si="17"/>
        <v>355</v>
      </c>
      <c r="AN118" s="6">
        <f t="shared" si="18"/>
        <v>0</v>
      </c>
      <c r="AO118" s="80">
        <f t="shared" si="19"/>
        <v>24870</v>
      </c>
      <c r="AP118" s="90"/>
      <c r="AQ118" s="91">
        <v>355656</v>
      </c>
      <c r="AR118" s="82">
        <f t="shared" si="20"/>
        <v>24515000</v>
      </c>
      <c r="AS118" s="82">
        <f t="shared" si="21"/>
        <v>0</v>
      </c>
      <c r="AT118" s="82">
        <f t="shared" si="22"/>
        <v>24515000</v>
      </c>
    </row>
    <row r="119" spans="1:46" ht="18.399999999999999" customHeight="1" x14ac:dyDescent="0.25">
      <c r="A119" s="93" t="s">
        <v>604</v>
      </c>
      <c r="B119" s="93" t="s">
        <v>262</v>
      </c>
      <c r="C119" s="6">
        <v>25182</v>
      </c>
      <c r="D119" s="6" t="s">
        <v>770</v>
      </c>
      <c r="E119" s="88">
        <f t="shared" si="15"/>
        <v>25182</v>
      </c>
      <c r="F119" s="26" t="s">
        <v>770</v>
      </c>
      <c r="G119" s="6">
        <v>12</v>
      </c>
      <c r="H119" s="6">
        <v>240</v>
      </c>
      <c r="I119" s="6">
        <v>58</v>
      </c>
      <c r="J119" s="6">
        <v>9</v>
      </c>
      <c r="K119" s="6">
        <v>17</v>
      </c>
      <c r="L119" s="6">
        <v>21</v>
      </c>
      <c r="M119" s="6">
        <v>19</v>
      </c>
      <c r="N119" s="6">
        <v>5</v>
      </c>
      <c r="O119" s="6" t="s">
        <v>770</v>
      </c>
      <c r="P119" s="6">
        <v>4</v>
      </c>
      <c r="Q119" s="6" t="s">
        <v>770</v>
      </c>
      <c r="R119" s="6">
        <v>165</v>
      </c>
      <c r="S119" s="6" t="s">
        <v>770</v>
      </c>
      <c r="T119" s="6" t="s">
        <v>770</v>
      </c>
      <c r="U119" s="6" t="s">
        <v>770</v>
      </c>
      <c r="V119" s="6" t="s">
        <v>770</v>
      </c>
      <c r="W119" s="6" t="s">
        <v>770</v>
      </c>
      <c r="X119" s="6">
        <v>13</v>
      </c>
      <c r="Y119" s="6" t="s">
        <v>770</v>
      </c>
      <c r="Z119" s="6">
        <v>80</v>
      </c>
      <c r="AA119" s="6">
        <v>10</v>
      </c>
      <c r="AB119" s="6">
        <v>3</v>
      </c>
      <c r="AC119" s="6">
        <v>102</v>
      </c>
      <c r="AD119" s="80">
        <v>79</v>
      </c>
      <c r="AE119" s="80">
        <v>8</v>
      </c>
      <c r="AF119" s="80">
        <v>180</v>
      </c>
      <c r="AG119" s="80">
        <v>186</v>
      </c>
      <c r="AH119" s="81">
        <v>0</v>
      </c>
      <c r="AI119" s="6">
        <v>0</v>
      </c>
      <c r="AJ119" s="6">
        <v>0</v>
      </c>
      <c r="AK119" s="6">
        <v>0</v>
      </c>
      <c r="AL119" s="89">
        <f t="shared" si="16"/>
        <v>26393</v>
      </c>
      <c r="AM119" s="6">
        <f t="shared" si="17"/>
        <v>162</v>
      </c>
      <c r="AN119" s="6">
        <f t="shared" si="18"/>
        <v>0</v>
      </c>
      <c r="AO119" s="80">
        <f t="shared" si="19"/>
        <v>26555</v>
      </c>
      <c r="AP119" s="90"/>
      <c r="AQ119" s="91">
        <v>162953</v>
      </c>
      <c r="AR119" s="82">
        <f t="shared" si="20"/>
        <v>26393000</v>
      </c>
      <c r="AS119" s="82">
        <f t="shared" si="21"/>
        <v>0</v>
      </c>
      <c r="AT119" s="82">
        <f t="shared" si="22"/>
        <v>26393000</v>
      </c>
    </row>
    <row r="120" spans="1:46" ht="18.399999999999999" customHeight="1" x14ac:dyDescent="0.25">
      <c r="A120" s="93" t="s">
        <v>263</v>
      </c>
      <c r="B120" s="93" t="s">
        <v>264</v>
      </c>
      <c r="C120" s="6">
        <v>22023</v>
      </c>
      <c r="D120" s="6" t="s">
        <v>770</v>
      </c>
      <c r="E120" s="88">
        <f t="shared" si="15"/>
        <v>22023</v>
      </c>
      <c r="F120" s="26" t="s">
        <v>770</v>
      </c>
      <c r="G120" s="6">
        <v>6</v>
      </c>
      <c r="H120" s="6">
        <v>240</v>
      </c>
      <c r="I120" s="6">
        <v>44</v>
      </c>
      <c r="J120" s="6">
        <v>6</v>
      </c>
      <c r="K120" s="6">
        <v>12</v>
      </c>
      <c r="L120" s="6">
        <v>19</v>
      </c>
      <c r="M120" s="6">
        <v>18</v>
      </c>
      <c r="N120" s="6">
        <v>5</v>
      </c>
      <c r="O120" s="6" t="s">
        <v>770</v>
      </c>
      <c r="P120" s="6">
        <v>2</v>
      </c>
      <c r="Q120" s="6" t="s">
        <v>770</v>
      </c>
      <c r="R120" s="6">
        <v>165</v>
      </c>
      <c r="S120" s="6" t="s">
        <v>770</v>
      </c>
      <c r="T120" s="6" t="s">
        <v>770</v>
      </c>
      <c r="U120" s="6">
        <v>1</v>
      </c>
      <c r="V120" s="6" t="s">
        <v>770</v>
      </c>
      <c r="W120" s="6" t="s">
        <v>770</v>
      </c>
      <c r="X120" s="6" t="s">
        <v>770</v>
      </c>
      <c r="Y120" s="6" t="s">
        <v>770</v>
      </c>
      <c r="Z120" s="6">
        <v>80</v>
      </c>
      <c r="AA120" s="6">
        <v>10</v>
      </c>
      <c r="AB120" s="6">
        <v>3</v>
      </c>
      <c r="AC120" s="6">
        <v>102</v>
      </c>
      <c r="AD120" s="80">
        <v>79</v>
      </c>
      <c r="AE120" s="80">
        <v>4</v>
      </c>
      <c r="AF120" s="80">
        <v>120</v>
      </c>
      <c r="AG120" s="80">
        <v>69</v>
      </c>
      <c r="AH120" s="81">
        <v>0</v>
      </c>
      <c r="AI120" s="6">
        <v>0</v>
      </c>
      <c r="AJ120" s="6">
        <v>0</v>
      </c>
      <c r="AK120" s="6">
        <v>0</v>
      </c>
      <c r="AL120" s="89">
        <f t="shared" si="16"/>
        <v>23008</v>
      </c>
      <c r="AM120" s="6">
        <f t="shared" si="17"/>
        <v>0</v>
      </c>
      <c r="AN120" s="6">
        <f t="shared" si="18"/>
        <v>0</v>
      </c>
      <c r="AO120" s="80">
        <f t="shared" si="19"/>
        <v>23008</v>
      </c>
      <c r="AP120" s="90"/>
      <c r="AQ120" s="91">
        <v>22</v>
      </c>
      <c r="AR120" s="82">
        <f t="shared" si="20"/>
        <v>23008000</v>
      </c>
      <c r="AS120" s="82">
        <f t="shared" si="21"/>
        <v>0</v>
      </c>
      <c r="AT120" s="82">
        <f t="shared" si="22"/>
        <v>23008000</v>
      </c>
    </row>
    <row r="121" spans="1:46" ht="18.399999999999999" customHeight="1" x14ac:dyDescent="0.25">
      <c r="A121" s="93" t="s">
        <v>265</v>
      </c>
      <c r="B121" s="93" t="s">
        <v>266</v>
      </c>
      <c r="C121" s="6">
        <v>19449</v>
      </c>
      <c r="D121" s="6" t="s">
        <v>770</v>
      </c>
      <c r="E121" s="88">
        <f t="shared" si="15"/>
        <v>19449</v>
      </c>
      <c r="F121" s="26" t="s">
        <v>770</v>
      </c>
      <c r="G121" s="6" t="s">
        <v>770</v>
      </c>
      <c r="H121" s="6">
        <v>240</v>
      </c>
      <c r="I121" s="6">
        <v>44</v>
      </c>
      <c r="J121" s="6">
        <v>5</v>
      </c>
      <c r="K121" s="6">
        <v>9</v>
      </c>
      <c r="L121" s="6">
        <v>19</v>
      </c>
      <c r="M121" s="6">
        <v>18</v>
      </c>
      <c r="N121" s="6">
        <v>5</v>
      </c>
      <c r="O121" s="6" t="s">
        <v>770</v>
      </c>
      <c r="P121" s="6">
        <v>2</v>
      </c>
      <c r="Q121" s="6" t="s">
        <v>770</v>
      </c>
      <c r="R121" s="6">
        <v>165</v>
      </c>
      <c r="S121" s="6" t="s">
        <v>770</v>
      </c>
      <c r="T121" s="6" t="s">
        <v>770</v>
      </c>
      <c r="U121" s="6" t="s">
        <v>770</v>
      </c>
      <c r="V121" s="6" t="s">
        <v>770</v>
      </c>
      <c r="W121" s="6" t="s">
        <v>770</v>
      </c>
      <c r="X121" s="6" t="s">
        <v>770</v>
      </c>
      <c r="Y121" s="6" t="s">
        <v>770</v>
      </c>
      <c r="Z121" s="6">
        <v>80</v>
      </c>
      <c r="AA121" s="6">
        <v>10</v>
      </c>
      <c r="AB121" s="6">
        <v>3</v>
      </c>
      <c r="AC121" s="6">
        <v>102</v>
      </c>
      <c r="AD121" s="80">
        <v>59</v>
      </c>
      <c r="AE121" s="80">
        <v>7</v>
      </c>
      <c r="AF121" s="80">
        <v>120</v>
      </c>
      <c r="AG121" s="80" t="s">
        <v>770</v>
      </c>
      <c r="AH121" s="81">
        <v>0</v>
      </c>
      <c r="AI121" s="6">
        <v>0</v>
      </c>
      <c r="AJ121" s="6">
        <v>0</v>
      </c>
      <c r="AK121" s="6">
        <v>0</v>
      </c>
      <c r="AL121" s="89">
        <f t="shared" si="16"/>
        <v>20337</v>
      </c>
      <c r="AM121" s="6">
        <f t="shared" si="17"/>
        <v>252</v>
      </c>
      <c r="AN121" s="6">
        <f t="shared" si="18"/>
        <v>0</v>
      </c>
      <c r="AO121" s="80">
        <f t="shared" si="19"/>
        <v>20589</v>
      </c>
      <c r="AP121" s="90"/>
      <c r="AQ121" s="91">
        <v>252771</v>
      </c>
      <c r="AR121" s="82">
        <f t="shared" si="20"/>
        <v>20337000</v>
      </c>
      <c r="AS121" s="82">
        <f t="shared" si="21"/>
        <v>0</v>
      </c>
      <c r="AT121" s="82">
        <f t="shared" si="22"/>
        <v>20337000</v>
      </c>
    </row>
    <row r="122" spans="1:46" ht="18.399999999999999" customHeight="1" x14ac:dyDescent="0.25">
      <c r="A122" s="93" t="s">
        <v>267</v>
      </c>
      <c r="B122" s="93" t="s">
        <v>605</v>
      </c>
      <c r="C122" s="6">
        <v>21303</v>
      </c>
      <c r="D122" s="6" t="s">
        <v>770</v>
      </c>
      <c r="E122" s="88">
        <f t="shared" si="15"/>
        <v>21303</v>
      </c>
      <c r="F122" s="26" t="s">
        <v>770</v>
      </c>
      <c r="G122" s="6">
        <v>6</v>
      </c>
      <c r="H122" s="6">
        <v>240</v>
      </c>
      <c r="I122" s="6">
        <v>44</v>
      </c>
      <c r="J122" s="6">
        <v>5</v>
      </c>
      <c r="K122" s="6">
        <v>9</v>
      </c>
      <c r="L122" s="6">
        <v>19</v>
      </c>
      <c r="M122" s="6">
        <v>18</v>
      </c>
      <c r="N122" s="6">
        <v>5</v>
      </c>
      <c r="O122" s="6" t="s">
        <v>770</v>
      </c>
      <c r="P122" s="6">
        <v>2</v>
      </c>
      <c r="Q122" s="6" t="s">
        <v>770</v>
      </c>
      <c r="R122" s="6">
        <v>165</v>
      </c>
      <c r="S122" s="6" t="s">
        <v>770</v>
      </c>
      <c r="T122" s="6" t="s">
        <v>770</v>
      </c>
      <c r="U122" s="6" t="s">
        <v>770</v>
      </c>
      <c r="V122" s="6" t="s">
        <v>770</v>
      </c>
      <c r="W122" s="6" t="s">
        <v>770</v>
      </c>
      <c r="X122" s="6" t="s">
        <v>770</v>
      </c>
      <c r="Y122" s="6" t="s">
        <v>770</v>
      </c>
      <c r="Z122" s="6">
        <v>80</v>
      </c>
      <c r="AA122" s="6">
        <v>10</v>
      </c>
      <c r="AB122" s="6">
        <v>3</v>
      </c>
      <c r="AC122" s="6">
        <v>102</v>
      </c>
      <c r="AD122" s="80">
        <v>59</v>
      </c>
      <c r="AE122" s="80">
        <v>4</v>
      </c>
      <c r="AF122" s="80">
        <v>120</v>
      </c>
      <c r="AG122" s="80">
        <v>108</v>
      </c>
      <c r="AH122" s="81">
        <v>0</v>
      </c>
      <c r="AI122" s="6">
        <v>0</v>
      </c>
      <c r="AJ122" s="6">
        <v>0</v>
      </c>
      <c r="AK122" s="6">
        <v>0</v>
      </c>
      <c r="AL122" s="89">
        <f t="shared" si="16"/>
        <v>22302</v>
      </c>
      <c r="AM122" s="6">
        <f t="shared" si="17"/>
        <v>347</v>
      </c>
      <c r="AN122" s="6">
        <f t="shared" si="18"/>
        <v>0</v>
      </c>
      <c r="AO122" s="80">
        <f t="shared" si="19"/>
        <v>22649</v>
      </c>
      <c r="AP122" s="90"/>
      <c r="AQ122" s="91">
        <v>347106</v>
      </c>
      <c r="AR122" s="82">
        <f t="shared" si="20"/>
        <v>22302000</v>
      </c>
      <c r="AS122" s="82">
        <f t="shared" si="21"/>
        <v>0</v>
      </c>
      <c r="AT122" s="82">
        <f t="shared" si="22"/>
        <v>22302000</v>
      </c>
    </row>
    <row r="123" spans="1:46" ht="18.399999999999999" customHeight="1" x14ac:dyDescent="0.25">
      <c r="A123" s="93" t="s">
        <v>269</v>
      </c>
      <c r="B123" s="93" t="s">
        <v>270</v>
      </c>
      <c r="C123" s="6">
        <v>19652</v>
      </c>
      <c r="D123" s="6" t="s">
        <v>770</v>
      </c>
      <c r="E123" s="88">
        <f t="shared" si="15"/>
        <v>19652</v>
      </c>
      <c r="F123" s="26" t="s">
        <v>770</v>
      </c>
      <c r="G123" s="6" t="s">
        <v>770</v>
      </c>
      <c r="H123" s="6">
        <v>240</v>
      </c>
      <c r="I123" s="6">
        <v>44</v>
      </c>
      <c r="J123" s="6">
        <v>2</v>
      </c>
      <c r="K123" s="6">
        <v>3</v>
      </c>
      <c r="L123" s="6">
        <v>19</v>
      </c>
      <c r="M123" s="6">
        <v>18</v>
      </c>
      <c r="N123" s="6">
        <v>5</v>
      </c>
      <c r="O123" s="6" t="s">
        <v>770</v>
      </c>
      <c r="P123" s="6">
        <v>1</v>
      </c>
      <c r="Q123" s="6" t="s">
        <v>770</v>
      </c>
      <c r="R123" s="6">
        <v>165</v>
      </c>
      <c r="S123" s="6" t="s">
        <v>770</v>
      </c>
      <c r="T123" s="6" t="s">
        <v>770</v>
      </c>
      <c r="U123" s="6">
        <v>1</v>
      </c>
      <c r="V123" s="6" t="s">
        <v>770</v>
      </c>
      <c r="W123" s="6" t="s">
        <v>770</v>
      </c>
      <c r="X123" s="6" t="s">
        <v>770</v>
      </c>
      <c r="Y123" s="6" t="s">
        <v>770</v>
      </c>
      <c r="Z123" s="6">
        <v>80</v>
      </c>
      <c r="AA123" s="6">
        <v>10</v>
      </c>
      <c r="AB123" s="6">
        <v>3</v>
      </c>
      <c r="AC123" s="6">
        <v>102</v>
      </c>
      <c r="AD123" s="80">
        <v>59</v>
      </c>
      <c r="AE123" s="80">
        <v>4</v>
      </c>
      <c r="AF123" s="80">
        <v>120</v>
      </c>
      <c r="AG123" s="80">
        <v>76</v>
      </c>
      <c r="AH123" s="81">
        <v>0</v>
      </c>
      <c r="AI123" s="6">
        <v>0</v>
      </c>
      <c r="AJ123" s="6">
        <v>0</v>
      </c>
      <c r="AK123" s="6">
        <v>0</v>
      </c>
      <c r="AL123" s="89">
        <f t="shared" si="16"/>
        <v>20604</v>
      </c>
      <c r="AM123" s="6">
        <f t="shared" si="17"/>
        <v>815</v>
      </c>
      <c r="AN123" s="6">
        <f t="shared" si="18"/>
        <v>0</v>
      </c>
      <c r="AO123" s="80">
        <f t="shared" si="19"/>
        <v>21419</v>
      </c>
      <c r="AP123" s="90"/>
      <c r="AQ123" s="91">
        <v>815832</v>
      </c>
      <c r="AR123" s="82">
        <f t="shared" si="20"/>
        <v>20604000</v>
      </c>
      <c r="AS123" s="82">
        <f t="shared" si="21"/>
        <v>0</v>
      </c>
      <c r="AT123" s="82">
        <f t="shared" si="22"/>
        <v>20604000</v>
      </c>
    </row>
    <row r="124" spans="1:46" ht="18.399999999999999" customHeight="1" x14ac:dyDescent="0.25">
      <c r="A124" s="93" t="s">
        <v>606</v>
      </c>
      <c r="B124" s="93" t="s">
        <v>272</v>
      </c>
      <c r="C124" s="6">
        <v>27669</v>
      </c>
      <c r="D124" s="6" t="s">
        <v>770</v>
      </c>
      <c r="E124" s="88">
        <f t="shared" si="15"/>
        <v>27669</v>
      </c>
      <c r="F124" s="26" t="s">
        <v>770</v>
      </c>
      <c r="G124" s="6" t="s">
        <v>770</v>
      </c>
      <c r="H124" s="6">
        <v>240</v>
      </c>
      <c r="I124" s="6">
        <v>51</v>
      </c>
      <c r="J124" s="6">
        <v>8</v>
      </c>
      <c r="K124" s="6">
        <v>16</v>
      </c>
      <c r="L124" s="6">
        <v>20</v>
      </c>
      <c r="M124" s="6">
        <v>18</v>
      </c>
      <c r="N124" s="6">
        <v>5</v>
      </c>
      <c r="O124" s="6" t="s">
        <v>770</v>
      </c>
      <c r="P124" s="6">
        <v>3</v>
      </c>
      <c r="Q124" s="6" t="s">
        <v>770</v>
      </c>
      <c r="R124" s="6">
        <v>165</v>
      </c>
      <c r="S124" s="6" t="s">
        <v>770</v>
      </c>
      <c r="T124" s="6" t="s">
        <v>770</v>
      </c>
      <c r="U124" s="6">
        <v>1</v>
      </c>
      <c r="V124" s="6" t="s">
        <v>770</v>
      </c>
      <c r="W124" s="6" t="s">
        <v>770</v>
      </c>
      <c r="X124" s="6">
        <v>10</v>
      </c>
      <c r="Y124" s="6" t="s">
        <v>770</v>
      </c>
      <c r="Z124" s="6">
        <v>80</v>
      </c>
      <c r="AA124" s="6">
        <v>10</v>
      </c>
      <c r="AB124" s="6">
        <v>3</v>
      </c>
      <c r="AC124" s="6">
        <v>102</v>
      </c>
      <c r="AD124" s="80">
        <v>79</v>
      </c>
      <c r="AE124" s="80">
        <v>8</v>
      </c>
      <c r="AF124" s="80">
        <v>150</v>
      </c>
      <c r="AG124" s="80">
        <v>87</v>
      </c>
      <c r="AH124" s="81">
        <v>0</v>
      </c>
      <c r="AI124" s="6">
        <v>0</v>
      </c>
      <c r="AJ124" s="6">
        <v>0</v>
      </c>
      <c r="AK124" s="6">
        <v>0</v>
      </c>
      <c r="AL124" s="89">
        <f t="shared" si="16"/>
        <v>28725</v>
      </c>
      <c r="AM124" s="6">
        <f t="shared" si="17"/>
        <v>769</v>
      </c>
      <c r="AN124" s="6">
        <f t="shared" si="18"/>
        <v>0</v>
      </c>
      <c r="AO124" s="80">
        <f t="shared" si="19"/>
        <v>29494</v>
      </c>
      <c r="AP124" s="90"/>
      <c r="AQ124" s="91">
        <v>769138</v>
      </c>
      <c r="AR124" s="82">
        <f t="shared" si="20"/>
        <v>28725000</v>
      </c>
      <c r="AS124" s="82">
        <f t="shared" si="21"/>
        <v>0</v>
      </c>
      <c r="AT124" s="82">
        <f t="shared" si="22"/>
        <v>28725000</v>
      </c>
    </row>
    <row r="125" spans="1:46" ht="18.399999999999999" customHeight="1" x14ac:dyDescent="0.25">
      <c r="A125" s="93" t="s">
        <v>273</v>
      </c>
      <c r="B125" s="93" t="s">
        <v>274</v>
      </c>
      <c r="C125" s="6">
        <v>71931</v>
      </c>
      <c r="D125" s="6" t="s">
        <v>770</v>
      </c>
      <c r="E125" s="88">
        <f t="shared" si="15"/>
        <v>71931</v>
      </c>
      <c r="F125" s="26" t="s">
        <v>770</v>
      </c>
      <c r="G125" s="6">
        <v>36</v>
      </c>
      <c r="H125" s="6">
        <v>240</v>
      </c>
      <c r="I125" s="6">
        <v>166</v>
      </c>
      <c r="J125" s="6">
        <v>41</v>
      </c>
      <c r="K125" s="6">
        <v>82</v>
      </c>
      <c r="L125" s="6">
        <v>36</v>
      </c>
      <c r="M125" s="6">
        <v>25</v>
      </c>
      <c r="N125" s="6">
        <v>5</v>
      </c>
      <c r="O125" s="6" t="s">
        <v>770</v>
      </c>
      <c r="P125" s="6">
        <v>12</v>
      </c>
      <c r="Q125" s="6" t="s">
        <v>770</v>
      </c>
      <c r="R125" s="6">
        <v>165</v>
      </c>
      <c r="S125" s="6">
        <v>12</v>
      </c>
      <c r="T125" s="6" t="s">
        <v>770</v>
      </c>
      <c r="U125" s="6">
        <v>2</v>
      </c>
      <c r="V125" s="6" t="s">
        <v>770</v>
      </c>
      <c r="W125" s="6" t="s">
        <v>770</v>
      </c>
      <c r="X125" s="6">
        <v>10</v>
      </c>
      <c r="Y125" s="6" t="s">
        <v>770</v>
      </c>
      <c r="Z125" s="6">
        <v>120</v>
      </c>
      <c r="AA125" s="6">
        <v>10</v>
      </c>
      <c r="AB125" s="6">
        <v>3</v>
      </c>
      <c r="AC125" s="6">
        <v>306</v>
      </c>
      <c r="AD125" s="80">
        <v>265</v>
      </c>
      <c r="AE125" s="80">
        <v>15</v>
      </c>
      <c r="AF125" s="80">
        <v>625</v>
      </c>
      <c r="AG125" s="80">
        <v>191</v>
      </c>
      <c r="AH125" s="81">
        <v>20</v>
      </c>
      <c r="AI125" s="6">
        <v>0</v>
      </c>
      <c r="AJ125" s="6">
        <v>0</v>
      </c>
      <c r="AK125" s="6">
        <v>0</v>
      </c>
      <c r="AL125" s="89">
        <f t="shared" si="16"/>
        <v>74318</v>
      </c>
      <c r="AM125" s="6">
        <f t="shared" si="17"/>
        <v>668</v>
      </c>
      <c r="AN125" s="6">
        <f t="shared" si="18"/>
        <v>0</v>
      </c>
      <c r="AO125" s="80">
        <f t="shared" si="19"/>
        <v>74986</v>
      </c>
      <c r="AP125" s="90"/>
      <c r="AQ125" s="91">
        <v>668977</v>
      </c>
      <c r="AR125" s="82">
        <f t="shared" si="20"/>
        <v>74318000</v>
      </c>
      <c r="AS125" s="82">
        <f t="shared" si="21"/>
        <v>20000</v>
      </c>
      <c r="AT125" s="82">
        <f t="shared" si="22"/>
        <v>74298000</v>
      </c>
    </row>
    <row r="126" spans="1:46" ht="18.399999999999999" customHeight="1" x14ac:dyDescent="0.25">
      <c r="A126" s="93" t="s">
        <v>607</v>
      </c>
      <c r="B126" s="93" t="s">
        <v>276</v>
      </c>
      <c r="C126" s="6">
        <v>38395</v>
      </c>
      <c r="D126" s="6" t="s">
        <v>770</v>
      </c>
      <c r="E126" s="88">
        <f t="shared" si="15"/>
        <v>38395</v>
      </c>
      <c r="F126" s="26" t="s">
        <v>770</v>
      </c>
      <c r="G126" s="6">
        <v>12</v>
      </c>
      <c r="H126" s="6">
        <v>240</v>
      </c>
      <c r="I126" s="6">
        <v>87</v>
      </c>
      <c r="J126" s="6">
        <v>17</v>
      </c>
      <c r="K126" s="6">
        <v>33</v>
      </c>
      <c r="L126" s="6">
        <v>25</v>
      </c>
      <c r="M126" s="6">
        <v>20</v>
      </c>
      <c r="N126" s="6">
        <v>5</v>
      </c>
      <c r="O126" s="6" t="s">
        <v>770</v>
      </c>
      <c r="P126" s="6">
        <v>5</v>
      </c>
      <c r="Q126" s="6" t="s">
        <v>770</v>
      </c>
      <c r="R126" s="6">
        <v>165</v>
      </c>
      <c r="S126" s="6">
        <v>6</v>
      </c>
      <c r="T126" s="6" t="s">
        <v>770</v>
      </c>
      <c r="U126" s="6">
        <v>8</v>
      </c>
      <c r="V126" s="6" t="s">
        <v>770</v>
      </c>
      <c r="W126" s="6" t="s">
        <v>770</v>
      </c>
      <c r="X126" s="6">
        <v>10</v>
      </c>
      <c r="Y126" s="6" t="s">
        <v>770</v>
      </c>
      <c r="Z126" s="6">
        <v>80</v>
      </c>
      <c r="AA126" s="6">
        <v>10</v>
      </c>
      <c r="AB126" s="6">
        <v>3</v>
      </c>
      <c r="AC126" s="6">
        <v>153</v>
      </c>
      <c r="AD126" s="80">
        <v>215</v>
      </c>
      <c r="AE126" s="80">
        <v>11</v>
      </c>
      <c r="AF126" s="80">
        <v>375</v>
      </c>
      <c r="AG126" s="80">
        <v>179</v>
      </c>
      <c r="AH126" s="81">
        <v>0</v>
      </c>
      <c r="AI126" s="6">
        <v>0</v>
      </c>
      <c r="AJ126" s="6">
        <v>0</v>
      </c>
      <c r="AK126" s="6">
        <v>0</v>
      </c>
      <c r="AL126" s="89">
        <f t="shared" si="16"/>
        <v>40054</v>
      </c>
      <c r="AM126" s="6">
        <f t="shared" si="17"/>
        <v>575</v>
      </c>
      <c r="AN126" s="6">
        <f t="shared" si="18"/>
        <v>0</v>
      </c>
      <c r="AO126" s="80">
        <f t="shared" si="19"/>
        <v>40629</v>
      </c>
      <c r="AP126" s="90"/>
      <c r="AQ126" s="91">
        <v>575939</v>
      </c>
      <c r="AR126" s="82">
        <f t="shared" si="20"/>
        <v>40054000</v>
      </c>
      <c r="AS126" s="82">
        <f t="shared" si="21"/>
        <v>0</v>
      </c>
      <c r="AT126" s="82">
        <f t="shared" si="22"/>
        <v>40054000</v>
      </c>
    </row>
    <row r="127" spans="1:46" ht="18.399999999999999" customHeight="1" x14ac:dyDescent="0.25">
      <c r="A127" s="93" t="s">
        <v>608</v>
      </c>
      <c r="B127" s="93" t="s">
        <v>278</v>
      </c>
      <c r="C127" s="6">
        <v>21823</v>
      </c>
      <c r="D127" s="6" t="s">
        <v>770</v>
      </c>
      <c r="E127" s="88">
        <f t="shared" si="15"/>
        <v>21823</v>
      </c>
      <c r="F127" s="26" t="s">
        <v>770</v>
      </c>
      <c r="G127" s="6">
        <v>12</v>
      </c>
      <c r="H127" s="6">
        <v>240</v>
      </c>
      <c r="I127" s="6">
        <v>44</v>
      </c>
      <c r="J127" s="6">
        <v>8</v>
      </c>
      <c r="K127" s="6">
        <v>15</v>
      </c>
      <c r="L127" s="6">
        <v>19</v>
      </c>
      <c r="M127" s="6">
        <v>18</v>
      </c>
      <c r="N127" s="6">
        <v>5</v>
      </c>
      <c r="O127" s="6" t="s">
        <v>770</v>
      </c>
      <c r="P127" s="6">
        <v>2</v>
      </c>
      <c r="Q127" s="6" t="s">
        <v>770</v>
      </c>
      <c r="R127" s="6">
        <v>165</v>
      </c>
      <c r="S127" s="6" t="s">
        <v>770</v>
      </c>
      <c r="T127" s="6" t="s">
        <v>770</v>
      </c>
      <c r="U127" s="6">
        <v>1</v>
      </c>
      <c r="V127" s="6" t="s">
        <v>770</v>
      </c>
      <c r="W127" s="6" t="s">
        <v>770</v>
      </c>
      <c r="X127" s="6" t="s">
        <v>770</v>
      </c>
      <c r="Y127" s="6" t="s">
        <v>770</v>
      </c>
      <c r="Z127" s="6">
        <v>80</v>
      </c>
      <c r="AA127" s="6">
        <v>10</v>
      </c>
      <c r="AB127" s="6">
        <v>3</v>
      </c>
      <c r="AC127" s="6">
        <v>102</v>
      </c>
      <c r="AD127" s="80">
        <v>79</v>
      </c>
      <c r="AE127" s="80">
        <v>8</v>
      </c>
      <c r="AF127" s="80">
        <v>120</v>
      </c>
      <c r="AG127" s="80">
        <v>83</v>
      </c>
      <c r="AH127" s="81">
        <v>10</v>
      </c>
      <c r="AI127" s="6">
        <v>0</v>
      </c>
      <c r="AJ127" s="6">
        <v>0</v>
      </c>
      <c r="AK127" s="6">
        <v>0</v>
      </c>
      <c r="AL127" s="89">
        <f t="shared" si="16"/>
        <v>22847</v>
      </c>
      <c r="AM127" s="6">
        <f t="shared" si="17"/>
        <v>696</v>
      </c>
      <c r="AN127" s="6">
        <f t="shared" si="18"/>
        <v>0</v>
      </c>
      <c r="AO127" s="80">
        <f t="shared" si="19"/>
        <v>23543</v>
      </c>
      <c r="AP127" s="90"/>
      <c r="AQ127" s="91">
        <v>696708</v>
      </c>
      <c r="AR127" s="82">
        <f t="shared" si="20"/>
        <v>22847000</v>
      </c>
      <c r="AS127" s="82">
        <f t="shared" si="21"/>
        <v>10000</v>
      </c>
      <c r="AT127" s="82">
        <f t="shared" si="22"/>
        <v>22837000</v>
      </c>
    </row>
    <row r="128" spans="1:46" ht="18.399999999999999" customHeight="1" x14ac:dyDescent="0.25">
      <c r="A128" s="93" t="s">
        <v>279</v>
      </c>
      <c r="B128" s="93" t="s">
        <v>280</v>
      </c>
      <c r="C128" s="6">
        <v>21474</v>
      </c>
      <c r="D128" s="6" t="s">
        <v>770</v>
      </c>
      <c r="E128" s="88">
        <f t="shared" si="15"/>
        <v>21474</v>
      </c>
      <c r="F128" s="26" t="s">
        <v>770</v>
      </c>
      <c r="G128" s="6">
        <v>18</v>
      </c>
      <c r="H128" s="6">
        <v>240</v>
      </c>
      <c r="I128" s="6">
        <v>51</v>
      </c>
      <c r="J128" s="6">
        <v>9</v>
      </c>
      <c r="K128" s="6">
        <v>18</v>
      </c>
      <c r="L128" s="6">
        <v>20</v>
      </c>
      <c r="M128" s="6">
        <v>18</v>
      </c>
      <c r="N128" s="6">
        <v>5</v>
      </c>
      <c r="O128" s="6" t="s">
        <v>770</v>
      </c>
      <c r="P128" s="6">
        <v>3</v>
      </c>
      <c r="Q128" s="6" t="s">
        <v>770</v>
      </c>
      <c r="R128" s="6">
        <v>165</v>
      </c>
      <c r="S128" s="6" t="s">
        <v>770</v>
      </c>
      <c r="T128" s="6" t="s">
        <v>770</v>
      </c>
      <c r="U128" s="6">
        <v>1</v>
      </c>
      <c r="V128" s="6" t="s">
        <v>770</v>
      </c>
      <c r="W128" s="6" t="s">
        <v>770</v>
      </c>
      <c r="X128" s="6">
        <v>10</v>
      </c>
      <c r="Y128" s="6" t="s">
        <v>770</v>
      </c>
      <c r="Z128" s="6">
        <v>80</v>
      </c>
      <c r="AA128" s="6">
        <v>10</v>
      </c>
      <c r="AB128" s="6">
        <v>3</v>
      </c>
      <c r="AC128" s="6">
        <v>102</v>
      </c>
      <c r="AD128" s="80">
        <v>79</v>
      </c>
      <c r="AE128" s="80">
        <v>4</v>
      </c>
      <c r="AF128" s="80">
        <v>150</v>
      </c>
      <c r="AG128" s="80">
        <v>288</v>
      </c>
      <c r="AH128" s="81">
        <v>0</v>
      </c>
      <c r="AI128" s="6">
        <v>0</v>
      </c>
      <c r="AJ128" s="6">
        <v>0</v>
      </c>
      <c r="AK128" s="6">
        <v>0</v>
      </c>
      <c r="AL128" s="89">
        <f t="shared" si="16"/>
        <v>22748</v>
      </c>
      <c r="AM128" s="6">
        <f t="shared" si="17"/>
        <v>258</v>
      </c>
      <c r="AN128" s="6">
        <f t="shared" si="18"/>
        <v>0</v>
      </c>
      <c r="AO128" s="80">
        <f t="shared" si="19"/>
        <v>23006</v>
      </c>
      <c r="AP128" s="90"/>
      <c r="AQ128" s="91">
        <v>258320</v>
      </c>
      <c r="AR128" s="82">
        <f t="shared" si="20"/>
        <v>22748000</v>
      </c>
      <c r="AS128" s="82">
        <f t="shared" si="21"/>
        <v>0</v>
      </c>
      <c r="AT128" s="82">
        <f t="shared" si="22"/>
        <v>22748000</v>
      </c>
    </row>
    <row r="129" spans="1:46" ht="18.399999999999999" customHeight="1" x14ac:dyDescent="0.25">
      <c r="A129" s="93" t="s">
        <v>609</v>
      </c>
      <c r="B129" s="93" t="s">
        <v>282</v>
      </c>
      <c r="C129" s="6">
        <v>38433</v>
      </c>
      <c r="D129" s="6" t="s">
        <v>770</v>
      </c>
      <c r="E129" s="88">
        <f t="shared" si="15"/>
        <v>38433</v>
      </c>
      <c r="F129" s="26" t="s">
        <v>770</v>
      </c>
      <c r="G129" s="6">
        <v>6</v>
      </c>
      <c r="H129" s="6">
        <v>240</v>
      </c>
      <c r="I129" s="6">
        <v>87</v>
      </c>
      <c r="J129" s="6">
        <v>22</v>
      </c>
      <c r="K129" s="6">
        <v>44</v>
      </c>
      <c r="L129" s="6">
        <v>25</v>
      </c>
      <c r="M129" s="6">
        <v>20</v>
      </c>
      <c r="N129" s="6">
        <v>5</v>
      </c>
      <c r="O129" s="6" t="s">
        <v>770</v>
      </c>
      <c r="P129" s="6">
        <v>6</v>
      </c>
      <c r="Q129" s="6" t="s">
        <v>770</v>
      </c>
      <c r="R129" s="6">
        <v>165</v>
      </c>
      <c r="S129" s="6" t="s">
        <v>770</v>
      </c>
      <c r="T129" s="6" t="s">
        <v>770</v>
      </c>
      <c r="U129" s="6">
        <v>1</v>
      </c>
      <c r="V129" s="6" t="s">
        <v>770</v>
      </c>
      <c r="W129" s="6" t="s">
        <v>770</v>
      </c>
      <c r="X129" s="6" t="s">
        <v>770</v>
      </c>
      <c r="Y129" s="6" t="s">
        <v>770</v>
      </c>
      <c r="Z129" s="6">
        <v>80</v>
      </c>
      <c r="AA129" s="6">
        <v>10</v>
      </c>
      <c r="AB129" s="6">
        <v>3</v>
      </c>
      <c r="AC129" s="6">
        <v>204</v>
      </c>
      <c r="AD129" s="80">
        <v>155</v>
      </c>
      <c r="AE129" s="80">
        <v>8</v>
      </c>
      <c r="AF129" s="80">
        <v>300</v>
      </c>
      <c r="AG129" s="80">
        <v>108</v>
      </c>
      <c r="AH129" s="81">
        <v>0</v>
      </c>
      <c r="AI129" s="6">
        <v>0</v>
      </c>
      <c r="AJ129" s="6">
        <v>0</v>
      </c>
      <c r="AK129" s="6">
        <v>0</v>
      </c>
      <c r="AL129" s="89">
        <f t="shared" si="16"/>
        <v>39922</v>
      </c>
      <c r="AM129" s="6">
        <f t="shared" si="17"/>
        <v>392</v>
      </c>
      <c r="AN129" s="6">
        <f t="shared" si="18"/>
        <v>0</v>
      </c>
      <c r="AO129" s="80">
        <f t="shared" si="19"/>
        <v>40314</v>
      </c>
      <c r="AP129" s="90"/>
      <c r="AQ129" s="91">
        <v>392281</v>
      </c>
      <c r="AR129" s="82">
        <f t="shared" si="20"/>
        <v>39922000</v>
      </c>
      <c r="AS129" s="82">
        <f t="shared" si="21"/>
        <v>0</v>
      </c>
      <c r="AT129" s="82">
        <f t="shared" si="22"/>
        <v>39922000</v>
      </c>
    </row>
    <row r="130" spans="1:46" ht="18.399999999999999" customHeight="1" x14ac:dyDescent="0.25">
      <c r="A130" s="93" t="s">
        <v>283</v>
      </c>
      <c r="B130" s="93" t="s">
        <v>284</v>
      </c>
      <c r="C130" s="6">
        <v>19023</v>
      </c>
      <c r="D130" s="6" t="s">
        <v>770</v>
      </c>
      <c r="E130" s="88">
        <f t="shared" si="15"/>
        <v>19023</v>
      </c>
      <c r="F130" s="26" t="s">
        <v>770</v>
      </c>
      <c r="G130" s="6">
        <v>6</v>
      </c>
      <c r="H130" s="6">
        <v>240</v>
      </c>
      <c r="I130" s="6">
        <v>44</v>
      </c>
      <c r="J130" s="6">
        <v>3</v>
      </c>
      <c r="K130" s="6">
        <v>6</v>
      </c>
      <c r="L130" s="6">
        <v>19</v>
      </c>
      <c r="M130" s="6">
        <v>18</v>
      </c>
      <c r="N130" s="6">
        <v>5</v>
      </c>
      <c r="O130" s="6" t="s">
        <v>770</v>
      </c>
      <c r="P130" s="6">
        <v>1</v>
      </c>
      <c r="Q130" s="6" t="s">
        <v>770</v>
      </c>
      <c r="R130" s="6">
        <v>165</v>
      </c>
      <c r="S130" s="6" t="s">
        <v>770</v>
      </c>
      <c r="T130" s="6" t="s">
        <v>770</v>
      </c>
      <c r="U130" s="6" t="s">
        <v>770</v>
      </c>
      <c r="V130" s="6" t="s">
        <v>770</v>
      </c>
      <c r="W130" s="6" t="s">
        <v>770</v>
      </c>
      <c r="X130" s="6" t="s">
        <v>770</v>
      </c>
      <c r="Y130" s="6" t="s">
        <v>770</v>
      </c>
      <c r="Z130" s="6">
        <v>80</v>
      </c>
      <c r="AA130" s="6">
        <v>10</v>
      </c>
      <c r="AB130" s="6">
        <v>3</v>
      </c>
      <c r="AC130" s="6">
        <v>102</v>
      </c>
      <c r="AD130" s="80">
        <v>85</v>
      </c>
      <c r="AE130" s="80">
        <v>4</v>
      </c>
      <c r="AF130" s="80">
        <v>120</v>
      </c>
      <c r="AG130" s="80">
        <v>22</v>
      </c>
      <c r="AH130" s="81">
        <v>0</v>
      </c>
      <c r="AI130" s="6">
        <v>0</v>
      </c>
      <c r="AJ130" s="6">
        <v>0</v>
      </c>
      <c r="AK130" s="6">
        <v>0</v>
      </c>
      <c r="AL130" s="89">
        <f t="shared" si="16"/>
        <v>19956</v>
      </c>
      <c r="AM130" s="6">
        <f t="shared" si="17"/>
        <v>257</v>
      </c>
      <c r="AN130" s="6">
        <f t="shared" si="18"/>
        <v>0</v>
      </c>
      <c r="AO130" s="80">
        <f t="shared" si="19"/>
        <v>20213</v>
      </c>
      <c r="AP130" s="90"/>
      <c r="AQ130" s="91">
        <v>257160</v>
      </c>
      <c r="AR130" s="82">
        <f t="shared" si="20"/>
        <v>19956000</v>
      </c>
      <c r="AS130" s="82">
        <f t="shared" si="21"/>
        <v>0</v>
      </c>
      <c r="AT130" s="82">
        <f t="shared" si="22"/>
        <v>19956000</v>
      </c>
    </row>
    <row r="131" spans="1:46" ht="18.399999999999999" customHeight="1" x14ac:dyDescent="0.25">
      <c r="A131" s="93" t="s">
        <v>285</v>
      </c>
      <c r="B131" s="93" t="s">
        <v>610</v>
      </c>
      <c r="C131" s="6">
        <v>25157</v>
      </c>
      <c r="D131" s="6" t="s">
        <v>770</v>
      </c>
      <c r="E131" s="88">
        <f t="shared" si="15"/>
        <v>25157</v>
      </c>
      <c r="F131" s="26" t="s">
        <v>770</v>
      </c>
      <c r="G131" s="6">
        <v>6</v>
      </c>
      <c r="H131" s="6">
        <v>240</v>
      </c>
      <c r="I131" s="6">
        <v>51</v>
      </c>
      <c r="J131" s="6">
        <v>5</v>
      </c>
      <c r="K131" s="6">
        <v>10</v>
      </c>
      <c r="L131" s="6">
        <v>20</v>
      </c>
      <c r="M131" s="6">
        <v>18</v>
      </c>
      <c r="N131" s="6">
        <v>5</v>
      </c>
      <c r="O131" s="6" t="s">
        <v>770</v>
      </c>
      <c r="P131" s="6">
        <v>2</v>
      </c>
      <c r="Q131" s="6" t="s">
        <v>770</v>
      </c>
      <c r="R131" s="6">
        <v>165</v>
      </c>
      <c r="S131" s="6" t="s">
        <v>770</v>
      </c>
      <c r="T131" s="6" t="s">
        <v>770</v>
      </c>
      <c r="U131" s="6" t="s">
        <v>770</v>
      </c>
      <c r="V131" s="6" t="s">
        <v>770</v>
      </c>
      <c r="W131" s="6" t="s">
        <v>770</v>
      </c>
      <c r="X131" s="6">
        <v>10</v>
      </c>
      <c r="Y131" s="6" t="s">
        <v>770</v>
      </c>
      <c r="Z131" s="6">
        <v>80</v>
      </c>
      <c r="AA131" s="6">
        <v>10</v>
      </c>
      <c r="AB131" s="6">
        <v>3</v>
      </c>
      <c r="AC131" s="6">
        <v>102</v>
      </c>
      <c r="AD131" s="80">
        <v>59</v>
      </c>
      <c r="AE131" s="80">
        <v>8</v>
      </c>
      <c r="AF131" s="80">
        <v>150</v>
      </c>
      <c r="AG131" s="80">
        <v>23</v>
      </c>
      <c r="AH131" s="81">
        <v>0</v>
      </c>
      <c r="AI131" s="6">
        <v>0</v>
      </c>
      <c r="AJ131" s="6">
        <v>0</v>
      </c>
      <c r="AK131" s="6">
        <v>0</v>
      </c>
      <c r="AL131" s="89">
        <f t="shared" si="16"/>
        <v>26124</v>
      </c>
      <c r="AM131" s="6">
        <f t="shared" si="17"/>
        <v>458</v>
      </c>
      <c r="AN131" s="6">
        <f t="shared" si="18"/>
        <v>0</v>
      </c>
      <c r="AO131" s="80">
        <f t="shared" si="19"/>
        <v>26582</v>
      </c>
      <c r="AP131" s="90"/>
      <c r="AQ131" s="91">
        <v>458982</v>
      </c>
      <c r="AR131" s="82">
        <f t="shared" si="20"/>
        <v>26124000</v>
      </c>
      <c r="AS131" s="82">
        <f t="shared" si="21"/>
        <v>0</v>
      </c>
      <c r="AT131" s="82">
        <f t="shared" si="22"/>
        <v>26124000</v>
      </c>
    </row>
    <row r="132" spans="1:46" ht="18.399999999999999" customHeight="1" x14ac:dyDescent="0.25">
      <c r="A132" s="93" t="s">
        <v>287</v>
      </c>
      <c r="B132" s="93" t="s">
        <v>611</v>
      </c>
      <c r="C132" s="6">
        <v>20065</v>
      </c>
      <c r="D132" s="6" t="s">
        <v>770</v>
      </c>
      <c r="E132" s="88">
        <f t="shared" si="15"/>
        <v>20065</v>
      </c>
      <c r="F132" s="26" t="s">
        <v>770</v>
      </c>
      <c r="G132" s="6">
        <v>6</v>
      </c>
      <c r="H132" s="6">
        <v>240</v>
      </c>
      <c r="I132" s="6">
        <v>44</v>
      </c>
      <c r="J132" s="6">
        <v>5</v>
      </c>
      <c r="K132" s="6">
        <v>10</v>
      </c>
      <c r="L132" s="6">
        <v>19</v>
      </c>
      <c r="M132" s="6">
        <v>18</v>
      </c>
      <c r="N132" s="6">
        <v>5</v>
      </c>
      <c r="O132" s="6" t="s">
        <v>770</v>
      </c>
      <c r="P132" s="6">
        <v>2</v>
      </c>
      <c r="Q132" s="6" t="s">
        <v>770</v>
      </c>
      <c r="R132" s="6">
        <v>165</v>
      </c>
      <c r="S132" s="6" t="s">
        <v>770</v>
      </c>
      <c r="T132" s="6" t="s">
        <v>770</v>
      </c>
      <c r="U132" s="6" t="s">
        <v>770</v>
      </c>
      <c r="V132" s="6" t="s">
        <v>770</v>
      </c>
      <c r="W132" s="6" t="s">
        <v>770</v>
      </c>
      <c r="X132" s="6" t="s">
        <v>770</v>
      </c>
      <c r="Y132" s="6" t="s">
        <v>770</v>
      </c>
      <c r="Z132" s="6">
        <v>80</v>
      </c>
      <c r="AA132" s="6">
        <v>10</v>
      </c>
      <c r="AB132" s="6">
        <v>3</v>
      </c>
      <c r="AC132" s="6">
        <v>102</v>
      </c>
      <c r="AD132" s="80">
        <v>59</v>
      </c>
      <c r="AE132" s="80">
        <v>4</v>
      </c>
      <c r="AF132" s="80">
        <v>120</v>
      </c>
      <c r="AG132" s="80">
        <v>58</v>
      </c>
      <c r="AH132" s="81">
        <v>0</v>
      </c>
      <c r="AI132" s="6">
        <v>0</v>
      </c>
      <c r="AJ132" s="6">
        <v>0</v>
      </c>
      <c r="AK132" s="6">
        <v>0</v>
      </c>
      <c r="AL132" s="89">
        <f t="shared" si="16"/>
        <v>21015</v>
      </c>
      <c r="AM132" s="6">
        <f t="shared" si="17"/>
        <v>187</v>
      </c>
      <c r="AN132" s="6">
        <f>AP132/1000</f>
        <v>0</v>
      </c>
      <c r="AO132" s="80">
        <f t="shared" si="19"/>
        <v>21202</v>
      </c>
      <c r="AP132" s="90"/>
      <c r="AQ132" s="91">
        <v>187038</v>
      </c>
      <c r="AR132" s="82">
        <f t="shared" si="20"/>
        <v>21015000</v>
      </c>
      <c r="AS132" s="82">
        <f t="shared" si="21"/>
        <v>0</v>
      </c>
      <c r="AT132" s="82">
        <f t="shared" si="22"/>
        <v>21015000</v>
      </c>
    </row>
    <row r="133" spans="1:46" ht="18.399999999999999" customHeight="1" x14ac:dyDescent="0.25">
      <c r="A133" s="93" t="s">
        <v>612</v>
      </c>
      <c r="B133" s="93" t="s">
        <v>613</v>
      </c>
      <c r="C133" s="6">
        <v>27970</v>
      </c>
      <c r="D133" s="6" t="s">
        <v>770</v>
      </c>
      <c r="E133" s="88">
        <f t="shared" si="15"/>
        <v>27970</v>
      </c>
      <c r="F133" s="26" t="s">
        <v>770</v>
      </c>
      <c r="G133" s="6">
        <v>6</v>
      </c>
      <c r="H133" s="6">
        <v>240</v>
      </c>
      <c r="I133" s="6">
        <v>80</v>
      </c>
      <c r="J133" s="6">
        <v>13</v>
      </c>
      <c r="K133" s="6">
        <v>25</v>
      </c>
      <c r="L133" s="6">
        <v>24</v>
      </c>
      <c r="M133" s="6">
        <v>20</v>
      </c>
      <c r="N133" s="6">
        <v>5</v>
      </c>
      <c r="O133" s="6" t="s">
        <v>770</v>
      </c>
      <c r="P133" s="6">
        <v>5</v>
      </c>
      <c r="Q133" s="6" t="s">
        <v>770</v>
      </c>
      <c r="R133" s="6">
        <v>165</v>
      </c>
      <c r="S133" s="6">
        <v>6</v>
      </c>
      <c r="T133" s="6">
        <v>12</v>
      </c>
      <c r="U133" s="6">
        <v>1</v>
      </c>
      <c r="V133" s="6" t="s">
        <v>770</v>
      </c>
      <c r="W133" s="6" t="s">
        <v>770</v>
      </c>
      <c r="X133" s="6">
        <v>13</v>
      </c>
      <c r="Y133" s="6" t="s">
        <v>770</v>
      </c>
      <c r="Z133" s="6">
        <v>80</v>
      </c>
      <c r="AA133" s="6">
        <v>10</v>
      </c>
      <c r="AB133" s="6">
        <v>3</v>
      </c>
      <c r="AC133" s="6">
        <v>119</v>
      </c>
      <c r="AD133" s="80">
        <v>105</v>
      </c>
      <c r="AE133" s="80">
        <v>8</v>
      </c>
      <c r="AF133" s="80">
        <v>350</v>
      </c>
      <c r="AG133" s="80">
        <v>277</v>
      </c>
      <c r="AH133" s="81">
        <v>0</v>
      </c>
      <c r="AI133" s="6">
        <v>0</v>
      </c>
      <c r="AJ133" s="6">
        <v>0</v>
      </c>
      <c r="AK133" s="6">
        <v>0</v>
      </c>
      <c r="AL133" s="89">
        <f t="shared" si="16"/>
        <v>29537</v>
      </c>
      <c r="AM133" s="6">
        <f t="shared" si="17"/>
        <v>336</v>
      </c>
      <c r="AN133" s="6">
        <f t="shared" si="18"/>
        <v>0</v>
      </c>
      <c r="AO133" s="80">
        <f t="shared" si="19"/>
        <v>29873</v>
      </c>
      <c r="AP133" s="90"/>
      <c r="AQ133" s="91">
        <v>336581</v>
      </c>
      <c r="AR133" s="82">
        <f t="shared" si="20"/>
        <v>29537000</v>
      </c>
      <c r="AS133" s="82">
        <f t="shared" si="21"/>
        <v>0</v>
      </c>
      <c r="AT133" s="82">
        <f t="shared" si="22"/>
        <v>29537000</v>
      </c>
    </row>
    <row r="134" spans="1:46" ht="18.399999999999999" customHeight="1" x14ac:dyDescent="0.25">
      <c r="A134" s="93" t="s">
        <v>614</v>
      </c>
      <c r="B134" s="93" t="s">
        <v>292</v>
      </c>
      <c r="C134" s="6">
        <v>25133</v>
      </c>
      <c r="D134" s="6" t="s">
        <v>770</v>
      </c>
      <c r="E134" s="88">
        <f t="shared" si="15"/>
        <v>25133</v>
      </c>
      <c r="F134" s="26" t="s">
        <v>770</v>
      </c>
      <c r="G134" s="6">
        <v>6</v>
      </c>
      <c r="H134" s="6">
        <v>240</v>
      </c>
      <c r="I134" s="6">
        <v>51</v>
      </c>
      <c r="J134" s="6">
        <v>4</v>
      </c>
      <c r="K134" s="6">
        <v>7</v>
      </c>
      <c r="L134" s="6">
        <v>20</v>
      </c>
      <c r="M134" s="6">
        <v>18</v>
      </c>
      <c r="N134" s="6">
        <v>5</v>
      </c>
      <c r="O134" s="6" t="s">
        <v>770</v>
      </c>
      <c r="P134" s="6">
        <v>2</v>
      </c>
      <c r="Q134" s="6" t="s">
        <v>770</v>
      </c>
      <c r="R134" s="6">
        <v>165</v>
      </c>
      <c r="S134" s="6" t="s">
        <v>770</v>
      </c>
      <c r="T134" s="6" t="s">
        <v>770</v>
      </c>
      <c r="U134" s="6" t="s">
        <v>770</v>
      </c>
      <c r="V134" s="6" t="s">
        <v>770</v>
      </c>
      <c r="W134" s="6" t="s">
        <v>770</v>
      </c>
      <c r="X134" s="6">
        <v>10</v>
      </c>
      <c r="Y134" s="6" t="s">
        <v>770</v>
      </c>
      <c r="Z134" s="6">
        <v>80</v>
      </c>
      <c r="AA134" s="6">
        <v>10</v>
      </c>
      <c r="AB134" s="6">
        <v>3</v>
      </c>
      <c r="AC134" s="6">
        <v>102</v>
      </c>
      <c r="AD134" s="80">
        <v>59</v>
      </c>
      <c r="AE134" s="80">
        <v>4</v>
      </c>
      <c r="AF134" s="80">
        <v>150</v>
      </c>
      <c r="AG134" s="80">
        <v>132</v>
      </c>
      <c r="AH134" s="81">
        <v>0</v>
      </c>
      <c r="AI134" s="6">
        <v>0</v>
      </c>
      <c r="AJ134" s="6">
        <v>0</v>
      </c>
      <c r="AK134" s="6">
        <v>0</v>
      </c>
      <c r="AL134" s="89">
        <f t="shared" si="16"/>
        <v>26201</v>
      </c>
      <c r="AM134" s="6">
        <f t="shared" si="17"/>
        <v>159</v>
      </c>
      <c r="AN134" s="6">
        <f t="shared" si="18"/>
        <v>0</v>
      </c>
      <c r="AO134" s="80">
        <f t="shared" si="19"/>
        <v>26360</v>
      </c>
      <c r="AP134" s="90"/>
      <c r="AQ134" s="91">
        <v>159530</v>
      </c>
      <c r="AR134" s="82">
        <f t="shared" si="20"/>
        <v>26201000</v>
      </c>
      <c r="AS134" s="82">
        <f t="shared" si="21"/>
        <v>0</v>
      </c>
      <c r="AT134" s="82">
        <f t="shared" si="22"/>
        <v>26201000</v>
      </c>
    </row>
    <row r="135" spans="1:46" ht="18.399999999999999" customHeight="1" x14ac:dyDescent="0.25">
      <c r="A135" s="93" t="s">
        <v>293</v>
      </c>
      <c r="B135" s="93" t="s">
        <v>615</v>
      </c>
      <c r="C135" s="6">
        <v>23387</v>
      </c>
      <c r="D135" s="6" t="s">
        <v>770</v>
      </c>
      <c r="E135" s="88">
        <f t="shared" ref="E135:E174" si="23">SUM(C135:D135)</f>
        <v>23387</v>
      </c>
      <c r="F135" s="26" t="s">
        <v>770</v>
      </c>
      <c r="G135" s="6">
        <v>12</v>
      </c>
      <c r="H135" s="6">
        <v>240</v>
      </c>
      <c r="I135" s="6">
        <v>51</v>
      </c>
      <c r="J135" s="6">
        <v>2</v>
      </c>
      <c r="K135" s="6">
        <v>3</v>
      </c>
      <c r="L135" s="6">
        <v>20</v>
      </c>
      <c r="M135" s="6">
        <v>18</v>
      </c>
      <c r="N135" s="6">
        <v>5</v>
      </c>
      <c r="O135" s="6" t="s">
        <v>770</v>
      </c>
      <c r="P135" s="6">
        <v>1</v>
      </c>
      <c r="Q135" s="6" t="s">
        <v>770</v>
      </c>
      <c r="R135" s="6">
        <v>165</v>
      </c>
      <c r="S135" s="6" t="s">
        <v>770</v>
      </c>
      <c r="T135" s="6">
        <v>116</v>
      </c>
      <c r="U135" s="6">
        <v>1</v>
      </c>
      <c r="V135" s="6" t="s">
        <v>770</v>
      </c>
      <c r="W135" s="6" t="s">
        <v>770</v>
      </c>
      <c r="X135" s="6">
        <v>10</v>
      </c>
      <c r="Y135" s="6" t="s">
        <v>770</v>
      </c>
      <c r="Z135" s="6">
        <v>80</v>
      </c>
      <c r="AA135" s="6">
        <v>10</v>
      </c>
      <c r="AB135" s="6">
        <v>3</v>
      </c>
      <c r="AC135" s="6">
        <v>102</v>
      </c>
      <c r="AD135" s="80">
        <v>59</v>
      </c>
      <c r="AE135" s="80">
        <v>8</v>
      </c>
      <c r="AF135" s="80">
        <v>150</v>
      </c>
      <c r="AG135" s="80" t="s">
        <v>770</v>
      </c>
      <c r="AH135" s="81">
        <v>100</v>
      </c>
      <c r="AI135" s="6">
        <v>20</v>
      </c>
      <c r="AJ135" s="6">
        <v>0</v>
      </c>
      <c r="AK135" s="6">
        <v>0</v>
      </c>
      <c r="AL135" s="89">
        <f t="shared" si="16"/>
        <v>24563</v>
      </c>
      <c r="AM135" s="6">
        <f t="shared" si="17"/>
        <v>384</v>
      </c>
      <c r="AN135" s="6">
        <f t="shared" si="18"/>
        <v>0</v>
      </c>
      <c r="AO135" s="80">
        <f t="shared" si="19"/>
        <v>24947</v>
      </c>
      <c r="AP135" s="90"/>
      <c r="AQ135" s="91">
        <v>384694</v>
      </c>
      <c r="AR135" s="82">
        <f t="shared" si="20"/>
        <v>24563000</v>
      </c>
      <c r="AS135" s="82">
        <f t="shared" si="21"/>
        <v>120000</v>
      </c>
      <c r="AT135" s="82">
        <f t="shared" si="22"/>
        <v>24443000</v>
      </c>
    </row>
    <row r="136" spans="1:46" ht="18.399999999999999" customHeight="1" x14ac:dyDescent="0.25">
      <c r="A136" s="93" t="s">
        <v>616</v>
      </c>
      <c r="B136" s="93" t="s">
        <v>296</v>
      </c>
      <c r="C136" s="6">
        <v>26101</v>
      </c>
      <c r="D136" s="6" t="s">
        <v>770</v>
      </c>
      <c r="E136" s="88">
        <f t="shared" si="23"/>
        <v>26101</v>
      </c>
      <c r="F136" s="26" t="s">
        <v>770</v>
      </c>
      <c r="G136" s="6" t="s">
        <v>770</v>
      </c>
      <c r="H136" s="6">
        <v>240</v>
      </c>
      <c r="I136" s="6">
        <v>58</v>
      </c>
      <c r="J136" s="6">
        <v>4</v>
      </c>
      <c r="K136" s="6">
        <v>8</v>
      </c>
      <c r="L136" s="6">
        <v>21</v>
      </c>
      <c r="M136" s="6">
        <v>19</v>
      </c>
      <c r="N136" s="6">
        <v>5</v>
      </c>
      <c r="O136" s="6" t="s">
        <v>770</v>
      </c>
      <c r="P136" s="6">
        <v>2</v>
      </c>
      <c r="Q136" s="6" t="s">
        <v>770</v>
      </c>
      <c r="R136" s="6">
        <v>165</v>
      </c>
      <c r="S136" s="6" t="s">
        <v>770</v>
      </c>
      <c r="T136" s="6" t="s">
        <v>770</v>
      </c>
      <c r="U136" s="6">
        <v>1</v>
      </c>
      <c r="V136" s="6" t="s">
        <v>770</v>
      </c>
      <c r="W136" s="6" t="s">
        <v>770</v>
      </c>
      <c r="X136" s="6">
        <v>10</v>
      </c>
      <c r="Y136" s="6" t="s">
        <v>770</v>
      </c>
      <c r="Z136" s="6">
        <v>80</v>
      </c>
      <c r="AA136" s="6">
        <v>10</v>
      </c>
      <c r="AB136" s="6">
        <v>3</v>
      </c>
      <c r="AC136" s="6">
        <v>102</v>
      </c>
      <c r="AD136" s="80">
        <v>79</v>
      </c>
      <c r="AE136" s="80">
        <v>4</v>
      </c>
      <c r="AF136" s="80">
        <v>180</v>
      </c>
      <c r="AG136" s="80">
        <v>74</v>
      </c>
      <c r="AH136" s="81">
        <v>0</v>
      </c>
      <c r="AI136" s="6">
        <v>0</v>
      </c>
      <c r="AJ136" s="6">
        <v>0</v>
      </c>
      <c r="AK136" s="6">
        <v>0</v>
      </c>
      <c r="AL136" s="89">
        <f t="shared" ref="AL136:AL174" si="24">SUM(E136:AK136)</f>
        <v>27166</v>
      </c>
      <c r="AM136" s="6">
        <f t="shared" ref="AM136:AM174" si="25">ROUNDDOWN(AQ136/1000,0)</f>
        <v>281</v>
      </c>
      <c r="AN136" s="6">
        <f t="shared" ref="AN136:AN174" si="26">AP136/1000</f>
        <v>0</v>
      </c>
      <c r="AO136" s="80">
        <f t="shared" ref="AO136:AO174" si="27">AL136+AM136-AN136</f>
        <v>27447</v>
      </c>
      <c r="AP136" s="90"/>
      <c r="AQ136" s="91">
        <v>281412</v>
      </c>
      <c r="AR136" s="82">
        <f t="shared" ref="AR136:AR174" si="28">AL136*1000</f>
        <v>27166000</v>
      </c>
      <c r="AS136" s="82">
        <f t="shared" ref="AS136:AS174" si="29">(AH136+AI136+AJ136+AK136)*1000</f>
        <v>0</v>
      </c>
      <c r="AT136" s="82">
        <f t="shared" ref="AT136:AT174" si="30">AR136-AS136</f>
        <v>27166000</v>
      </c>
    </row>
    <row r="137" spans="1:46" ht="18.399999999999999" customHeight="1" x14ac:dyDescent="0.25">
      <c r="A137" s="93" t="s">
        <v>297</v>
      </c>
      <c r="B137" s="93" t="s">
        <v>617</v>
      </c>
      <c r="C137" s="6">
        <v>24910</v>
      </c>
      <c r="D137" s="6" t="s">
        <v>770</v>
      </c>
      <c r="E137" s="88">
        <f t="shared" si="23"/>
        <v>24910</v>
      </c>
      <c r="F137" s="26" t="s">
        <v>770</v>
      </c>
      <c r="G137" s="6">
        <v>12</v>
      </c>
      <c r="H137" s="6">
        <v>240</v>
      </c>
      <c r="I137" s="6">
        <v>51</v>
      </c>
      <c r="J137" s="6">
        <v>4</v>
      </c>
      <c r="K137" s="6">
        <v>8</v>
      </c>
      <c r="L137" s="6">
        <v>20</v>
      </c>
      <c r="M137" s="6">
        <v>18</v>
      </c>
      <c r="N137" s="6">
        <v>5</v>
      </c>
      <c r="O137" s="6" t="s">
        <v>770</v>
      </c>
      <c r="P137" s="6">
        <v>2</v>
      </c>
      <c r="Q137" s="6" t="s">
        <v>770</v>
      </c>
      <c r="R137" s="6">
        <v>165</v>
      </c>
      <c r="S137" s="6" t="s">
        <v>770</v>
      </c>
      <c r="T137" s="6" t="s">
        <v>770</v>
      </c>
      <c r="U137" s="6">
        <v>1</v>
      </c>
      <c r="V137" s="6" t="s">
        <v>770</v>
      </c>
      <c r="W137" s="6" t="s">
        <v>770</v>
      </c>
      <c r="X137" s="6">
        <v>10</v>
      </c>
      <c r="Y137" s="6" t="s">
        <v>770</v>
      </c>
      <c r="Z137" s="6">
        <v>80</v>
      </c>
      <c r="AA137" s="6">
        <v>10</v>
      </c>
      <c r="AB137" s="6">
        <v>3</v>
      </c>
      <c r="AC137" s="6">
        <v>102</v>
      </c>
      <c r="AD137" s="80">
        <v>79</v>
      </c>
      <c r="AE137" s="80">
        <v>4</v>
      </c>
      <c r="AF137" s="80">
        <v>150</v>
      </c>
      <c r="AG137" s="80" t="s">
        <v>770</v>
      </c>
      <c r="AH137" s="81">
        <v>0</v>
      </c>
      <c r="AI137" s="6">
        <v>0</v>
      </c>
      <c r="AJ137" s="6">
        <v>0</v>
      </c>
      <c r="AK137" s="6">
        <v>0</v>
      </c>
      <c r="AL137" s="89">
        <f t="shared" si="24"/>
        <v>25874</v>
      </c>
      <c r="AM137" s="6">
        <f t="shared" si="25"/>
        <v>141</v>
      </c>
      <c r="AN137" s="6">
        <f t="shared" si="26"/>
        <v>0</v>
      </c>
      <c r="AO137" s="80">
        <f t="shared" si="27"/>
        <v>26015</v>
      </c>
      <c r="AP137" s="90"/>
      <c r="AQ137" s="91">
        <v>141156</v>
      </c>
      <c r="AR137" s="82">
        <f t="shared" si="28"/>
        <v>25874000</v>
      </c>
      <c r="AS137" s="82">
        <f t="shared" si="29"/>
        <v>0</v>
      </c>
      <c r="AT137" s="82">
        <f t="shared" si="30"/>
        <v>25874000</v>
      </c>
    </row>
    <row r="138" spans="1:46" ht="18.399999999999999" customHeight="1" x14ac:dyDescent="0.25">
      <c r="A138" s="93" t="s">
        <v>299</v>
      </c>
      <c r="B138" s="93" t="s">
        <v>618</v>
      </c>
      <c r="C138" s="6">
        <v>18995</v>
      </c>
      <c r="D138" s="6" t="s">
        <v>770</v>
      </c>
      <c r="E138" s="88">
        <f t="shared" si="23"/>
        <v>18995</v>
      </c>
      <c r="F138" s="26" t="s">
        <v>770</v>
      </c>
      <c r="G138" s="6" t="s">
        <v>770</v>
      </c>
      <c r="H138" s="6">
        <v>240</v>
      </c>
      <c r="I138" s="6">
        <v>44</v>
      </c>
      <c r="J138" s="6">
        <v>4</v>
      </c>
      <c r="K138" s="6">
        <v>8</v>
      </c>
      <c r="L138" s="6">
        <v>19</v>
      </c>
      <c r="M138" s="6">
        <v>18</v>
      </c>
      <c r="N138" s="6">
        <v>5</v>
      </c>
      <c r="O138" s="6" t="s">
        <v>770</v>
      </c>
      <c r="P138" s="6">
        <v>1</v>
      </c>
      <c r="Q138" s="6" t="s">
        <v>770</v>
      </c>
      <c r="R138" s="6">
        <v>165</v>
      </c>
      <c r="S138" s="6" t="s">
        <v>770</v>
      </c>
      <c r="T138" s="6" t="s">
        <v>770</v>
      </c>
      <c r="U138" s="6">
        <v>1</v>
      </c>
      <c r="V138" s="6" t="s">
        <v>770</v>
      </c>
      <c r="W138" s="6" t="s">
        <v>770</v>
      </c>
      <c r="X138" s="6" t="s">
        <v>770</v>
      </c>
      <c r="Y138" s="6" t="s">
        <v>770</v>
      </c>
      <c r="Z138" s="6">
        <v>80</v>
      </c>
      <c r="AA138" s="6">
        <v>10</v>
      </c>
      <c r="AB138" s="6">
        <v>3</v>
      </c>
      <c r="AC138" s="6">
        <v>102</v>
      </c>
      <c r="AD138" s="80">
        <v>59</v>
      </c>
      <c r="AE138" s="80">
        <v>4</v>
      </c>
      <c r="AF138" s="80">
        <v>120</v>
      </c>
      <c r="AG138" s="80">
        <v>98</v>
      </c>
      <c r="AH138" s="81">
        <v>0</v>
      </c>
      <c r="AI138" s="6">
        <v>0</v>
      </c>
      <c r="AJ138" s="6">
        <v>0</v>
      </c>
      <c r="AK138" s="6">
        <v>0</v>
      </c>
      <c r="AL138" s="89">
        <f t="shared" si="24"/>
        <v>19976</v>
      </c>
      <c r="AM138" s="6">
        <f t="shared" si="25"/>
        <v>125</v>
      </c>
      <c r="AN138" s="6">
        <f t="shared" si="26"/>
        <v>0</v>
      </c>
      <c r="AO138" s="80">
        <f t="shared" si="27"/>
        <v>20101</v>
      </c>
      <c r="AP138" s="90"/>
      <c r="AQ138" s="91">
        <v>125880</v>
      </c>
      <c r="AR138" s="82">
        <f t="shared" si="28"/>
        <v>19976000</v>
      </c>
      <c r="AS138" s="82">
        <f t="shared" si="29"/>
        <v>0</v>
      </c>
      <c r="AT138" s="82">
        <f t="shared" si="30"/>
        <v>19976000</v>
      </c>
    </row>
    <row r="139" spans="1:46" ht="18.399999999999999" customHeight="1" x14ac:dyDescent="0.25">
      <c r="A139" s="93" t="s">
        <v>619</v>
      </c>
      <c r="B139" s="93" t="s">
        <v>302</v>
      </c>
      <c r="C139" s="6">
        <v>19135</v>
      </c>
      <c r="D139" s="6" t="s">
        <v>770</v>
      </c>
      <c r="E139" s="88">
        <f t="shared" si="23"/>
        <v>19135</v>
      </c>
      <c r="F139" s="26" t="s">
        <v>770</v>
      </c>
      <c r="G139" s="6" t="s">
        <v>770</v>
      </c>
      <c r="H139" s="6">
        <v>240</v>
      </c>
      <c r="I139" s="6">
        <v>44</v>
      </c>
      <c r="J139" s="6">
        <v>3</v>
      </c>
      <c r="K139" s="6">
        <v>5</v>
      </c>
      <c r="L139" s="6">
        <v>19</v>
      </c>
      <c r="M139" s="6">
        <v>18</v>
      </c>
      <c r="N139" s="6">
        <v>5</v>
      </c>
      <c r="O139" s="6" t="s">
        <v>770</v>
      </c>
      <c r="P139" s="6">
        <v>1</v>
      </c>
      <c r="Q139" s="6" t="s">
        <v>770</v>
      </c>
      <c r="R139" s="6">
        <v>165</v>
      </c>
      <c r="S139" s="6" t="s">
        <v>770</v>
      </c>
      <c r="T139" s="6">
        <v>3</v>
      </c>
      <c r="U139" s="6">
        <v>1</v>
      </c>
      <c r="V139" s="6" t="s">
        <v>770</v>
      </c>
      <c r="W139" s="6" t="s">
        <v>770</v>
      </c>
      <c r="X139" s="6" t="s">
        <v>770</v>
      </c>
      <c r="Y139" s="6" t="s">
        <v>770</v>
      </c>
      <c r="Z139" s="6">
        <v>80</v>
      </c>
      <c r="AA139" s="6">
        <v>10</v>
      </c>
      <c r="AB139" s="6">
        <v>3</v>
      </c>
      <c r="AC139" s="6">
        <v>102</v>
      </c>
      <c r="AD139" s="80">
        <v>85</v>
      </c>
      <c r="AE139" s="80">
        <v>4</v>
      </c>
      <c r="AF139" s="80">
        <v>120</v>
      </c>
      <c r="AG139" s="80">
        <v>24</v>
      </c>
      <c r="AH139" s="81">
        <v>0</v>
      </c>
      <c r="AI139" s="6">
        <v>0</v>
      </c>
      <c r="AJ139" s="6">
        <v>0</v>
      </c>
      <c r="AK139" s="6">
        <v>0</v>
      </c>
      <c r="AL139" s="89">
        <f t="shared" si="24"/>
        <v>20067</v>
      </c>
      <c r="AM139" s="6">
        <f t="shared" si="25"/>
        <v>7</v>
      </c>
      <c r="AN139" s="6">
        <f t="shared" si="26"/>
        <v>0</v>
      </c>
      <c r="AO139" s="80">
        <f t="shared" si="27"/>
        <v>20074</v>
      </c>
      <c r="AP139" s="90"/>
      <c r="AQ139" s="91">
        <v>7344</v>
      </c>
      <c r="AR139" s="82">
        <f t="shared" si="28"/>
        <v>20067000</v>
      </c>
      <c r="AS139" s="82">
        <f t="shared" si="29"/>
        <v>0</v>
      </c>
      <c r="AT139" s="82">
        <f t="shared" si="30"/>
        <v>20067000</v>
      </c>
    </row>
    <row r="140" spans="1:46" ht="18.399999999999999" customHeight="1" x14ac:dyDescent="0.25">
      <c r="A140" s="93" t="s">
        <v>620</v>
      </c>
      <c r="B140" s="93" t="s">
        <v>621</v>
      </c>
      <c r="C140" s="6">
        <v>18976</v>
      </c>
      <c r="D140" s="6" t="s">
        <v>770</v>
      </c>
      <c r="E140" s="88">
        <f t="shared" si="23"/>
        <v>18976</v>
      </c>
      <c r="F140" s="26" t="s">
        <v>770</v>
      </c>
      <c r="G140" s="6">
        <v>6</v>
      </c>
      <c r="H140" s="6">
        <v>240</v>
      </c>
      <c r="I140" s="6">
        <v>44</v>
      </c>
      <c r="J140" s="6">
        <v>3</v>
      </c>
      <c r="K140" s="6">
        <v>5</v>
      </c>
      <c r="L140" s="6">
        <v>19</v>
      </c>
      <c r="M140" s="6">
        <v>18</v>
      </c>
      <c r="N140" s="6">
        <v>5</v>
      </c>
      <c r="O140" s="6" t="s">
        <v>770</v>
      </c>
      <c r="P140" s="6">
        <v>1</v>
      </c>
      <c r="Q140" s="6" t="s">
        <v>770</v>
      </c>
      <c r="R140" s="6">
        <v>165</v>
      </c>
      <c r="S140" s="6" t="s">
        <v>770</v>
      </c>
      <c r="T140" s="6">
        <v>50</v>
      </c>
      <c r="U140" s="6" t="s">
        <v>770</v>
      </c>
      <c r="V140" s="6" t="s">
        <v>770</v>
      </c>
      <c r="W140" s="6" t="s">
        <v>770</v>
      </c>
      <c r="X140" s="6" t="s">
        <v>770</v>
      </c>
      <c r="Y140" s="6" t="s">
        <v>770</v>
      </c>
      <c r="Z140" s="6">
        <v>80</v>
      </c>
      <c r="AA140" s="6">
        <v>10</v>
      </c>
      <c r="AB140" s="6">
        <v>3</v>
      </c>
      <c r="AC140" s="6">
        <v>102</v>
      </c>
      <c r="AD140" s="80">
        <v>59</v>
      </c>
      <c r="AE140" s="80">
        <v>4</v>
      </c>
      <c r="AF140" s="80">
        <v>120</v>
      </c>
      <c r="AG140" s="80">
        <v>79</v>
      </c>
      <c r="AH140" s="81">
        <v>10</v>
      </c>
      <c r="AI140" s="6">
        <v>0</v>
      </c>
      <c r="AJ140" s="6">
        <v>0</v>
      </c>
      <c r="AK140" s="6">
        <v>0</v>
      </c>
      <c r="AL140" s="89">
        <f t="shared" si="24"/>
        <v>19999</v>
      </c>
      <c r="AM140" s="6">
        <f t="shared" si="25"/>
        <v>347</v>
      </c>
      <c r="AN140" s="6">
        <f t="shared" si="26"/>
        <v>0</v>
      </c>
      <c r="AO140" s="80">
        <f t="shared" si="27"/>
        <v>20346</v>
      </c>
      <c r="AP140" s="90"/>
      <c r="AQ140" s="91">
        <v>347938</v>
      </c>
      <c r="AR140" s="82">
        <f t="shared" si="28"/>
        <v>19999000</v>
      </c>
      <c r="AS140" s="82">
        <f t="shared" si="29"/>
        <v>10000</v>
      </c>
      <c r="AT140" s="82">
        <f t="shared" si="30"/>
        <v>19989000</v>
      </c>
    </row>
    <row r="141" spans="1:46" ht="18.399999999999999" customHeight="1" x14ac:dyDescent="0.25">
      <c r="A141" s="93" t="s">
        <v>305</v>
      </c>
      <c r="B141" s="93" t="s">
        <v>306</v>
      </c>
      <c r="C141" s="6">
        <v>28162</v>
      </c>
      <c r="D141" s="6" t="s">
        <v>770</v>
      </c>
      <c r="E141" s="88">
        <f t="shared" si="23"/>
        <v>28162</v>
      </c>
      <c r="F141" s="26" t="s">
        <v>770</v>
      </c>
      <c r="G141" s="6">
        <v>6</v>
      </c>
      <c r="H141" s="6">
        <v>240</v>
      </c>
      <c r="I141" s="6">
        <v>58</v>
      </c>
      <c r="J141" s="6">
        <v>5</v>
      </c>
      <c r="K141" s="6">
        <v>9</v>
      </c>
      <c r="L141" s="6">
        <v>21</v>
      </c>
      <c r="M141" s="6">
        <v>22</v>
      </c>
      <c r="N141" s="6">
        <v>5</v>
      </c>
      <c r="O141" s="6" t="s">
        <v>770</v>
      </c>
      <c r="P141" s="6">
        <v>2</v>
      </c>
      <c r="Q141" s="6" t="s">
        <v>770</v>
      </c>
      <c r="R141" s="6">
        <v>165</v>
      </c>
      <c r="S141" s="6">
        <v>6</v>
      </c>
      <c r="T141" s="6" t="s">
        <v>770</v>
      </c>
      <c r="U141" s="6">
        <v>7</v>
      </c>
      <c r="V141" s="6" t="s">
        <v>770</v>
      </c>
      <c r="W141" s="6" t="s">
        <v>770</v>
      </c>
      <c r="X141" s="6">
        <v>10</v>
      </c>
      <c r="Y141" s="6" t="s">
        <v>770</v>
      </c>
      <c r="Z141" s="6">
        <v>80</v>
      </c>
      <c r="AA141" s="6">
        <v>10</v>
      </c>
      <c r="AB141" s="6">
        <v>3</v>
      </c>
      <c r="AC141" s="6">
        <v>102</v>
      </c>
      <c r="AD141" s="80">
        <v>105</v>
      </c>
      <c r="AE141" s="80">
        <v>8</v>
      </c>
      <c r="AF141" s="80">
        <v>150</v>
      </c>
      <c r="AG141" s="80">
        <v>26</v>
      </c>
      <c r="AH141" s="81">
        <v>2</v>
      </c>
      <c r="AI141" s="6">
        <v>0</v>
      </c>
      <c r="AJ141" s="6">
        <v>0</v>
      </c>
      <c r="AK141" s="6">
        <v>0</v>
      </c>
      <c r="AL141" s="89">
        <f t="shared" si="24"/>
        <v>29204</v>
      </c>
      <c r="AM141" s="6">
        <f t="shared" si="25"/>
        <v>419</v>
      </c>
      <c r="AN141" s="6">
        <f t="shared" si="26"/>
        <v>0</v>
      </c>
      <c r="AO141" s="80">
        <f t="shared" si="27"/>
        <v>29623</v>
      </c>
      <c r="AP141" s="90"/>
      <c r="AQ141" s="91">
        <v>419143</v>
      </c>
      <c r="AR141" s="82">
        <f t="shared" si="28"/>
        <v>29204000</v>
      </c>
      <c r="AS141" s="82">
        <f t="shared" si="29"/>
        <v>2000</v>
      </c>
      <c r="AT141" s="82">
        <f t="shared" si="30"/>
        <v>29202000</v>
      </c>
    </row>
    <row r="142" spans="1:46" ht="18.399999999999999" customHeight="1" x14ac:dyDescent="0.25">
      <c r="A142" s="93" t="s">
        <v>307</v>
      </c>
      <c r="B142" s="93" t="s">
        <v>622</v>
      </c>
      <c r="C142" s="6">
        <v>39247</v>
      </c>
      <c r="D142" s="6" t="s">
        <v>770</v>
      </c>
      <c r="E142" s="88">
        <f t="shared" si="23"/>
        <v>39247</v>
      </c>
      <c r="F142" s="26" t="s">
        <v>770</v>
      </c>
      <c r="G142" s="6">
        <v>12</v>
      </c>
      <c r="H142" s="6">
        <v>360</v>
      </c>
      <c r="I142" s="6">
        <v>101</v>
      </c>
      <c r="J142" s="6">
        <v>8</v>
      </c>
      <c r="K142" s="6">
        <v>15</v>
      </c>
      <c r="L142" s="6">
        <v>28</v>
      </c>
      <c r="M142" s="6">
        <v>24</v>
      </c>
      <c r="N142" s="6">
        <v>5</v>
      </c>
      <c r="O142" s="6" t="s">
        <v>770</v>
      </c>
      <c r="P142" s="6">
        <v>3</v>
      </c>
      <c r="Q142" s="6" t="s">
        <v>770</v>
      </c>
      <c r="R142" s="6">
        <v>329</v>
      </c>
      <c r="S142" s="6" t="s">
        <v>770</v>
      </c>
      <c r="T142" s="6" t="s">
        <v>770</v>
      </c>
      <c r="U142" s="6">
        <v>11</v>
      </c>
      <c r="V142" s="6" t="s">
        <v>770</v>
      </c>
      <c r="W142" s="6" t="s">
        <v>770</v>
      </c>
      <c r="X142" s="6">
        <v>10</v>
      </c>
      <c r="Y142" s="6" t="s">
        <v>770</v>
      </c>
      <c r="Z142" s="6">
        <v>140</v>
      </c>
      <c r="AA142" s="6">
        <v>10</v>
      </c>
      <c r="AB142" s="6">
        <v>3</v>
      </c>
      <c r="AC142" s="6">
        <v>204</v>
      </c>
      <c r="AD142" s="80">
        <v>117</v>
      </c>
      <c r="AE142" s="80">
        <v>14</v>
      </c>
      <c r="AF142" s="80">
        <v>350</v>
      </c>
      <c r="AG142" s="80">
        <v>55</v>
      </c>
      <c r="AH142" s="81">
        <v>0</v>
      </c>
      <c r="AI142" s="6">
        <v>0</v>
      </c>
      <c r="AJ142" s="6">
        <v>0</v>
      </c>
      <c r="AK142" s="6">
        <v>0</v>
      </c>
      <c r="AL142" s="89">
        <f t="shared" si="24"/>
        <v>41046</v>
      </c>
      <c r="AM142" s="6">
        <f t="shared" si="25"/>
        <v>243</v>
      </c>
      <c r="AN142" s="6">
        <f t="shared" si="26"/>
        <v>0</v>
      </c>
      <c r="AO142" s="80">
        <f t="shared" si="27"/>
        <v>41289</v>
      </c>
      <c r="AP142" s="90">
        <f>各校可編列經費!H144</f>
        <v>0</v>
      </c>
      <c r="AQ142" s="91">
        <v>243483</v>
      </c>
      <c r="AR142" s="82">
        <f t="shared" si="28"/>
        <v>41046000</v>
      </c>
      <c r="AS142" s="82">
        <f t="shared" si="29"/>
        <v>0</v>
      </c>
      <c r="AT142" s="82">
        <f t="shared" si="30"/>
        <v>41046000</v>
      </c>
    </row>
    <row r="143" spans="1:46" ht="18.399999999999999" customHeight="1" x14ac:dyDescent="0.25">
      <c r="A143" s="93" t="s">
        <v>309</v>
      </c>
      <c r="B143" s="93" t="s">
        <v>310</v>
      </c>
      <c r="C143" s="6">
        <v>24360</v>
      </c>
      <c r="D143" s="6" t="s">
        <v>770</v>
      </c>
      <c r="E143" s="88">
        <f t="shared" si="23"/>
        <v>24360</v>
      </c>
      <c r="F143" s="26" t="s">
        <v>770</v>
      </c>
      <c r="G143" s="6">
        <v>6</v>
      </c>
      <c r="H143" s="6">
        <v>240</v>
      </c>
      <c r="I143" s="6">
        <v>58</v>
      </c>
      <c r="J143" s="6">
        <v>10</v>
      </c>
      <c r="K143" s="6">
        <v>20</v>
      </c>
      <c r="L143" s="6">
        <v>21</v>
      </c>
      <c r="M143" s="6">
        <v>22</v>
      </c>
      <c r="N143" s="6">
        <v>5</v>
      </c>
      <c r="O143" s="6" t="s">
        <v>770</v>
      </c>
      <c r="P143" s="6">
        <v>4</v>
      </c>
      <c r="Q143" s="6" t="s">
        <v>770</v>
      </c>
      <c r="R143" s="6">
        <v>165</v>
      </c>
      <c r="S143" s="6" t="s">
        <v>770</v>
      </c>
      <c r="T143" s="6" t="s">
        <v>770</v>
      </c>
      <c r="U143" s="6">
        <v>14</v>
      </c>
      <c r="V143" s="6" t="s">
        <v>770</v>
      </c>
      <c r="W143" s="6" t="s">
        <v>770</v>
      </c>
      <c r="X143" s="6">
        <v>10</v>
      </c>
      <c r="Y143" s="6" t="s">
        <v>770</v>
      </c>
      <c r="Z143" s="6">
        <v>80</v>
      </c>
      <c r="AA143" s="6">
        <v>10</v>
      </c>
      <c r="AB143" s="6">
        <v>3</v>
      </c>
      <c r="AC143" s="6">
        <v>102</v>
      </c>
      <c r="AD143" s="80">
        <v>79</v>
      </c>
      <c r="AE143" s="80">
        <v>7</v>
      </c>
      <c r="AF143" s="80">
        <v>180</v>
      </c>
      <c r="AG143" s="80">
        <v>54</v>
      </c>
      <c r="AH143" s="81">
        <v>10</v>
      </c>
      <c r="AI143" s="6">
        <v>0</v>
      </c>
      <c r="AJ143" s="6">
        <v>0</v>
      </c>
      <c r="AK143" s="6">
        <v>0</v>
      </c>
      <c r="AL143" s="89">
        <f t="shared" si="24"/>
        <v>25460</v>
      </c>
      <c r="AM143" s="6">
        <f t="shared" si="25"/>
        <v>507</v>
      </c>
      <c r="AN143" s="6">
        <f t="shared" si="26"/>
        <v>0</v>
      </c>
      <c r="AO143" s="80">
        <f t="shared" si="27"/>
        <v>25967</v>
      </c>
      <c r="AP143" s="90"/>
      <c r="AQ143" s="91">
        <v>507228</v>
      </c>
      <c r="AR143" s="82">
        <f t="shared" si="28"/>
        <v>25460000</v>
      </c>
      <c r="AS143" s="82">
        <f t="shared" si="29"/>
        <v>10000</v>
      </c>
      <c r="AT143" s="82">
        <f t="shared" si="30"/>
        <v>25450000</v>
      </c>
    </row>
    <row r="144" spans="1:46" ht="18.399999999999999" customHeight="1" x14ac:dyDescent="0.25">
      <c r="A144" s="93" t="s">
        <v>311</v>
      </c>
      <c r="B144" s="93" t="s">
        <v>312</v>
      </c>
      <c r="C144" s="6">
        <v>20894</v>
      </c>
      <c r="D144" s="6" t="s">
        <v>770</v>
      </c>
      <c r="E144" s="88">
        <f t="shared" si="23"/>
        <v>20894</v>
      </c>
      <c r="F144" s="26" t="s">
        <v>770</v>
      </c>
      <c r="G144" s="6" t="s">
        <v>770</v>
      </c>
      <c r="H144" s="6">
        <v>240</v>
      </c>
      <c r="I144" s="6">
        <v>51</v>
      </c>
      <c r="J144" s="6">
        <v>4</v>
      </c>
      <c r="K144" s="6">
        <v>7</v>
      </c>
      <c r="L144" s="6">
        <v>20</v>
      </c>
      <c r="M144" s="6">
        <v>21</v>
      </c>
      <c r="N144" s="6">
        <v>5</v>
      </c>
      <c r="O144" s="6" t="s">
        <v>770</v>
      </c>
      <c r="P144" s="6">
        <v>2</v>
      </c>
      <c r="Q144" s="6" t="s">
        <v>770</v>
      </c>
      <c r="R144" s="6">
        <v>165</v>
      </c>
      <c r="S144" s="6" t="s">
        <v>770</v>
      </c>
      <c r="T144" s="6">
        <v>40</v>
      </c>
      <c r="U144" s="6">
        <v>6</v>
      </c>
      <c r="V144" s="6" t="s">
        <v>770</v>
      </c>
      <c r="W144" s="6" t="s">
        <v>770</v>
      </c>
      <c r="X144" s="6">
        <v>10</v>
      </c>
      <c r="Y144" s="6" t="s">
        <v>770</v>
      </c>
      <c r="Z144" s="6">
        <v>80</v>
      </c>
      <c r="AA144" s="6">
        <v>10</v>
      </c>
      <c r="AB144" s="6">
        <v>3</v>
      </c>
      <c r="AC144" s="6">
        <v>102</v>
      </c>
      <c r="AD144" s="80">
        <v>59</v>
      </c>
      <c r="AE144" s="80">
        <v>11</v>
      </c>
      <c r="AF144" s="80">
        <v>150</v>
      </c>
      <c r="AG144" s="80" t="s">
        <v>770</v>
      </c>
      <c r="AH144" s="81">
        <v>0</v>
      </c>
      <c r="AI144" s="6">
        <v>0</v>
      </c>
      <c r="AJ144" s="6">
        <v>0</v>
      </c>
      <c r="AK144" s="6">
        <v>0</v>
      </c>
      <c r="AL144" s="89">
        <f t="shared" si="24"/>
        <v>21880</v>
      </c>
      <c r="AM144" s="6">
        <f t="shared" si="25"/>
        <v>515</v>
      </c>
      <c r="AN144" s="6">
        <f t="shared" si="26"/>
        <v>0</v>
      </c>
      <c r="AO144" s="80">
        <f t="shared" si="27"/>
        <v>22395</v>
      </c>
      <c r="AP144" s="90"/>
      <c r="AQ144" s="91">
        <v>515622</v>
      </c>
      <c r="AR144" s="82">
        <f t="shared" si="28"/>
        <v>21880000</v>
      </c>
      <c r="AS144" s="82">
        <f t="shared" si="29"/>
        <v>0</v>
      </c>
      <c r="AT144" s="82">
        <f t="shared" si="30"/>
        <v>21880000</v>
      </c>
    </row>
    <row r="145" spans="1:46" ht="18.399999999999999" customHeight="1" x14ac:dyDescent="0.25">
      <c r="A145" s="93" t="s">
        <v>623</v>
      </c>
      <c r="B145" s="93" t="s">
        <v>624</v>
      </c>
      <c r="C145" s="6">
        <v>29955</v>
      </c>
      <c r="D145" s="6" t="s">
        <v>770</v>
      </c>
      <c r="E145" s="88">
        <f t="shared" si="23"/>
        <v>29955</v>
      </c>
      <c r="F145" s="26" t="s">
        <v>770</v>
      </c>
      <c r="G145" s="6">
        <v>6</v>
      </c>
      <c r="H145" s="6">
        <v>240</v>
      </c>
      <c r="I145" s="6">
        <v>58</v>
      </c>
      <c r="J145" s="6">
        <v>9</v>
      </c>
      <c r="K145" s="6">
        <v>17</v>
      </c>
      <c r="L145" s="6">
        <v>21</v>
      </c>
      <c r="M145" s="6">
        <v>22</v>
      </c>
      <c r="N145" s="6">
        <v>5</v>
      </c>
      <c r="O145" s="6" t="s">
        <v>770</v>
      </c>
      <c r="P145" s="6">
        <v>4</v>
      </c>
      <c r="Q145" s="6" t="s">
        <v>770</v>
      </c>
      <c r="R145" s="6">
        <v>165</v>
      </c>
      <c r="S145" s="6" t="s">
        <v>770</v>
      </c>
      <c r="T145" s="6" t="s">
        <v>770</v>
      </c>
      <c r="U145" s="6">
        <v>12</v>
      </c>
      <c r="V145" s="6" t="s">
        <v>770</v>
      </c>
      <c r="W145" s="6" t="s">
        <v>770</v>
      </c>
      <c r="X145" s="6">
        <v>10</v>
      </c>
      <c r="Y145" s="6" t="s">
        <v>770</v>
      </c>
      <c r="Z145" s="6">
        <v>80</v>
      </c>
      <c r="AA145" s="6">
        <v>10</v>
      </c>
      <c r="AB145" s="6">
        <v>3</v>
      </c>
      <c r="AC145" s="6">
        <v>102</v>
      </c>
      <c r="AD145" s="80">
        <v>79</v>
      </c>
      <c r="AE145" s="80">
        <v>7</v>
      </c>
      <c r="AF145" s="80">
        <v>180</v>
      </c>
      <c r="AG145" s="80">
        <v>103</v>
      </c>
      <c r="AH145" s="81">
        <v>6</v>
      </c>
      <c r="AI145" s="6">
        <v>0</v>
      </c>
      <c r="AJ145" s="6">
        <v>1</v>
      </c>
      <c r="AK145" s="6">
        <v>0</v>
      </c>
      <c r="AL145" s="89">
        <f t="shared" si="24"/>
        <v>31095</v>
      </c>
      <c r="AM145" s="6">
        <f t="shared" si="25"/>
        <v>526</v>
      </c>
      <c r="AN145" s="6">
        <f t="shared" si="26"/>
        <v>0</v>
      </c>
      <c r="AO145" s="80">
        <f t="shared" si="27"/>
        <v>31621</v>
      </c>
      <c r="AP145" s="90"/>
      <c r="AQ145" s="91">
        <v>526109</v>
      </c>
      <c r="AR145" s="82">
        <f t="shared" si="28"/>
        <v>31095000</v>
      </c>
      <c r="AS145" s="82">
        <f t="shared" si="29"/>
        <v>7000</v>
      </c>
      <c r="AT145" s="82">
        <f t="shared" si="30"/>
        <v>31088000</v>
      </c>
    </row>
    <row r="146" spans="1:46" ht="18.399999999999999" customHeight="1" x14ac:dyDescent="0.25">
      <c r="A146" s="93" t="s">
        <v>315</v>
      </c>
      <c r="B146" s="93" t="s">
        <v>316</v>
      </c>
      <c r="C146" s="6">
        <v>41973</v>
      </c>
      <c r="D146" s="6" t="s">
        <v>770</v>
      </c>
      <c r="E146" s="88">
        <f t="shared" si="23"/>
        <v>41973</v>
      </c>
      <c r="F146" s="26" t="s">
        <v>770</v>
      </c>
      <c r="G146" s="6" t="s">
        <v>770</v>
      </c>
      <c r="H146" s="6">
        <v>360</v>
      </c>
      <c r="I146" s="6">
        <v>87</v>
      </c>
      <c r="J146" s="6">
        <v>2</v>
      </c>
      <c r="K146" s="6">
        <v>4</v>
      </c>
      <c r="L146" s="6">
        <v>25</v>
      </c>
      <c r="M146" s="6">
        <v>23</v>
      </c>
      <c r="N146" s="6">
        <v>5</v>
      </c>
      <c r="O146" s="6" t="s">
        <v>770</v>
      </c>
      <c r="P146" s="6">
        <v>1</v>
      </c>
      <c r="Q146" s="6" t="s">
        <v>770</v>
      </c>
      <c r="R146" s="6">
        <v>329</v>
      </c>
      <c r="S146" s="6" t="s">
        <v>770</v>
      </c>
      <c r="T146" s="6" t="s">
        <v>770</v>
      </c>
      <c r="U146" s="6">
        <v>3</v>
      </c>
      <c r="V146" s="6" t="s">
        <v>770</v>
      </c>
      <c r="W146" s="6" t="s">
        <v>770</v>
      </c>
      <c r="X146" s="6">
        <v>20</v>
      </c>
      <c r="Y146" s="6" t="s">
        <v>770</v>
      </c>
      <c r="Z146" s="6">
        <v>140</v>
      </c>
      <c r="AA146" s="6">
        <v>10</v>
      </c>
      <c r="AB146" s="6">
        <v>3</v>
      </c>
      <c r="AC146" s="6">
        <v>170</v>
      </c>
      <c r="AD146" s="80">
        <v>97</v>
      </c>
      <c r="AE146" s="80">
        <v>14</v>
      </c>
      <c r="AF146" s="80">
        <v>300</v>
      </c>
      <c r="AG146" s="80" t="s">
        <v>770</v>
      </c>
      <c r="AH146" s="81">
        <v>10</v>
      </c>
      <c r="AI146" s="6">
        <v>0</v>
      </c>
      <c r="AJ146" s="6">
        <v>0</v>
      </c>
      <c r="AK146" s="6">
        <v>0</v>
      </c>
      <c r="AL146" s="89">
        <f t="shared" si="24"/>
        <v>43576</v>
      </c>
      <c r="AM146" s="6">
        <f t="shared" si="25"/>
        <v>648</v>
      </c>
      <c r="AN146" s="6">
        <f t="shared" si="26"/>
        <v>0</v>
      </c>
      <c r="AO146" s="80">
        <f t="shared" si="27"/>
        <v>44224</v>
      </c>
      <c r="AP146" s="90"/>
      <c r="AQ146" s="91">
        <v>648762</v>
      </c>
      <c r="AR146" s="82">
        <f t="shared" si="28"/>
        <v>43576000</v>
      </c>
      <c r="AS146" s="82">
        <f t="shared" si="29"/>
        <v>10000</v>
      </c>
      <c r="AT146" s="82">
        <f t="shared" si="30"/>
        <v>43566000</v>
      </c>
    </row>
    <row r="147" spans="1:46" ht="18.399999999999999" customHeight="1" x14ac:dyDescent="0.25">
      <c r="A147" s="93" t="s">
        <v>317</v>
      </c>
      <c r="B147" s="93" t="s">
        <v>625</v>
      </c>
      <c r="C147" s="6">
        <v>26504</v>
      </c>
      <c r="D147" s="6" t="s">
        <v>770</v>
      </c>
      <c r="E147" s="88">
        <f t="shared" si="23"/>
        <v>26504</v>
      </c>
      <c r="F147" s="26" t="s">
        <v>770</v>
      </c>
      <c r="G147" s="6">
        <v>12</v>
      </c>
      <c r="H147" s="6">
        <v>240</v>
      </c>
      <c r="I147" s="6">
        <v>65</v>
      </c>
      <c r="J147" s="6">
        <v>5</v>
      </c>
      <c r="K147" s="6">
        <v>10</v>
      </c>
      <c r="L147" s="6">
        <v>22</v>
      </c>
      <c r="M147" s="6">
        <v>22</v>
      </c>
      <c r="N147" s="6">
        <v>5</v>
      </c>
      <c r="O147" s="6" t="s">
        <v>770</v>
      </c>
      <c r="P147" s="6">
        <v>2</v>
      </c>
      <c r="Q147" s="6" t="s">
        <v>770</v>
      </c>
      <c r="R147" s="6">
        <v>165</v>
      </c>
      <c r="S147" s="6" t="s">
        <v>770</v>
      </c>
      <c r="T147" s="6" t="s">
        <v>770</v>
      </c>
      <c r="U147" s="6">
        <v>13</v>
      </c>
      <c r="V147" s="6" t="s">
        <v>770</v>
      </c>
      <c r="W147" s="6" t="s">
        <v>770</v>
      </c>
      <c r="X147" s="6">
        <v>10</v>
      </c>
      <c r="Y147" s="6" t="s">
        <v>770</v>
      </c>
      <c r="Z147" s="6">
        <v>80</v>
      </c>
      <c r="AA147" s="6">
        <v>10</v>
      </c>
      <c r="AB147" s="6">
        <v>3</v>
      </c>
      <c r="AC147" s="6">
        <v>102</v>
      </c>
      <c r="AD147" s="80">
        <v>59</v>
      </c>
      <c r="AE147" s="80">
        <v>7</v>
      </c>
      <c r="AF147" s="80">
        <v>180</v>
      </c>
      <c r="AG147" s="80">
        <v>38</v>
      </c>
      <c r="AH147" s="81">
        <v>0</v>
      </c>
      <c r="AI147" s="6">
        <v>0</v>
      </c>
      <c r="AJ147" s="6">
        <v>0</v>
      </c>
      <c r="AK147" s="6">
        <v>0</v>
      </c>
      <c r="AL147" s="89">
        <f t="shared" si="24"/>
        <v>27554</v>
      </c>
      <c r="AM147" s="6">
        <f t="shared" si="25"/>
        <v>144</v>
      </c>
      <c r="AN147" s="6">
        <f t="shared" si="26"/>
        <v>0</v>
      </c>
      <c r="AO147" s="80">
        <f t="shared" si="27"/>
        <v>27698</v>
      </c>
      <c r="AP147" s="90"/>
      <c r="AQ147" s="91">
        <v>144748</v>
      </c>
      <c r="AR147" s="82">
        <f t="shared" si="28"/>
        <v>27554000</v>
      </c>
      <c r="AS147" s="82">
        <f t="shared" si="29"/>
        <v>0</v>
      </c>
      <c r="AT147" s="82">
        <f t="shared" si="30"/>
        <v>27554000</v>
      </c>
    </row>
    <row r="148" spans="1:46" ht="18.399999999999999" customHeight="1" x14ac:dyDescent="0.25">
      <c r="A148" s="93" t="s">
        <v>319</v>
      </c>
      <c r="B148" s="93" t="s">
        <v>626</v>
      </c>
      <c r="C148" s="6">
        <v>27135</v>
      </c>
      <c r="D148" s="6" t="s">
        <v>770</v>
      </c>
      <c r="E148" s="88">
        <f t="shared" si="23"/>
        <v>27135</v>
      </c>
      <c r="F148" s="26" t="s">
        <v>770</v>
      </c>
      <c r="G148" s="6">
        <v>6</v>
      </c>
      <c r="H148" s="6">
        <v>240</v>
      </c>
      <c r="I148" s="6">
        <v>58</v>
      </c>
      <c r="J148" s="6">
        <v>9</v>
      </c>
      <c r="K148" s="6">
        <v>18</v>
      </c>
      <c r="L148" s="6">
        <v>21</v>
      </c>
      <c r="M148" s="6">
        <v>22</v>
      </c>
      <c r="N148" s="6">
        <v>5</v>
      </c>
      <c r="O148" s="6" t="s">
        <v>770</v>
      </c>
      <c r="P148" s="6">
        <v>4</v>
      </c>
      <c r="Q148" s="6" t="s">
        <v>770</v>
      </c>
      <c r="R148" s="6">
        <v>165</v>
      </c>
      <c r="S148" s="6" t="s">
        <v>770</v>
      </c>
      <c r="T148" s="6" t="s">
        <v>770</v>
      </c>
      <c r="U148" s="6">
        <v>13</v>
      </c>
      <c r="V148" s="6" t="s">
        <v>770</v>
      </c>
      <c r="W148" s="6" t="s">
        <v>770</v>
      </c>
      <c r="X148" s="6">
        <v>10</v>
      </c>
      <c r="Y148" s="6" t="s">
        <v>770</v>
      </c>
      <c r="Z148" s="6">
        <v>80</v>
      </c>
      <c r="AA148" s="6">
        <v>10</v>
      </c>
      <c r="AB148" s="6">
        <v>3</v>
      </c>
      <c r="AC148" s="6">
        <v>102</v>
      </c>
      <c r="AD148" s="80">
        <v>105</v>
      </c>
      <c r="AE148" s="80">
        <v>7</v>
      </c>
      <c r="AF148" s="80">
        <v>180</v>
      </c>
      <c r="AG148" s="80">
        <v>87</v>
      </c>
      <c r="AH148" s="81">
        <v>5</v>
      </c>
      <c r="AI148" s="6">
        <v>0</v>
      </c>
      <c r="AJ148" s="6">
        <v>0</v>
      </c>
      <c r="AK148" s="6">
        <v>0</v>
      </c>
      <c r="AL148" s="89">
        <f t="shared" si="24"/>
        <v>28285</v>
      </c>
      <c r="AM148" s="6">
        <f t="shared" si="25"/>
        <v>463</v>
      </c>
      <c r="AN148" s="6">
        <f t="shared" si="26"/>
        <v>0</v>
      </c>
      <c r="AO148" s="80">
        <f t="shared" si="27"/>
        <v>28748</v>
      </c>
      <c r="AP148" s="90"/>
      <c r="AQ148" s="91">
        <v>463108</v>
      </c>
      <c r="AR148" s="82">
        <f t="shared" si="28"/>
        <v>28285000</v>
      </c>
      <c r="AS148" s="82">
        <f t="shared" si="29"/>
        <v>5000</v>
      </c>
      <c r="AT148" s="82">
        <f t="shared" si="30"/>
        <v>28280000</v>
      </c>
    </row>
    <row r="149" spans="1:46" ht="18.399999999999999" customHeight="1" x14ac:dyDescent="0.25">
      <c r="A149" s="93" t="s">
        <v>321</v>
      </c>
      <c r="B149" s="93" t="s">
        <v>322</v>
      </c>
      <c r="C149" s="6">
        <v>25505</v>
      </c>
      <c r="D149" s="6" t="s">
        <v>770</v>
      </c>
      <c r="E149" s="88">
        <f t="shared" si="23"/>
        <v>25505</v>
      </c>
      <c r="F149" s="26" t="s">
        <v>770</v>
      </c>
      <c r="G149" s="6" t="s">
        <v>770</v>
      </c>
      <c r="H149" s="6">
        <v>240</v>
      </c>
      <c r="I149" s="6">
        <v>58</v>
      </c>
      <c r="J149" s="6">
        <v>4</v>
      </c>
      <c r="K149" s="6">
        <v>7</v>
      </c>
      <c r="L149" s="6">
        <v>21</v>
      </c>
      <c r="M149" s="6">
        <v>22</v>
      </c>
      <c r="N149" s="6">
        <v>5</v>
      </c>
      <c r="O149" s="6" t="s">
        <v>770</v>
      </c>
      <c r="P149" s="6">
        <v>2</v>
      </c>
      <c r="Q149" s="6" t="s">
        <v>770</v>
      </c>
      <c r="R149" s="6">
        <v>165</v>
      </c>
      <c r="S149" s="6" t="s">
        <v>770</v>
      </c>
      <c r="T149" s="6" t="s">
        <v>770</v>
      </c>
      <c r="U149" s="6">
        <v>9</v>
      </c>
      <c r="V149" s="6" t="s">
        <v>770</v>
      </c>
      <c r="W149" s="6" t="s">
        <v>770</v>
      </c>
      <c r="X149" s="6">
        <v>10</v>
      </c>
      <c r="Y149" s="6" t="s">
        <v>770</v>
      </c>
      <c r="Z149" s="6">
        <v>80</v>
      </c>
      <c r="AA149" s="6">
        <v>10</v>
      </c>
      <c r="AB149" s="6">
        <v>3</v>
      </c>
      <c r="AC149" s="6">
        <v>102</v>
      </c>
      <c r="AD149" s="80">
        <v>79</v>
      </c>
      <c r="AE149" s="80">
        <v>7</v>
      </c>
      <c r="AF149" s="80">
        <v>180</v>
      </c>
      <c r="AG149" s="80" t="s">
        <v>770</v>
      </c>
      <c r="AH149" s="81">
        <v>0</v>
      </c>
      <c r="AI149" s="6">
        <v>0</v>
      </c>
      <c r="AJ149" s="6">
        <v>0</v>
      </c>
      <c r="AK149" s="6">
        <v>0</v>
      </c>
      <c r="AL149" s="89">
        <f t="shared" si="24"/>
        <v>26509</v>
      </c>
      <c r="AM149" s="6">
        <f t="shared" si="25"/>
        <v>254</v>
      </c>
      <c r="AN149" s="6">
        <f t="shared" si="26"/>
        <v>0</v>
      </c>
      <c r="AO149" s="80">
        <f t="shared" si="27"/>
        <v>26763</v>
      </c>
      <c r="AP149" s="90"/>
      <c r="AQ149" s="91">
        <v>254807</v>
      </c>
      <c r="AR149" s="82">
        <f t="shared" si="28"/>
        <v>26509000</v>
      </c>
      <c r="AS149" s="82">
        <f t="shared" si="29"/>
        <v>0</v>
      </c>
      <c r="AT149" s="82">
        <f t="shared" si="30"/>
        <v>26509000</v>
      </c>
    </row>
    <row r="150" spans="1:46" ht="18.399999999999999" customHeight="1" x14ac:dyDescent="0.25">
      <c r="A150" s="93" t="s">
        <v>627</v>
      </c>
      <c r="B150" s="93" t="s">
        <v>324</v>
      </c>
      <c r="C150" s="6">
        <v>19798</v>
      </c>
      <c r="D150" s="6" t="s">
        <v>770</v>
      </c>
      <c r="E150" s="88">
        <f t="shared" si="23"/>
        <v>19798</v>
      </c>
      <c r="F150" s="26" t="s">
        <v>770</v>
      </c>
      <c r="G150" s="6" t="s">
        <v>770</v>
      </c>
      <c r="H150" s="6">
        <v>240</v>
      </c>
      <c r="I150" s="6">
        <v>51</v>
      </c>
      <c r="J150" s="6">
        <v>3</v>
      </c>
      <c r="K150" s="6">
        <v>5</v>
      </c>
      <c r="L150" s="6">
        <v>20</v>
      </c>
      <c r="M150" s="6">
        <v>21</v>
      </c>
      <c r="N150" s="6">
        <v>5</v>
      </c>
      <c r="O150" s="6" t="s">
        <v>770</v>
      </c>
      <c r="P150" s="6">
        <v>2</v>
      </c>
      <c r="Q150" s="6" t="s">
        <v>770</v>
      </c>
      <c r="R150" s="6">
        <v>165</v>
      </c>
      <c r="S150" s="6" t="s">
        <v>770</v>
      </c>
      <c r="T150" s="6" t="s">
        <v>770</v>
      </c>
      <c r="U150" s="6">
        <v>4</v>
      </c>
      <c r="V150" s="6" t="s">
        <v>770</v>
      </c>
      <c r="W150" s="6" t="s">
        <v>770</v>
      </c>
      <c r="X150" s="6">
        <v>10</v>
      </c>
      <c r="Y150" s="6" t="s">
        <v>770</v>
      </c>
      <c r="Z150" s="6">
        <v>80</v>
      </c>
      <c r="AA150" s="6">
        <v>10</v>
      </c>
      <c r="AB150" s="6">
        <v>3</v>
      </c>
      <c r="AC150" s="6">
        <v>102</v>
      </c>
      <c r="AD150" s="80">
        <v>59</v>
      </c>
      <c r="AE150" s="80">
        <v>7</v>
      </c>
      <c r="AF150" s="80">
        <v>150</v>
      </c>
      <c r="AG150" s="80">
        <v>125</v>
      </c>
      <c r="AH150" s="81">
        <v>60</v>
      </c>
      <c r="AI150" s="6">
        <v>0</v>
      </c>
      <c r="AJ150" s="6">
        <v>0</v>
      </c>
      <c r="AK150" s="6">
        <v>0</v>
      </c>
      <c r="AL150" s="89">
        <f t="shared" si="24"/>
        <v>20920</v>
      </c>
      <c r="AM150" s="6">
        <f t="shared" si="25"/>
        <v>410</v>
      </c>
      <c r="AN150" s="6">
        <f t="shared" si="26"/>
        <v>0</v>
      </c>
      <c r="AO150" s="80">
        <f t="shared" si="27"/>
        <v>21330</v>
      </c>
      <c r="AP150" s="90"/>
      <c r="AQ150" s="91">
        <v>410800</v>
      </c>
      <c r="AR150" s="82">
        <f t="shared" si="28"/>
        <v>20920000</v>
      </c>
      <c r="AS150" s="82">
        <f t="shared" si="29"/>
        <v>60000</v>
      </c>
      <c r="AT150" s="82">
        <f t="shared" si="30"/>
        <v>20860000</v>
      </c>
    </row>
    <row r="151" spans="1:46" ht="18.399999999999999" customHeight="1" x14ac:dyDescent="0.25">
      <c r="A151" s="93" t="s">
        <v>628</v>
      </c>
      <c r="B151" s="93" t="s">
        <v>326</v>
      </c>
      <c r="C151" s="6">
        <v>23616</v>
      </c>
      <c r="D151" s="6" t="s">
        <v>770</v>
      </c>
      <c r="E151" s="88">
        <f t="shared" si="23"/>
        <v>23616</v>
      </c>
      <c r="F151" s="26" t="s">
        <v>770</v>
      </c>
      <c r="G151" s="6" t="s">
        <v>770</v>
      </c>
      <c r="H151" s="6">
        <v>240</v>
      </c>
      <c r="I151" s="6">
        <v>51</v>
      </c>
      <c r="J151" s="6">
        <v>6</v>
      </c>
      <c r="K151" s="6">
        <v>12</v>
      </c>
      <c r="L151" s="6">
        <v>20</v>
      </c>
      <c r="M151" s="6">
        <v>21</v>
      </c>
      <c r="N151" s="6">
        <v>5</v>
      </c>
      <c r="O151" s="6" t="s">
        <v>770</v>
      </c>
      <c r="P151" s="6">
        <v>3</v>
      </c>
      <c r="Q151" s="6" t="s">
        <v>770</v>
      </c>
      <c r="R151" s="6">
        <v>165</v>
      </c>
      <c r="S151" s="6" t="s">
        <v>770</v>
      </c>
      <c r="T151" s="6" t="s">
        <v>770</v>
      </c>
      <c r="U151" s="6">
        <v>9</v>
      </c>
      <c r="V151" s="6" t="s">
        <v>770</v>
      </c>
      <c r="W151" s="6" t="s">
        <v>770</v>
      </c>
      <c r="X151" s="6">
        <v>10</v>
      </c>
      <c r="Y151" s="6" t="s">
        <v>770</v>
      </c>
      <c r="Z151" s="6">
        <v>80</v>
      </c>
      <c r="AA151" s="6">
        <v>10</v>
      </c>
      <c r="AB151" s="6">
        <v>3</v>
      </c>
      <c r="AC151" s="6">
        <v>102</v>
      </c>
      <c r="AD151" s="80">
        <v>79</v>
      </c>
      <c r="AE151" s="80">
        <v>7</v>
      </c>
      <c r="AF151" s="80">
        <v>150</v>
      </c>
      <c r="AG151" s="80">
        <v>70</v>
      </c>
      <c r="AH151" s="81">
        <v>5</v>
      </c>
      <c r="AI151" s="6">
        <v>0</v>
      </c>
      <c r="AJ151" s="6">
        <v>0</v>
      </c>
      <c r="AK151" s="6">
        <v>0</v>
      </c>
      <c r="AL151" s="89">
        <f t="shared" si="24"/>
        <v>24664</v>
      </c>
      <c r="AM151" s="6">
        <f t="shared" si="25"/>
        <v>406</v>
      </c>
      <c r="AN151" s="6">
        <f t="shared" si="26"/>
        <v>0</v>
      </c>
      <c r="AO151" s="80">
        <f t="shared" si="27"/>
        <v>25070</v>
      </c>
      <c r="AP151" s="90"/>
      <c r="AQ151" s="91">
        <v>406778</v>
      </c>
      <c r="AR151" s="82">
        <f t="shared" si="28"/>
        <v>24664000</v>
      </c>
      <c r="AS151" s="82">
        <f t="shared" si="29"/>
        <v>5000</v>
      </c>
      <c r="AT151" s="82">
        <f t="shared" si="30"/>
        <v>24659000</v>
      </c>
    </row>
    <row r="152" spans="1:46" ht="18.399999999999999" customHeight="1" x14ac:dyDescent="0.25">
      <c r="A152" s="93" t="s">
        <v>327</v>
      </c>
      <c r="B152" s="93" t="s">
        <v>328</v>
      </c>
      <c r="C152" s="6">
        <v>23096</v>
      </c>
      <c r="D152" s="6" t="s">
        <v>770</v>
      </c>
      <c r="E152" s="88">
        <f t="shared" si="23"/>
        <v>23096</v>
      </c>
      <c r="F152" s="26" t="s">
        <v>770</v>
      </c>
      <c r="G152" s="6" t="s">
        <v>770</v>
      </c>
      <c r="H152" s="6">
        <v>240</v>
      </c>
      <c r="I152" s="6">
        <v>58</v>
      </c>
      <c r="J152" s="6">
        <v>4</v>
      </c>
      <c r="K152" s="6">
        <v>8</v>
      </c>
      <c r="L152" s="6">
        <v>21</v>
      </c>
      <c r="M152" s="6">
        <v>22</v>
      </c>
      <c r="N152" s="6">
        <v>5</v>
      </c>
      <c r="O152" s="6" t="s">
        <v>770</v>
      </c>
      <c r="P152" s="6">
        <v>2</v>
      </c>
      <c r="Q152" s="6" t="s">
        <v>770</v>
      </c>
      <c r="R152" s="6">
        <v>165</v>
      </c>
      <c r="S152" s="6" t="s">
        <v>770</v>
      </c>
      <c r="T152" s="6" t="s">
        <v>770</v>
      </c>
      <c r="U152" s="6">
        <v>9</v>
      </c>
      <c r="V152" s="6" t="s">
        <v>770</v>
      </c>
      <c r="W152" s="6" t="s">
        <v>770</v>
      </c>
      <c r="X152" s="6">
        <v>10</v>
      </c>
      <c r="Y152" s="6" t="s">
        <v>770</v>
      </c>
      <c r="Z152" s="6">
        <v>80</v>
      </c>
      <c r="AA152" s="6">
        <v>10</v>
      </c>
      <c r="AB152" s="6">
        <v>3</v>
      </c>
      <c r="AC152" s="6">
        <v>102</v>
      </c>
      <c r="AD152" s="80">
        <v>85</v>
      </c>
      <c r="AE152" s="80">
        <v>7</v>
      </c>
      <c r="AF152" s="80">
        <v>180</v>
      </c>
      <c r="AG152" s="80">
        <v>13</v>
      </c>
      <c r="AH152" s="81">
        <v>0</v>
      </c>
      <c r="AI152" s="6">
        <v>0</v>
      </c>
      <c r="AJ152" s="6">
        <v>0</v>
      </c>
      <c r="AK152" s="6">
        <v>0</v>
      </c>
      <c r="AL152" s="89">
        <f t="shared" si="24"/>
        <v>24120</v>
      </c>
      <c r="AM152" s="6">
        <f t="shared" si="25"/>
        <v>281</v>
      </c>
      <c r="AN152" s="6">
        <f t="shared" si="26"/>
        <v>0</v>
      </c>
      <c r="AO152" s="80">
        <f t="shared" si="27"/>
        <v>24401</v>
      </c>
      <c r="AP152" s="90"/>
      <c r="AQ152" s="91">
        <v>281196</v>
      </c>
      <c r="AR152" s="82">
        <f t="shared" si="28"/>
        <v>24120000</v>
      </c>
      <c r="AS152" s="82">
        <f t="shared" si="29"/>
        <v>0</v>
      </c>
      <c r="AT152" s="82">
        <f t="shared" si="30"/>
        <v>24120000</v>
      </c>
    </row>
    <row r="153" spans="1:46" ht="18.399999999999999" customHeight="1" x14ac:dyDescent="0.25">
      <c r="A153" s="93" t="s">
        <v>329</v>
      </c>
      <c r="B153" s="93" t="s">
        <v>330</v>
      </c>
      <c r="C153" s="6">
        <v>25717</v>
      </c>
      <c r="D153" s="6" t="s">
        <v>770</v>
      </c>
      <c r="E153" s="88">
        <f t="shared" si="23"/>
        <v>25717</v>
      </c>
      <c r="F153" s="26" t="s">
        <v>770</v>
      </c>
      <c r="G153" s="6" t="s">
        <v>770</v>
      </c>
      <c r="H153" s="6">
        <v>240</v>
      </c>
      <c r="I153" s="6">
        <v>58</v>
      </c>
      <c r="J153" s="6">
        <v>7</v>
      </c>
      <c r="K153" s="6">
        <v>13</v>
      </c>
      <c r="L153" s="6">
        <v>21</v>
      </c>
      <c r="M153" s="6">
        <v>22</v>
      </c>
      <c r="N153" s="6">
        <v>5</v>
      </c>
      <c r="O153" s="6" t="s">
        <v>770</v>
      </c>
      <c r="P153" s="6">
        <v>3</v>
      </c>
      <c r="Q153" s="6" t="s">
        <v>770</v>
      </c>
      <c r="R153" s="6">
        <v>165</v>
      </c>
      <c r="S153" s="6" t="s">
        <v>770</v>
      </c>
      <c r="T153" s="6" t="s">
        <v>770</v>
      </c>
      <c r="U153" s="6">
        <v>10</v>
      </c>
      <c r="V153" s="6" t="s">
        <v>770</v>
      </c>
      <c r="W153" s="6" t="s">
        <v>770</v>
      </c>
      <c r="X153" s="6">
        <v>10</v>
      </c>
      <c r="Y153" s="6" t="s">
        <v>770</v>
      </c>
      <c r="Z153" s="6">
        <v>80</v>
      </c>
      <c r="AA153" s="6">
        <v>10</v>
      </c>
      <c r="AB153" s="6">
        <v>3</v>
      </c>
      <c r="AC153" s="6">
        <v>102</v>
      </c>
      <c r="AD153" s="80">
        <v>79</v>
      </c>
      <c r="AE153" s="80">
        <v>8</v>
      </c>
      <c r="AF153" s="80">
        <v>180</v>
      </c>
      <c r="AG153" s="80" t="s">
        <v>770</v>
      </c>
      <c r="AH153" s="81">
        <v>0</v>
      </c>
      <c r="AI153" s="6">
        <v>0</v>
      </c>
      <c r="AJ153" s="6">
        <v>0</v>
      </c>
      <c r="AK153" s="6">
        <v>0</v>
      </c>
      <c r="AL153" s="89">
        <f t="shared" si="24"/>
        <v>26733</v>
      </c>
      <c r="AM153" s="6">
        <f t="shared" si="25"/>
        <v>253</v>
      </c>
      <c r="AN153" s="6">
        <f t="shared" si="26"/>
        <v>0</v>
      </c>
      <c r="AO153" s="80">
        <f t="shared" si="27"/>
        <v>26986</v>
      </c>
      <c r="AP153" s="90"/>
      <c r="AQ153" s="91">
        <v>253015</v>
      </c>
      <c r="AR153" s="82">
        <f t="shared" si="28"/>
        <v>26733000</v>
      </c>
      <c r="AS153" s="82">
        <f t="shared" si="29"/>
        <v>0</v>
      </c>
      <c r="AT153" s="82">
        <f t="shared" si="30"/>
        <v>26733000</v>
      </c>
    </row>
    <row r="154" spans="1:46" ht="18.399999999999999" customHeight="1" x14ac:dyDescent="0.25">
      <c r="A154" s="93" t="s">
        <v>629</v>
      </c>
      <c r="B154" s="93" t="s">
        <v>332</v>
      </c>
      <c r="C154" s="6">
        <v>21722</v>
      </c>
      <c r="D154" s="6" t="s">
        <v>770</v>
      </c>
      <c r="E154" s="88">
        <f t="shared" si="23"/>
        <v>21722</v>
      </c>
      <c r="F154" s="26" t="s">
        <v>770</v>
      </c>
      <c r="G154" s="6" t="s">
        <v>770</v>
      </c>
      <c r="H154" s="6">
        <v>240</v>
      </c>
      <c r="I154" s="6">
        <v>44</v>
      </c>
      <c r="J154" s="6">
        <v>2</v>
      </c>
      <c r="K154" s="6">
        <v>3</v>
      </c>
      <c r="L154" s="6">
        <v>19</v>
      </c>
      <c r="M154" s="6">
        <v>21</v>
      </c>
      <c r="N154" s="6">
        <v>5</v>
      </c>
      <c r="O154" s="6" t="s">
        <v>770</v>
      </c>
      <c r="P154" s="6">
        <v>1</v>
      </c>
      <c r="Q154" s="6" t="s">
        <v>770</v>
      </c>
      <c r="R154" s="6">
        <v>165</v>
      </c>
      <c r="S154" s="6" t="s">
        <v>770</v>
      </c>
      <c r="T154" s="6" t="s">
        <v>770</v>
      </c>
      <c r="U154" s="6">
        <v>3</v>
      </c>
      <c r="V154" s="6" t="s">
        <v>770</v>
      </c>
      <c r="W154" s="6" t="s">
        <v>770</v>
      </c>
      <c r="X154" s="6">
        <v>10</v>
      </c>
      <c r="Y154" s="6" t="s">
        <v>770</v>
      </c>
      <c r="Z154" s="6">
        <v>80</v>
      </c>
      <c r="AA154" s="6">
        <v>10</v>
      </c>
      <c r="AB154" s="6">
        <v>3</v>
      </c>
      <c r="AC154" s="6">
        <v>85</v>
      </c>
      <c r="AD154" s="80">
        <v>59</v>
      </c>
      <c r="AE154" s="80">
        <v>7</v>
      </c>
      <c r="AF154" s="80">
        <v>120</v>
      </c>
      <c r="AG154" s="80" t="s">
        <v>770</v>
      </c>
      <c r="AH154" s="81">
        <v>0</v>
      </c>
      <c r="AI154" s="6">
        <v>0</v>
      </c>
      <c r="AJ154" s="6">
        <v>0</v>
      </c>
      <c r="AK154" s="6">
        <v>0</v>
      </c>
      <c r="AL154" s="89">
        <f t="shared" si="24"/>
        <v>22599</v>
      </c>
      <c r="AM154" s="6">
        <f t="shared" si="25"/>
        <v>84</v>
      </c>
      <c r="AN154" s="6">
        <f t="shared" si="26"/>
        <v>0</v>
      </c>
      <c r="AO154" s="80">
        <f t="shared" si="27"/>
        <v>22683</v>
      </c>
      <c r="AP154" s="90"/>
      <c r="AQ154" s="91">
        <v>84026</v>
      </c>
      <c r="AR154" s="82">
        <f t="shared" si="28"/>
        <v>22599000</v>
      </c>
      <c r="AS154" s="82">
        <f t="shared" si="29"/>
        <v>0</v>
      </c>
      <c r="AT154" s="82">
        <f t="shared" si="30"/>
        <v>22599000</v>
      </c>
    </row>
    <row r="155" spans="1:46" ht="18.399999999999999" customHeight="1" x14ac:dyDescent="0.25">
      <c r="A155" s="93" t="s">
        <v>333</v>
      </c>
      <c r="B155" s="93" t="s">
        <v>334</v>
      </c>
      <c r="C155" s="6">
        <v>23245</v>
      </c>
      <c r="D155" s="6" t="s">
        <v>770</v>
      </c>
      <c r="E155" s="88">
        <f t="shared" si="23"/>
        <v>23245</v>
      </c>
      <c r="F155" s="26" t="s">
        <v>770</v>
      </c>
      <c r="G155" s="6" t="s">
        <v>770</v>
      </c>
      <c r="H155" s="6">
        <v>240</v>
      </c>
      <c r="I155" s="6">
        <v>58</v>
      </c>
      <c r="J155" s="6">
        <v>5</v>
      </c>
      <c r="K155" s="6">
        <v>10</v>
      </c>
      <c r="L155" s="6">
        <v>21</v>
      </c>
      <c r="M155" s="6">
        <v>22</v>
      </c>
      <c r="N155" s="6">
        <v>5</v>
      </c>
      <c r="O155" s="6" t="s">
        <v>770</v>
      </c>
      <c r="P155" s="6">
        <v>2</v>
      </c>
      <c r="Q155" s="6" t="s">
        <v>770</v>
      </c>
      <c r="R155" s="6">
        <v>165</v>
      </c>
      <c r="S155" s="6" t="s">
        <v>770</v>
      </c>
      <c r="T155" s="6" t="s">
        <v>770</v>
      </c>
      <c r="U155" s="6">
        <v>3</v>
      </c>
      <c r="V155" s="6" t="s">
        <v>770</v>
      </c>
      <c r="W155" s="6" t="s">
        <v>770</v>
      </c>
      <c r="X155" s="6">
        <v>10</v>
      </c>
      <c r="Y155" s="6" t="s">
        <v>770</v>
      </c>
      <c r="Z155" s="6">
        <v>80</v>
      </c>
      <c r="AA155" s="6">
        <v>10</v>
      </c>
      <c r="AB155" s="6">
        <v>3</v>
      </c>
      <c r="AC155" s="6">
        <v>102</v>
      </c>
      <c r="AD155" s="80">
        <v>79</v>
      </c>
      <c r="AE155" s="80">
        <v>7</v>
      </c>
      <c r="AF155" s="80">
        <v>180</v>
      </c>
      <c r="AG155" s="80">
        <v>103</v>
      </c>
      <c r="AH155" s="81">
        <v>20</v>
      </c>
      <c r="AI155" s="6">
        <v>0</v>
      </c>
      <c r="AJ155" s="6">
        <v>0</v>
      </c>
      <c r="AK155" s="6">
        <v>0</v>
      </c>
      <c r="AL155" s="89">
        <f t="shared" si="24"/>
        <v>24370</v>
      </c>
      <c r="AM155" s="6">
        <f t="shared" si="25"/>
        <v>512</v>
      </c>
      <c r="AN155" s="6">
        <f t="shared" si="26"/>
        <v>0</v>
      </c>
      <c r="AO155" s="80">
        <f t="shared" si="27"/>
        <v>24882</v>
      </c>
      <c r="AP155" s="90"/>
      <c r="AQ155" s="91">
        <v>512463</v>
      </c>
      <c r="AR155" s="82">
        <f t="shared" si="28"/>
        <v>24370000</v>
      </c>
      <c r="AS155" s="82">
        <f t="shared" si="29"/>
        <v>20000</v>
      </c>
      <c r="AT155" s="82">
        <f t="shared" si="30"/>
        <v>24350000</v>
      </c>
    </row>
    <row r="156" spans="1:46" ht="18.399999999999999" customHeight="1" x14ac:dyDescent="0.25">
      <c r="A156" s="93" t="s">
        <v>335</v>
      </c>
      <c r="B156" s="94" t="s">
        <v>630</v>
      </c>
      <c r="C156" s="6">
        <v>30980</v>
      </c>
      <c r="D156" s="6" t="s">
        <v>770</v>
      </c>
      <c r="E156" s="88">
        <f t="shared" si="23"/>
        <v>30980</v>
      </c>
      <c r="F156" s="26" t="s">
        <v>770</v>
      </c>
      <c r="G156" s="6">
        <v>12</v>
      </c>
      <c r="H156" s="6">
        <v>240</v>
      </c>
      <c r="I156" s="6">
        <v>58</v>
      </c>
      <c r="J156" s="6">
        <v>4</v>
      </c>
      <c r="K156" s="6">
        <v>8</v>
      </c>
      <c r="L156" s="6">
        <v>21</v>
      </c>
      <c r="M156" s="6">
        <v>22</v>
      </c>
      <c r="N156" s="6">
        <v>5</v>
      </c>
      <c r="O156" s="6" t="s">
        <v>770</v>
      </c>
      <c r="P156" s="6">
        <v>2</v>
      </c>
      <c r="Q156" s="6" t="s">
        <v>770</v>
      </c>
      <c r="R156" s="6">
        <v>165</v>
      </c>
      <c r="S156" s="6">
        <v>6</v>
      </c>
      <c r="T156" s="6" t="s">
        <v>770</v>
      </c>
      <c r="U156" s="6">
        <v>5</v>
      </c>
      <c r="V156" s="6" t="s">
        <v>770</v>
      </c>
      <c r="W156" s="6">
        <v>612</v>
      </c>
      <c r="X156" s="6">
        <v>10</v>
      </c>
      <c r="Y156" s="6" t="s">
        <v>770</v>
      </c>
      <c r="Z156" s="6">
        <v>80</v>
      </c>
      <c r="AA156" s="6">
        <v>10</v>
      </c>
      <c r="AB156" s="6">
        <v>3</v>
      </c>
      <c r="AC156" s="6">
        <v>119</v>
      </c>
      <c r="AD156" s="80">
        <v>59</v>
      </c>
      <c r="AE156" s="80">
        <v>8</v>
      </c>
      <c r="AF156" s="80">
        <v>180</v>
      </c>
      <c r="AG156" s="80">
        <v>70</v>
      </c>
      <c r="AH156" s="81">
        <v>5</v>
      </c>
      <c r="AI156" s="6">
        <v>0</v>
      </c>
      <c r="AJ156" s="6">
        <v>5</v>
      </c>
      <c r="AK156" s="6">
        <v>0</v>
      </c>
      <c r="AL156" s="89">
        <f t="shared" si="24"/>
        <v>32689</v>
      </c>
      <c r="AM156" s="6">
        <f t="shared" si="25"/>
        <v>516</v>
      </c>
      <c r="AN156" s="6">
        <f t="shared" si="26"/>
        <v>0</v>
      </c>
      <c r="AO156" s="80">
        <f t="shared" si="27"/>
        <v>33205</v>
      </c>
      <c r="AP156" s="90"/>
      <c r="AQ156" s="91">
        <v>516403</v>
      </c>
      <c r="AR156" s="82">
        <f t="shared" si="28"/>
        <v>32689000</v>
      </c>
      <c r="AS156" s="82">
        <f t="shared" si="29"/>
        <v>10000</v>
      </c>
      <c r="AT156" s="82">
        <f t="shared" si="30"/>
        <v>32679000</v>
      </c>
    </row>
    <row r="157" spans="1:46" ht="18.399999999999999" customHeight="1" x14ac:dyDescent="0.25">
      <c r="A157" s="93" t="s">
        <v>631</v>
      </c>
      <c r="B157" s="93" t="s">
        <v>338</v>
      </c>
      <c r="C157" s="6">
        <v>18653</v>
      </c>
      <c r="D157" s="6" t="s">
        <v>770</v>
      </c>
      <c r="E157" s="88">
        <f t="shared" si="23"/>
        <v>18653</v>
      </c>
      <c r="F157" s="26" t="s">
        <v>770</v>
      </c>
      <c r="G157" s="6">
        <v>6</v>
      </c>
      <c r="H157" s="6">
        <v>240</v>
      </c>
      <c r="I157" s="6">
        <v>51</v>
      </c>
      <c r="J157" s="6">
        <v>9</v>
      </c>
      <c r="K157" s="6">
        <v>17</v>
      </c>
      <c r="L157" s="6">
        <v>20</v>
      </c>
      <c r="M157" s="6">
        <v>21</v>
      </c>
      <c r="N157" s="6">
        <v>5</v>
      </c>
      <c r="O157" s="6" t="s">
        <v>770</v>
      </c>
      <c r="P157" s="6">
        <v>3</v>
      </c>
      <c r="Q157" s="6" t="s">
        <v>770</v>
      </c>
      <c r="R157" s="6">
        <v>165</v>
      </c>
      <c r="S157" s="6" t="s">
        <v>770</v>
      </c>
      <c r="T157" s="6" t="s">
        <v>770</v>
      </c>
      <c r="U157" s="6">
        <v>13</v>
      </c>
      <c r="V157" s="6" t="s">
        <v>770</v>
      </c>
      <c r="W157" s="6" t="s">
        <v>770</v>
      </c>
      <c r="X157" s="6">
        <v>10</v>
      </c>
      <c r="Y157" s="6" t="s">
        <v>770</v>
      </c>
      <c r="Z157" s="6">
        <v>80</v>
      </c>
      <c r="AA157" s="6">
        <v>10</v>
      </c>
      <c r="AB157" s="6">
        <v>3</v>
      </c>
      <c r="AC157" s="6">
        <v>102</v>
      </c>
      <c r="AD157" s="80">
        <v>79</v>
      </c>
      <c r="AE157" s="80">
        <v>8</v>
      </c>
      <c r="AF157" s="80">
        <v>150</v>
      </c>
      <c r="AG157" s="80">
        <v>53</v>
      </c>
      <c r="AH157" s="81">
        <v>16</v>
      </c>
      <c r="AI157" s="6">
        <v>0</v>
      </c>
      <c r="AJ157" s="6">
        <v>0</v>
      </c>
      <c r="AK157" s="6">
        <v>0</v>
      </c>
      <c r="AL157" s="89">
        <f t="shared" si="24"/>
        <v>19714</v>
      </c>
      <c r="AM157" s="6">
        <f t="shared" si="25"/>
        <v>166</v>
      </c>
      <c r="AN157" s="6">
        <f t="shared" si="26"/>
        <v>0</v>
      </c>
      <c r="AO157" s="80">
        <f t="shared" si="27"/>
        <v>19880</v>
      </c>
      <c r="AP157" s="90"/>
      <c r="AQ157" s="91">
        <v>166404</v>
      </c>
      <c r="AR157" s="82">
        <f t="shared" si="28"/>
        <v>19714000</v>
      </c>
      <c r="AS157" s="82">
        <f t="shared" si="29"/>
        <v>16000</v>
      </c>
      <c r="AT157" s="82">
        <f t="shared" si="30"/>
        <v>19698000</v>
      </c>
    </row>
    <row r="158" spans="1:46" ht="18.399999999999999" customHeight="1" x14ac:dyDescent="0.25">
      <c r="A158" s="93" t="s">
        <v>632</v>
      </c>
      <c r="B158" s="93" t="s">
        <v>633</v>
      </c>
      <c r="C158" s="6">
        <v>28394</v>
      </c>
      <c r="D158" s="6" t="s">
        <v>770</v>
      </c>
      <c r="E158" s="88">
        <f t="shared" si="23"/>
        <v>28394</v>
      </c>
      <c r="F158" s="26" t="s">
        <v>770</v>
      </c>
      <c r="G158" s="6" t="s">
        <v>770</v>
      </c>
      <c r="H158" s="6">
        <v>240</v>
      </c>
      <c r="I158" s="6">
        <v>72</v>
      </c>
      <c r="J158" s="6">
        <v>12</v>
      </c>
      <c r="K158" s="6">
        <v>24</v>
      </c>
      <c r="L158" s="6">
        <v>23</v>
      </c>
      <c r="M158" s="6">
        <v>22</v>
      </c>
      <c r="N158" s="6">
        <v>5</v>
      </c>
      <c r="O158" s="6" t="s">
        <v>770</v>
      </c>
      <c r="P158" s="6">
        <v>5</v>
      </c>
      <c r="Q158" s="6" t="s">
        <v>770</v>
      </c>
      <c r="R158" s="6">
        <v>165</v>
      </c>
      <c r="S158" s="6">
        <v>6</v>
      </c>
      <c r="T158" s="6" t="s">
        <v>770</v>
      </c>
      <c r="U158" s="6">
        <v>9</v>
      </c>
      <c r="V158" s="6" t="s">
        <v>770</v>
      </c>
      <c r="W158" s="6" t="s">
        <v>770</v>
      </c>
      <c r="X158" s="6">
        <v>10</v>
      </c>
      <c r="Y158" s="6" t="s">
        <v>770</v>
      </c>
      <c r="Z158" s="6">
        <v>80</v>
      </c>
      <c r="AA158" s="6">
        <v>10</v>
      </c>
      <c r="AB158" s="6">
        <v>3</v>
      </c>
      <c r="AC158" s="6">
        <v>102</v>
      </c>
      <c r="AD158" s="80">
        <v>89</v>
      </c>
      <c r="AE158" s="80">
        <v>11</v>
      </c>
      <c r="AF158" s="80">
        <v>180</v>
      </c>
      <c r="AG158" s="80" t="s">
        <v>770</v>
      </c>
      <c r="AH158" s="81">
        <v>0</v>
      </c>
      <c r="AI158" s="6">
        <v>0</v>
      </c>
      <c r="AJ158" s="6">
        <v>0</v>
      </c>
      <c r="AK158" s="6">
        <v>0</v>
      </c>
      <c r="AL158" s="89">
        <f t="shared" si="24"/>
        <v>29462</v>
      </c>
      <c r="AM158" s="6">
        <f t="shared" si="25"/>
        <v>21</v>
      </c>
      <c r="AN158" s="6">
        <f t="shared" si="26"/>
        <v>0</v>
      </c>
      <c r="AO158" s="80">
        <f t="shared" si="27"/>
        <v>29483</v>
      </c>
      <c r="AP158" s="90"/>
      <c r="AQ158" s="91">
        <v>21097</v>
      </c>
      <c r="AR158" s="82">
        <f t="shared" si="28"/>
        <v>29462000</v>
      </c>
      <c r="AS158" s="82">
        <f t="shared" si="29"/>
        <v>0</v>
      </c>
      <c r="AT158" s="82">
        <f t="shared" si="30"/>
        <v>29462000</v>
      </c>
    </row>
    <row r="159" spans="1:46" ht="18.399999999999999" customHeight="1" x14ac:dyDescent="0.25">
      <c r="A159" s="93" t="s">
        <v>634</v>
      </c>
      <c r="B159" s="94" t="s">
        <v>635</v>
      </c>
      <c r="C159" s="6">
        <v>25023</v>
      </c>
      <c r="D159" s="6" t="s">
        <v>770</v>
      </c>
      <c r="E159" s="88">
        <f t="shared" si="23"/>
        <v>25023</v>
      </c>
      <c r="F159" s="26" t="s">
        <v>770</v>
      </c>
      <c r="G159" s="6">
        <v>12</v>
      </c>
      <c r="H159" s="6">
        <v>240</v>
      </c>
      <c r="I159" s="6">
        <v>51</v>
      </c>
      <c r="J159" s="6">
        <v>4</v>
      </c>
      <c r="K159" s="6">
        <v>8</v>
      </c>
      <c r="L159" s="6">
        <v>20</v>
      </c>
      <c r="M159" s="6">
        <v>21</v>
      </c>
      <c r="N159" s="6">
        <v>5</v>
      </c>
      <c r="O159" s="6" t="s">
        <v>770</v>
      </c>
      <c r="P159" s="6">
        <v>2</v>
      </c>
      <c r="Q159" s="6" t="s">
        <v>770</v>
      </c>
      <c r="R159" s="6">
        <v>165</v>
      </c>
      <c r="S159" s="6" t="s">
        <v>770</v>
      </c>
      <c r="T159" s="6" t="s">
        <v>770</v>
      </c>
      <c r="U159" s="6">
        <v>1</v>
      </c>
      <c r="V159" s="6" t="s">
        <v>770</v>
      </c>
      <c r="W159" s="6" t="s">
        <v>770</v>
      </c>
      <c r="X159" s="6">
        <v>20</v>
      </c>
      <c r="Y159" s="6" t="s">
        <v>770</v>
      </c>
      <c r="Z159" s="6">
        <v>80</v>
      </c>
      <c r="AA159" s="6">
        <v>10</v>
      </c>
      <c r="AB159" s="6">
        <v>3</v>
      </c>
      <c r="AC159" s="6">
        <v>102</v>
      </c>
      <c r="AD159" s="80">
        <v>59</v>
      </c>
      <c r="AE159" s="80">
        <v>11</v>
      </c>
      <c r="AF159" s="80">
        <v>150</v>
      </c>
      <c r="AG159" s="80" t="s">
        <v>770</v>
      </c>
      <c r="AH159" s="81">
        <v>0</v>
      </c>
      <c r="AI159" s="6">
        <v>0</v>
      </c>
      <c r="AJ159" s="6">
        <v>0</v>
      </c>
      <c r="AK159" s="6">
        <v>0</v>
      </c>
      <c r="AL159" s="89">
        <f t="shared" si="24"/>
        <v>25987</v>
      </c>
      <c r="AM159" s="6">
        <f t="shared" si="25"/>
        <v>655</v>
      </c>
      <c r="AN159" s="6">
        <f t="shared" si="26"/>
        <v>0</v>
      </c>
      <c r="AO159" s="80">
        <f t="shared" si="27"/>
        <v>26642</v>
      </c>
      <c r="AP159" s="90"/>
      <c r="AQ159" s="91">
        <v>655716</v>
      </c>
      <c r="AR159" s="82">
        <f t="shared" si="28"/>
        <v>25987000</v>
      </c>
      <c r="AS159" s="82">
        <f t="shared" si="29"/>
        <v>0</v>
      </c>
      <c r="AT159" s="82">
        <f t="shared" si="30"/>
        <v>25987000</v>
      </c>
    </row>
    <row r="160" spans="1:46" ht="18.399999999999999" customHeight="1" x14ac:dyDescent="0.25">
      <c r="A160" s="93" t="s">
        <v>636</v>
      </c>
      <c r="B160" s="93" t="s">
        <v>344</v>
      </c>
      <c r="C160" s="6">
        <v>26349</v>
      </c>
      <c r="D160" s="6" t="s">
        <v>770</v>
      </c>
      <c r="E160" s="88">
        <f t="shared" si="23"/>
        <v>26349</v>
      </c>
      <c r="F160" s="26" t="s">
        <v>770</v>
      </c>
      <c r="G160" s="6" t="s">
        <v>770</v>
      </c>
      <c r="H160" s="6">
        <v>240</v>
      </c>
      <c r="I160" s="6">
        <v>51</v>
      </c>
      <c r="J160" s="6">
        <v>7</v>
      </c>
      <c r="K160" s="6">
        <v>13</v>
      </c>
      <c r="L160" s="6">
        <v>20</v>
      </c>
      <c r="M160" s="6">
        <v>21</v>
      </c>
      <c r="N160" s="6">
        <v>5</v>
      </c>
      <c r="O160" s="6" t="s">
        <v>770</v>
      </c>
      <c r="P160" s="6">
        <v>3</v>
      </c>
      <c r="Q160" s="6" t="s">
        <v>770</v>
      </c>
      <c r="R160" s="6">
        <v>165</v>
      </c>
      <c r="S160" s="6" t="s">
        <v>770</v>
      </c>
      <c r="T160" s="6" t="s">
        <v>770</v>
      </c>
      <c r="U160" s="6">
        <v>11</v>
      </c>
      <c r="V160" s="6" t="s">
        <v>770</v>
      </c>
      <c r="W160" s="6" t="s">
        <v>770</v>
      </c>
      <c r="X160" s="6">
        <v>10</v>
      </c>
      <c r="Y160" s="6" t="s">
        <v>770</v>
      </c>
      <c r="Z160" s="6">
        <v>80</v>
      </c>
      <c r="AA160" s="6">
        <v>10</v>
      </c>
      <c r="AB160" s="6">
        <v>3</v>
      </c>
      <c r="AC160" s="6">
        <v>102</v>
      </c>
      <c r="AD160" s="80">
        <v>105</v>
      </c>
      <c r="AE160" s="80">
        <v>8</v>
      </c>
      <c r="AF160" s="80">
        <v>150</v>
      </c>
      <c r="AG160" s="80">
        <v>71</v>
      </c>
      <c r="AH160" s="81">
        <v>15</v>
      </c>
      <c r="AI160" s="6">
        <v>0</v>
      </c>
      <c r="AJ160" s="6">
        <v>0</v>
      </c>
      <c r="AK160" s="6">
        <v>0</v>
      </c>
      <c r="AL160" s="89">
        <f t="shared" si="24"/>
        <v>27439</v>
      </c>
      <c r="AM160" s="6">
        <f t="shared" si="25"/>
        <v>404</v>
      </c>
      <c r="AN160" s="6">
        <f t="shared" si="26"/>
        <v>0</v>
      </c>
      <c r="AO160" s="80">
        <f t="shared" si="27"/>
        <v>27843</v>
      </c>
      <c r="AP160" s="90"/>
      <c r="AQ160" s="91">
        <v>404376</v>
      </c>
      <c r="AR160" s="82">
        <f t="shared" si="28"/>
        <v>27439000</v>
      </c>
      <c r="AS160" s="82">
        <f t="shared" si="29"/>
        <v>15000</v>
      </c>
      <c r="AT160" s="82">
        <f t="shared" si="30"/>
        <v>27424000</v>
      </c>
    </row>
    <row r="161" spans="1:46" ht="18.399999999999999" customHeight="1" x14ac:dyDescent="0.25">
      <c r="A161" s="93" t="s">
        <v>637</v>
      </c>
      <c r="B161" s="93" t="s">
        <v>346</v>
      </c>
      <c r="C161" s="6">
        <v>25440</v>
      </c>
      <c r="D161" s="6" t="s">
        <v>770</v>
      </c>
      <c r="E161" s="88">
        <f t="shared" si="23"/>
        <v>25440</v>
      </c>
      <c r="F161" s="26" t="s">
        <v>770</v>
      </c>
      <c r="G161" s="6" t="s">
        <v>770</v>
      </c>
      <c r="H161" s="6">
        <v>240</v>
      </c>
      <c r="I161" s="6">
        <v>51</v>
      </c>
      <c r="J161" s="6">
        <v>8</v>
      </c>
      <c r="K161" s="6">
        <v>16</v>
      </c>
      <c r="L161" s="6">
        <v>20</v>
      </c>
      <c r="M161" s="6">
        <v>21</v>
      </c>
      <c r="N161" s="6">
        <v>5</v>
      </c>
      <c r="O161" s="6" t="s">
        <v>770</v>
      </c>
      <c r="P161" s="6">
        <v>3</v>
      </c>
      <c r="Q161" s="6" t="s">
        <v>770</v>
      </c>
      <c r="R161" s="6">
        <v>165</v>
      </c>
      <c r="S161" s="6" t="s">
        <v>770</v>
      </c>
      <c r="T161" s="6" t="s">
        <v>770</v>
      </c>
      <c r="U161" s="6">
        <v>12</v>
      </c>
      <c r="V161" s="6" t="s">
        <v>770</v>
      </c>
      <c r="W161" s="6" t="s">
        <v>770</v>
      </c>
      <c r="X161" s="6">
        <v>10</v>
      </c>
      <c r="Y161" s="6" t="s">
        <v>770</v>
      </c>
      <c r="Z161" s="6">
        <v>80</v>
      </c>
      <c r="AA161" s="6">
        <v>10</v>
      </c>
      <c r="AB161" s="6">
        <v>3</v>
      </c>
      <c r="AC161" s="6">
        <v>102</v>
      </c>
      <c r="AD161" s="80">
        <v>79</v>
      </c>
      <c r="AE161" s="80">
        <v>8</v>
      </c>
      <c r="AF161" s="80">
        <v>150</v>
      </c>
      <c r="AG161" s="80" t="s">
        <v>770</v>
      </c>
      <c r="AH161" s="81">
        <v>0</v>
      </c>
      <c r="AI161" s="6">
        <v>0</v>
      </c>
      <c r="AJ161" s="6">
        <v>0</v>
      </c>
      <c r="AK161" s="6">
        <v>0</v>
      </c>
      <c r="AL161" s="89">
        <f t="shared" si="24"/>
        <v>26423</v>
      </c>
      <c r="AM161" s="6">
        <f t="shared" si="25"/>
        <v>300</v>
      </c>
      <c r="AN161" s="6">
        <f t="shared" si="26"/>
        <v>0</v>
      </c>
      <c r="AO161" s="80">
        <f t="shared" si="27"/>
        <v>26723</v>
      </c>
      <c r="AP161" s="90"/>
      <c r="AQ161" s="91">
        <v>300626</v>
      </c>
      <c r="AR161" s="82">
        <f t="shared" si="28"/>
        <v>26423000</v>
      </c>
      <c r="AS161" s="82">
        <f t="shared" si="29"/>
        <v>0</v>
      </c>
      <c r="AT161" s="82">
        <f t="shared" si="30"/>
        <v>26423000</v>
      </c>
    </row>
    <row r="162" spans="1:46" ht="18.399999999999999" customHeight="1" x14ac:dyDescent="0.25">
      <c r="A162" s="93" t="s">
        <v>638</v>
      </c>
      <c r="B162" s="93" t="s">
        <v>348</v>
      </c>
      <c r="C162" s="6">
        <v>22910</v>
      </c>
      <c r="D162" s="6" t="s">
        <v>770</v>
      </c>
      <c r="E162" s="88">
        <f t="shared" si="23"/>
        <v>22910</v>
      </c>
      <c r="F162" s="26" t="s">
        <v>770</v>
      </c>
      <c r="G162" s="6">
        <v>6</v>
      </c>
      <c r="H162" s="6">
        <v>240</v>
      </c>
      <c r="I162" s="6">
        <v>51</v>
      </c>
      <c r="J162" s="6">
        <v>4</v>
      </c>
      <c r="K162" s="6">
        <v>8</v>
      </c>
      <c r="L162" s="6">
        <v>20</v>
      </c>
      <c r="M162" s="6">
        <v>21</v>
      </c>
      <c r="N162" s="6">
        <v>5</v>
      </c>
      <c r="O162" s="6" t="s">
        <v>770</v>
      </c>
      <c r="P162" s="6">
        <v>2</v>
      </c>
      <c r="Q162" s="6" t="s">
        <v>770</v>
      </c>
      <c r="R162" s="6">
        <v>165</v>
      </c>
      <c r="S162" s="6" t="s">
        <v>770</v>
      </c>
      <c r="T162" s="6" t="s">
        <v>770</v>
      </c>
      <c r="U162" s="6">
        <v>6</v>
      </c>
      <c r="V162" s="6" t="s">
        <v>770</v>
      </c>
      <c r="W162" s="6" t="s">
        <v>770</v>
      </c>
      <c r="X162" s="6">
        <v>10</v>
      </c>
      <c r="Y162" s="6" t="s">
        <v>770</v>
      </c>
      <c r="Z162" s="6">
        <v>80</v>
      </c>
      <c r="AA162" s="6">
        <v>10</v>
      </c>
      <c r="AB162" s="6">
        <v>3</v>
      </c>
      <c r="AC162" s="6">
        <v>102</v>
      </c>
      <c r="AD162" s="80">
        <v>59</v>
      </c>
      <c r="AE162" s="80">
        <v>7</v>
      </c>
      <c r="AF162" s="80">
        <v>150</v>
      </c>
      <c r="AG162" s="80" t="s">
        <v>770</v>
      </c>
      <c r="AH162" s="81">
        <v>3</v>
      </c>
      <c r="AI162" s="6">
        <v>0</v>
      </c>
      <c r="AJ162" s="6">
        <v>0</v>
      </c>
      <c r="AK162" s="6">
        <v>0</v>
      </c>
      <c r="AL162" s="89">
        <f t="shared" si="24"/>
        <v>23862</v>
      </c>
      <c r="AM162" s="6">
        <f t="shared" si="25"/>
        <v>11</v>
      </c>
      <c r="AN162" s="6">
        <f>AP162/1000</f>
        <v>0</v>
      </c>
      <c r="AO162" s="80">
        <f t="shared" si="27"/>
        <v>23873</v>
      </c>
      <c r="AP162" s="90"/>
      <c r="AQ162" s="91">
        <v>11050</v>
      </c>
      <c r="AR162" s="82">
        <f t="shared" si="28"/>
        <v>23862000</v>
      </c>
      <c r="AS162" s="82">
        <f t="shared" si="29"/>
        <v>3000</v>
      </c>
      <c r="AT162" s="82">
        <f t="shared" si="30"/>
        <v>23859000</v>
      </c>
    </row>
    <row r="163" spans="1:46" ht="18.399999999999999" customHeight="1" x14ac:dyDescent="0.25">
      <c r="A163" s="93" t="s">
        <v>639</v>
      </c>
      <c r="B163" s="93" t="s">
        <v>350</v>
      </c>
      <c r="C163" s="6">
        <v>23049</v>
      </c>
      <c r="D163" s="6" t="s">
        <v>770</v>
      </c>
      <c r="E163" s="88">
        <f t="shared" si="23"/>
        <v>23049</v>
      </c>
      <c r="F163" s="26" t="s">
        <v>770</v>
      </c>
      <c r="G163" s="6">
        <v>6</v>
      </c>
      <c r="H163" s="6">
        <v>240</v>
      </c>
      <c r="I163" s="6">
        <v>58</v>
      </c>
      <c r="J163" s="6">
        <v>8</v>
      </c>
      <c r="K163" s="6">
        <v>16</v>
      </c>
      <c r="L163" s="6">
        <v>21</v>
      </c>
      <c r="M163" s="6">
        <v>22</v>
      </c>
      <c r="N163" s="6">
        <v>5</v>
      </c>
      <c r="O163" s="6" t="s">
        <v>770</v>
      </c>
      <c r="P163" s="6">
        <v>3</v>
      </c>
      <c r="Q163" s="6" t="s">
        <v>770</v>
      </c>
      <c r="R163" s="6">
        <v>165</v>
      </c>
      <c r="S163" s="6" t="s">
        <v>770</v>
      </c>
      <c r="T163" s="6" t="s">
        <v>770</v>
      </c>
      <c r="U163" s="6">
        <v>16</v>
      </c>
      <c r="V163" s="6" t="s">
        <v>770</v>
      </c>
      <c r="W163" s="6" t="s">
        <v>770</v>
      </c>
      <c r="X163" s="6">
        <v>10</v>
      </c>
      <c r="Y163" s="6" t="s">
        <v>770</v>
      </c>
      <c r="Z163" s="6">
        <v>80</v>
      </c>
      <c r="AA163" s="6">
        <v>10</v>
      </c>
      <c r="AB163" s="6">
        <v>3</v>
      </c>
      <c r="AC163" s="6">
        <v>102</v>
      </c>
      <c r="AD163" s="80">
        <v>79</v>
      </c>
      <c r="AE163" s="80">
        <v>7</v>
      </c>
      <c r="AF163" s="80">
        <v>180</v>
      </c>
      <c r="AG163" s="80" t="s">
        <v>770</v>
      </c>
      <c r="AH163" s="81">
        <v>0</v>
      </c>
      <c r="AI163" s="6">
        <v>0</v>
      </c>
      <c r="AJ163" s="6">
        <v>0</v>
      </c>
      <c r="AK163" s="6">
        <v>0</v>
      </c>
      <c r="AL163" s="89">
        <f t="shared" si="24"/>
        <v>24080</v>
      </c>
      <c r="AM163" s="6">
        <f t="shared" si="25"/>
        <v>1369</v>
      </c>
      <c r="AN163" s="6">
        <f t="shared" si="26"/>
        <v>0</v>
      </c>
      <c r="AO163" s="80">
        <f t="shared" si="27"/>
        <v>25449</v>
      </c>
      <c r="AP163" s="90"/>
      <c r="AQ163" s="91">
        <v>1369561</v>
      </c>
      <c r="AR163" s="82">
        <f t="shared" si="28"/>
        <v>24080000</v>
      </c>
      <c r="AS163" s="82">
        <f t="shared" si="29"/>
        <v>0</v>
      </c>
      <c r="AT163" s="82">
        <f t="shared" si="30"/>
        <v>24080000</v>
      </c>
    </row>
    <row r="164" spans="1:46" ht="18.399999999999999" customHeight="1" x14ac:dyDescent="0.25">
      <c r="A164" s="93" t="s">
        <v>351</v>
      </c>
      <c r="B164" s="93" t="s">
        <v>640</v>
      </c>
      <c r="C164" s="6">
        <v>21306</v>
      </c>
      <c r="D164" s="6" t="s">
        <v>770</v>
      </c>
      <c r="E164" s="88">
        <f t="shared" si="23"/>
        <v>21306</v>
      </c>
      <c r="F164" s="26" t="s">
        <v>770</v>
      </c>
      <c r="G164" s="6" t="s">
        <v>770</v>
      </c>
      <c r="H164" s="6">
        <v>240</v>
      </c>
      <c r="I164" s="6">
        <v>51</v>
      </c>
      <c r="J164" s="6">
        <v>3</v>
      </c>
      <c r="K164" s="6">
        <v>6</v>
      </c>
      <c r="L164" s="6">
        <v>20</v>
      </c>
      <c r="M164" s="6">
        <v>21</v>
      </c>
      <c r="N164" s="6">
        <v>5</v>
      </c>
      <c r="O164" s="6" t="s">
        <v>770</v>
      </c>
      <c r="P164" s="6">
        <v>2</v>
      </c>
      <c r="Q164" s="6" t="s">
        <v>770</v>
      </c>
      <c r="R164" s="6">
        <v>165</v>
      </c>
      <c r="S164" s="6" t="s">
        <v>770</v>
      </c>
      <c r="T164" s="6" t="s">
        <v>770</v>
      </c>
      <c r="U164" s="6">
        <v>1</v>
      </c>
      <c r="V164" s="6" t="s">
        <v>770</v>
      </c>
      <c r="W164" s="6" t="s">
        <v>770</v>
      </c>
      <c r="X164" s="6">
        <v>10</v>
      </c>
      <c r="Y164" s="6" t="s">
        <v>770</v>
      </c>
      <c r="Z164" s="6">
        <v>80</v>
      </c>
      <c r="AA164" s="6">
        <v>10</v>
      </c>
      <c r="AB164" s="6">
        <v>3</v>
      </c>
      <c r="AC164" s="6">
        <v>102</v>
      </c>
      <c r="AD164" s="80">
        <v>59</v>
      </c>
      <c r="AE164" s="80">
        <v>7</v>
      </c>
      <c r="AF164" s="80">
        <v>150</v>
      </c>
      <c r="AG164" s="80">
        <v>79</v>
      </c>
      <c r="AH164" s="81">
        <v>0</v>
      </c>
      <c r="AI164" s="6">
        <v>0</v>
      </c>
      <c r="AJ164" s="6">
        <v>0</v>
      </c>
      <c r="AK164" s="6">
        <v>0</v>
      </c>
      <c r="AL164" s="89">
        <f t="shared" si="24"/>
        <v>22320</v>
      </c>
      <c r="AM164" s="6">
        <f t="shared" si="25"/>
        <v>249</v>
      </c>
      <c r="AN164" s="6">
        <f t="shared" si="26"/>
        <v>0</v>
      </c>
      <c r="AO164" s="80">
        <f t="shared" si="27"/>
        <v>22569</v>
      </c>
      <c r="AP164" s="90"/>
      <c r="AQ164" s="91">
        <v>249955</v>
      </c>
      <c r="AR164" s="82">
        <f t="shared" si="28"/>
        <v>22320000</v>
      </c>
      <c r="AS164" s="82">
        <f t="shared" si="29"/>
        <v>0</v>
      </c>
      <c r="AT164" s="82">
        <f t="shared" si="30"/>
        <v>22320000</v>
      </c>
    </row>
    <row r="165" spans="1:46" ht="18.399999999999999" customHeight="1" x14ac:dyDescent="0.25">
      <c r="A165" s="93" t="s">
        <v>353</v>
      </c>
      <c r="B165" s="93" t="s">
        <v>641</v>
      </c>
      <c r="C165" s="6">
        <v>23148</v>
      </c>
      <c r="D165" s="6" t="s">
        <v>770</v>
      </c>
      <c r="E165" s="88">
        <f t="shared" si="23"/>
        <v>23148</v>
      </c>
      <c r="F165" s="26" t="s">
        <v>770</v>
      </c>
      <c r="G165" s="6">
        <v>6</v>
      </c>
      <c r="H165" s="6">
        <v>240</v>
      </c>
      <c r="I165" s="6">
        <v>51</v>
      </c>
      <c r="J165" s="6">
        <v>5</v>
      </c>
      <c r="K165" s="6">
        <v>9</v>
      </c>
      <c r="L165" s="6">
        <v>20</v>
      </c>
      <c r="M165" s="6">
        <v>21</v>
      </c>
      <c r="N165" s="6">
        <v>5</v>
      </c>
      <c r="O165" s="6" t="s">
        <v>770</v>
      </c>
      <c r="P165" s="6">
        <v>2</v>
      </c>
      <c r="Q165" s="6" t="s">
        <v>770</v>
      </c>
      <c r="R165" s="6">
        <v>165</v>
      </c>
      <c r="S165" s="6" t="s">
        <v>770</v>
      </c>
      <c r="T165" s="6" t="s">
        <v>770</v>
      </c>
      <c r="U165" s="6">
        <v>2</v>
      </c>
      <c r="V165" s="6" t="s">
        <v>770</v>
      </c>
      <c r="W165" s="6" t="s">
        <v>770</v>
      </c>
      <c r="X165" s="6">
        <v>10</v>
      </c>
      <c r="Y165" s="6" t="s">
        <v>770</v>
      </c>
      <c r="Z165" s="6">
        <v>80</v>
      </c>
      <c r="AA165" s="6">
        <v>10</v>
      </c>
      <c r="AB165" s="6">
        <v>3</v>
      </c>
      <c r="AC165" s="6">
        <v>102</v>
      </c>
      <c r="AD165" s="80">
        <v>59</v>
      </c>
      <c r="AE165" s="80">
        <v>7</v>
      </c>
      <c r="AF165" s="80">
        <v>150</v>
      </c>
      <c r="AG165" s="80">
        <v>48</v>
      </c>
      <c r="AH165" s="81">
        <v>0</v>
      </c>
      <c r="AI165" s="6">
        <v>0</v>
      </c>
      <c r="AJ165" s="6">
        <v>0</v>
      </c>
      <c r="AK165" s="6">
        <v>0</v>
      </c>
      <c r="AL165" s="89">
        <f t="shared" si="24"/>
        <v>24143</v>
      </c>
      <c r="AM165" s="6">
        <f t="shared" si="25"/>
        <v>721</v>
      </c>
      <c r="AN165" s="6">
        <f t="shared" si="26"/>
        <v>0</v>
      </c>
      <c r="AO165" s="80">
        <f t="shared" si="27"/>
        <v>24864</v>
      </c>
      <c r="AP165" s="90"/>
      <c r="AQ165" s="91">
        <v>721133</v>
      </c>
      <c r="AR165" s="82">
        <f t="shared" si="28"/>
        <v>24143000</v>
      </c>
      <c r="AS165" s="82">
        <f t="shared" si="29"/>
        <v>0</v>
      </c>
      <c r="AT165" s="82">
        <f t="shared" si="30"/>
        <v>24143000</v>
      </c>
    </row>
    <row r="166" spans="1:46" ht="18.399999999999999" customHeight="1" x14ac:dyDescent="0.25">
      <c r="A166" s="95" t="s">
        <v>642</v>
      </c>
      <c r="B166" s="95" t="s">
        <v>643</v>
      </c>
      <c r="C166" s="6">
        <v>21266</v>
      </c>
      <c r="D166" s="6" t="s">
        <v>770</v>
      </c>
      <c r="E166" s="88">
        <f t="shared" si="23"/>
        <v>21266</v>
      </c>
      <c r="F166" s="26" t="s">
        <v>770</v>
      </c>
      <c r="G166" s="6">
        <v>6</v>
      </c>
      <c r="H166" s="6">
        <v>240</v>
      </c>
      <c r="I166" s="6">
        <v>51</v>
      </c>
      <c r="J166" s="6">
        <v>6</v>
      </c>
      <c r="K166" s="6">
        <v>12</v>
      </c>
      <c r="L166" s="6">
        <v>20</v>
      </c>
      <c r="M166" s="6">
        <v>21</v>
      </c>
      <c r="N166" s="6">
        <v>5</v>
      </c>
      <c r="O166" s="6" t="s">
        <v>770</v>
      </c>
      <c r="P166" s="6">
        <v>2</v>
      </c>
      <c r="Q166" s="6" t="s">
        <v>770</v>
      </c>
      <c r="R166" s="6">
        <v>165</v>
      </c>
      <c r="S166" s="6" t="s">
        <v>770</v>
      </c>
      <c r="T166" s="6" t="s">
        <v>770</v>
      </c>
      <c r="U166" s="6">
        <v>9</v>
      </c>
      <c r="V166" s="6" t="s">
        <v>770</v>
      </c>
      <c r="W166" s="6" t="s">
        <v>770</v>
      </c>
      <c r="X166" s="6">
        <v>10</v>
      </c>
      <c r="Y166" s="6" t="s">
        <v>770</v>
      </c>
      <c r="Z166" s="6">
        <v>80</v>
      </c>
      <c r="AA166" s="6">
        <v>10</v>
      </c>
      <c r="AB166" s="6">
        <v>3</v>
      </c>
      <c r="AC166" s="6">
        <v>102</v>
      </c>
      <c r="AD166" s="80">
        <v>79</v>
      </c>
      <c r="AE166" s="80">
        <v>7</v>
      </c>
      <c r="AF166" s="80">
        <v>150</v>
      </c>
      <c r="AG166" s="80" t="s">
        <v>770</v>
      </c>
      <c r="AH166" s="81">
        <v>0</v>
      </c>
      <c r="AI166" s="6">
        <v>0</v>
      </c>
      <c r="AJ166" s="6">
        <v>0</v>
      </c>
      <c r="AK166" s="6">
        <v>0</v>
      </c>
      <c r="AL166" s="89">
        <f t="shared" si="24"/>
        <v>22244</v>
      </c>
      <c r="AM166" s="6">
        <f t="shared" si="25"/>
        <v>208</v>
      </c>
      <c r="AN166" s="6">
        <f t="shared" si="26"/>
        <v>0</v>
      </c>
      <c r="AO166" s="80">
        <f t="shared" si="27"/>
        <v>22452</v>
      </c>
      <c r="AP166" s="90"/>
      <c r="AQ166" s="91">
        <v>208907</v>
      </c>
      <c r="AR166" s="82">
        <f t="shared" si="28"/>
        <v>22244000</v>
      </c>
      <c r="AS166" s="82">
        <f t="shared" si="29"/>
        <v>0</v>
      </c>
      <c r="AT166" s="82">
        <f t="shared" si="30"/>
        <v>22244000</v>
      </c>
    </row>
    <row r="167" spans="1:46" ht="18.399999999999999" customHeight="1" x14ac:dyDescent="0.25">
      <c r="A167" s="93" t="s">
        <v>357</v>
      </c>
      <c r="B167" s="93" t="s">
        <v>358</v>
      </c>
      <c r="C167" s="6">
        <v>23341</v>
      </c>
      <c r="D167" s="6" t="s">
        <v>770</v>
      </c>
      <c r="E167" s="88">
        <f t="shared" si="23"/>
        <v>23341</v>
      </c>
      <c r="F167" s="26" t="s">
        <v>770</v>
      </c>
      <c r="G167" s="6" t="s">
        <v>770</v>
      </c>
      <c r="H167" s="6">
        <v>240</v>
      </c>
      <c r="I167" s="6">
        <v>51</v>
      </c>
      <c r="J167" s="6">
        <v>5</v>
      </c>
      <c r="K167" s="6">
        <v>9</v>
      </c>
      <c r="L167" s="6">
        <v>20</v>
      </c>
      <c r="M167" s="6">
        <v>21</v>
      </c>
      <c r="N167" s="6">
        <v>5</v>
      </c>
      <c r="O167" s="6" t="s">
        <v>770</v>
      </c>
      <c r="P167" s="6">
        <v>2</v>
      </c>
      <c r="Q167" s="6" t="s">
        <v>770</v>
      </c>
      <c r="R167" s="6">
        <v>165</v>
      </c>
      <c r="S167" s="6" t="s">
        <v>770</v>
      </c>
      <c r="T167" s="6" t="s">
        <v>770</v>
      </c>
      <c r="U167" s="6">
        <v>6</v>
      </c>
      <c r="V167" s="6" t="s">
        <v>770</v>
      </c>
      <c r="W167" s="6" t="s">
        <v>770</v>
      </c>
      <c r="X167" s="6">
        <v>10</v>
      </c>
      <c r="Y167" s="6" t="s">
        <v>770</v>
      </c>
      <c r="Z167" s="6">
        <v>80</v>
      </c>
      <c r="AA167" s="6">
        <v>10</v>
      </c>
      <c r="AB167" s="6">
        <v>3</v>
      </c>
      <c r="AC167" s="6">
        <v>102</v>
      </c>
      <c r="AD167" s="80">
        <v>105</v>
      </c>
      <c r="AE167" s="80">
        <v>7</v>
      </c>
      <c r="AF167" s="80">
        <v>150</v>
      </c>
      <c r="AG167" s="80" t="s">
        <v>770</v>
      </c>
      <c r="AH167" s="81">
        <v>0</v>
      </c>
      <c r="AI167" s="6">
        <v>0</v>
      </c>
      <c r="AJ167" s="6">
        <v>0</v>
      </c>
      <c r="AK167" s="6">
        <v>0</v>
      </c>
      <c r="AL167" s="89">
        <f t="shared" si="24"/>
        <v>24332</v>
      </c>
      <c r="AM167" s="6">
        <f t="shared" si="25"/>
        <v>454</v>
      </c>
      <c r="AN167" s="6">
        <f t="shared" si="26"/>
        <v>0</v>
      </c>
      <c r="AO167" s="80">
        <f t="shared" si="27"/>
        <v>24786</v>
      </c>
      <c r="AP167" s="90"/>
      <c r="AQ167" s="91">
        <v>454601</v>
      </c>
      <c r="AR167" s="82">
        <f t="shared" si="28"/>
        <v>24332000</v>
      </c>
      <c r="AS167" s="82">
        <f t="shared" si="29"/>
        <v>0</v>
      </c>
      <c r="AT167" s="82">
        <f t="shared" si="30"/>
        <v>24332000</v>
      </c>
    </row>
    <row r="168" spans="1:46" ht="18.399999999999999" customHeight="1" x14ac:dyDescent="0.25">
      <c r="A168" s="93" t="s">
        <v>644</v>
      </c>
      <c r="B168" s="93" t="s">
        <v>645</v>
      </c>
      <c r="C168" s="6">
        <v>22747</v>
      </c>
      <c r="D168" s="6" t="s">
        <v>770</v>
      </c>
      <c r="E168" s="88">
        <f t="shared" si="23"/>
        <v>22747</v>
      </c>
      <c r="F168" s="26" t="s">
        <v>770</v>
      </c>
      <c r="G168" s="6">
        <v>18</v>
      </c>
      <c r="H168" s="6">
        <v>240</v>
      </c>
      <c r="I168" s="6">
        <v>51</v>
      </c>
      <c r="J168" s="6">
        <v>5</v>
      </c>
      <c r="K168" s="6">
        <v>10</v>
      </c>
      <c r="L168" s="6">
        <v>20</v>
      </c>
      <c r="M168" s="6">
        <v>21</v>
      </c>
      <c r="N168" s="6">
        <v>5</v>
      </c>
      <c r="O168" s="6" t="s">
        <v>770</v>
      </c>
      <c r="P168" s="6">
        <v>2</v>
      </c>
      <c r="Q168" s="6" t="s">
        <v>770</v>
      </c>
      <c r="R168" s="6">
        <v>165</v>
      </c>
      <c r="S168" s="6" t="s">
        <v>770</v>
      </c>
      <c r="T168" s="6" t="s">
        <v>770</v>
      </c>
      <c r="U168" s="6">
        <v>7</v>
      </c>
      <c r="V168" s="6" t="s">
        <v>770</v>
      </c>
      <c r="W168" s="6" t="s">
        <v>770</v>
      </c>
      <c r="X168" s="6">
        <v>10</v>
      </c>
      <c r="Y168" s="6" t="s">
        <v>770</v>
      </c>
      <c r="Z168" s="6">
        <v>80</v>
      </c>
      <c r="AA168" s="6">
        <v>10</v>
      </c>
      <c r="AB168" s="6">
        <v>3</v>
      </c>
      <c r="AC168" s="6">
        <v>102</v>
      </c>
      <c r="AD168" s="80">
        <v>59</v>
      </c>
      <c r="AE168" s="80">
        <v>11</v>
      </c>
      <c r="AF168" s="80">
        <v>150</v>
      </c>
      <c r="AG168" s="80" t="s">
        <v>770</v>
      </c>
      <c r="AH168" s="81">
        <v>0</v>
      </c>
      <c r="AI168" s="6">
        <v>0</v>
      </c>
      <c r="AJ168" s="6">
        <v>0</v>
      </c>
      <c r="AK168" s="6">
        <v>0</v>
      </c>
      <c r="AL168" s="89">
        <f t="shared" si="24"/>
        <v>23716</v>
      </c>
      <c r="AM168" s="6">
        <f t="shared" si="25"/>
        <v>242</v>
      </c>
      <c r="AN168" s="6">
        <f t="shared" si="26"/>
        <v>0</v>
      </c>
      <c r="AO168" s="80">
        <f t="shared" si="27"/>
        <v>23958</v>
      </c>
      <c r="AP168" s="90"/>
      <c r="AQ168" s="91">
        <v>242568</v>
      </c>
      <c r="AR168" s="82">
        <f t="shared" si="28"/>
        <v>23716000</v>
      </c>
      <c r="AS168" s="82">
        <f t="shared" si="29"/>
        <v>0</v>
      </c>
      <c r="AT168" s="82">
        <f t="shared" si="30"/>
        <v>23716000</v>
      </c>
    </row>
    <row r="169" spans="1:46" ht="18.399999999999999" customHeight="1" x14ac:dyDescent="0.25">
      <c r="A169" s="93" t="s">
        <v>646</v>
      </c>
      <c r="B169" s="93" t="s">
        <v>362</v>
      </c>
      <c r="C169" s="6">
        <v>27321</v>
      </c>
      <c r="D169" s="6" t="s">
        <v>770</v>
      </c>
      <c r="E169" s="88">
        <f t="shared" si="23"/>
        <v>27321</v>
      </c>
      <c r="F169" s="26" t="s">
        <v>770</v>
      </c>
      <c r="G169" s="6" t="s">
        <v>770</v>
      </c>
      <c r="H169" s="6">
        <v>240</v>
      </c>
      <c r="I169" s="6">
        <v>51</v>
      </c>
      <c r="J169" s="6">
        <v>2</v>
      </c>
      <c r="K169" s="6">
        <v>4</v>
      </c>
      <c r="L169" s="6">
        <v>20</v>
      </c>
      <c r="M169" s="6">
        <v>21</v>
      </c>
      <c r="N169" s="6">
        <v>5</v>
      </c>
      <c r="O169" s="6" t="s">
        <v>770</v>
      </c>
      <c r="P169" s="6">
        <v>1</v>
      </c>
      <c r="Q169" s="6" t="s">
        <v>770</v>
      </c>
      <c r="R169" s="6">
        <v>165</v>
      </c>
      <c r="S169" s="6" t="s">
        <v>770</v>
      </c>
      <c r="T169" s="6" t="s">
        <v>770</v>
      </c>
      <c r="U169" s="6">
        <v>3</v>
      </c>
      <c r="V169" s="6" t="s">
        <v>770</v>
      </c>
      <c r="W169" s="6" t="s">
        <v>770</v>
      </c>
      <c r="X169" s="6">
        <v>10</v>
      </c>
      <c r="Y169" s="6" t="s">
        <v>770</v>
      </c>
      <c r="Z169" s="6">
        <v>80</v>
      </c>
      <c r="AA169" s="6">
        <v>10</v>
      </c>
      <c r="AB169" s="6">
        <v>3</v>
      </c>
      <c r="AC169" s="6">
        <v>102</v>
      </c>
      <c r="AD169" s="80">
        <v>59</v>
      </c>
      <c r="AE169" s="80">
        <v>7</v>
      </c>
      <c r="AF169" s="80">
        <v>150</v>
      </c>
      <c r="AG169" s="80" t="s">
        <v>770</v>
      </c>
      <c r="AH169" s="81">
        <v>0</v>
      </c>
      <c r="AI169" s="6">
        <v>0</v>
      </c>
      <c r="AJ169" s="6">
        <v>0</v>
      </c>
      <c r="AK169" s="6">
        <v>0</v>
      </c>
      <c r="AL169" s="89">
        <f t="shared" si="24"/>
        <v>28254</v>
      </c>
      <c r="AM169" s="6">
        <f t="shared" si="25"/>
        <v>0</v>
      </c>
      <c r="AN169" s="6">
        <f t="shared" si="26"/>
        <v>0</v>
      </c>
      <c r="AO169" s="80">
        <f t="shared" si="27"/>
        <v>28254</v>
      </c>
      <c r="AP169" s="90"/>
      <c r="AQ169" s="91">
        <v>0</v>
      </c>
      <c r="AR169" s="82">
        <f t="shared" si="28"/>
        <v>28254000</v>
      </c>
      <c r="AS169" s="82">
        <f t="shared" si="29"/>
        <v>0</v>
      </c>
      <c r="AT169" s="82">
        <f t="shared" si="30"/>
        <v>28254000</v>
      </c>
    </row>
    <row r="170" spans="1:46" ht="18.399999999999999" customHeight="1" x14ac:dyDescent="0.25">
      <c r="A170" s="93" t="s">
        <v>647</v>
      </c>
      <c r="B170" s="93" t="s">
        <v>648</v>
      </c>
      <c r="C170" s="6">
        <v>72106</v>
      </c>
      <c r="D170" s="6" t="s">
        <v>770</v>
      </c>
      <c r="E170" s="88">
        <f t="shared" si="23"/>
        <v>72106</v>
      </c>
      <c r="F170" s="26" t="s">
        <v>770</v>
      </c>
      <c r="G170" s="6">
        <v>6</v>
      </c>
      <c r="H170" s="6">
        <v>240</v>
      </c>
      <c r="I170" s="6">
        <v>180</v>
      </c>
      <c r="J170" s="6">
        <v>51</v>
      </c>
      <c r="K170" s="6">
        <v>101</v>
      </c>
      <c r="L170" s="6">
        <v>38</v>
      </c>
      <c r="M170" s="6">
        <v>25</v>
      </c>
      <c r="N170" s="6">
        <v>5</v>
      </c>
      <c r="O170" s="6" t="s">
        <v>770</v>
      </c>
      <c r="P170" s="6">
        <v>14</v>
      </c>
      <c r="Q170" s="6" t="s">
        <v>770</v>
      </c>
      <c r="R170" s="6">
        <v>165</v>
      </c>
      <c r="S170" s="6">
        <v>6</v>
      </c>
      <c r="T170" s="6" t="s">
        <v>770</v>
      </c>
      <c r="U170" s="6">
        <v>2</v>
      </c>
      <c r="V170" s="6" t="s">
        <v>770</v>
      </c>
      <c r="W170" s="6" t="s">
        <v>770</v>
      </c>
      <c r="X170" s="6">
        <v>13</v>
      </c>
      <c r="Y170" s="6" t="s">
        <v>770</v>
      </c>
      <c r="Z170" s="6">
        <v>160</v>
      </c>
      <c r="AA170" s="6">
        <v>10</v>
      </c>
      <c r="AB170" s="6">
        <v>3</v>
      </c>
      <c r="AC170" s="6">
        <v>357</v>
      </c>
      <c r="AD170" s="80">
        <v>265</v>
      </c>
      <c r="AE170" s="80">
        <v>13</v>
      </c>
      <c r="AF170" s="80">
        <v>600</v>
      </c>
      <c r="AG170" s="80">
        <v>121</v>
      </c>
      <c r="AH170" s="81">
        <v>200</v>
      </c>
      <c r="AI170" s="6">
        <v>0</v>
      </c>
      <c r="AJ170" s="6">
        <v>20</v>
      </c>
      <c r="AK170" s="6">
        <v>0</v>
      </c>
      <c r="AL170" s="89">
        <f t="shared" si="24"/>
        <v>74701</v>
      </c>
      <c r="AM170" s="6">
        <f t="shared" si="25"/>
        <v>1106</v>
      </c>
      <c r="AN170" s="6">
        <f t="shared" si="26"/>
        <v>0</v>
      </c>
      <c r="AO170" s="80">
        <f t="shared" si="27"/>
        <v>75807</v>
      </c>
      <c r="AP170" s="90"/>
      <c r="AQ170" s="91">
        <v>1106344</v>
      </c>
      <c r="AR170" s="82">
        <f t="shared" si="28"/>
        <v>74701000</v>
      </c>
      <c r="AS170" s="82">
        <f t="shared" si="29"/>
        <v>220000</v>
      </c>
      <c r="AT170" s="82">
        <f t="shared" si="30"/>
        <v>74481000</v>
      </c>
    </row>
    <row r="171" spans="1:46" ht="18.399999999999999" customHeight="1" x14ac:dyDescent="0.25">
      <c r="A171" s="93" t="s">
        <v>649</v>
      </c>
      <c r="B171" s="93" t="s">
        <v>366</v>
      </c>
      <c r="C171" s="6">
        <v>70942</v>
      </c>
      <c r="D171" s="6" t="s">
        <v>770</v>
      </c>
      <c r="E171" s="88">
        <f t="shared" si="23"/>
        <v>70942</v>
      </c>
      <c r="F171" s="26" t="s">
        <v>770</v>
      </c>
      <c r="G171" s="6">
        <v>12</v>
      </c>
      <c r="H171" s="6">
        <v>240</v>
      </c>
      <c r="I171" s="6">
        <v>144</v>
      </c>
      <c r="J171" s="6">
        <v>37</v>
      </c>
      <c r="K171" s="6">
        <v>73</v>
      </c>
      <c r="L171" s="6">
        <v>33</v>
      </c>
      <c r="M171" s="6">
        <v>23</v>
      </c>
      <c r="N171" s="6">
        <v>5</v>
      </c>
      <c r="O171" s="6" t="s">
        <v>770</v>
      </c>
      <c r="P171" s="6">
        <v>11</v>
      </c>
      <c r="Q171" s="6" t="s">
        <v>770</v>
      </c>
      <c r="R171" s="6">
        <v>165</v>
      </c>
      <c r="S171" s="6">
        <v>6</v>
      </c>
      <c r="T171" s="6" t="s">
        <v>770</v>
      </c>
      <c r="U171" s="6">
        <v>2</v>
      </c>
      <c r="V171" s="6" t="s">
        <v>770</v>
      </c>
      <c r="W171" s="6" t="s">
        <v>770</v>
      </c>
      <c r="X171" s="6">
        <v>10</v>
      </c>
      <c r="Y171" s="6" t="s">
        <v>770</v>
      </c>
      <c r="Z171" s="6">
        <v>120</v>
      </c>
      <c r="AA171" s="6">
        <v>10</v>
      </c>
      <c r="AB171" s="6">
        <v>3</v>
      </c>
      <c r="AC171" s="6">
        <v>272</v>
      </c>
      <c r="AD171" s="80">
        <v>205</v>
      </c>
      <c r="AE171" s="80">
        <v>22</v>
      </c>
      <c r="AF171" s="80">
        <v>650</v>
      </c>
      <c r="AG171" s="80">
        <v>246</v>
      </c>
      <c r="AH171" s="81">
        <v>100</v>
      </c>
      <c r="AI171" s="6">
        <v>0</v>
      </c>
      <c r="AJ171" s="6">
        <v>0</v>
      </c>
      <c r="AK171" s="6">
        <v>0</v>
      </c>
      <c r="AL171" s="89">
        <f t="shared" si="24"/>
        <v>73331</v>
      </c>
      <c r="AM171" s="6">
        <f t="shared" si="25"/>
        <v>1283</v>
      </c>
      <c r="AN171" s="6">
        <f t="shared" si="26"/>
        <v>0</v>
      </c>
      <c r="AO171" s="80">
        <f t="shared" si="27"/>
        <v>74614</v>
      </c>
      <c r="AP171" s="90"/>
      <c r="AQ171" s="91">
        <v>1283691</v>
      </c>
      <c r="AR171" s="82">
        <f t="shared" si="28"/>
        <v>73331000</v>
      </c>
      <c r="AS171" s="82">
        <f t="shared" si="29"/>
        <v>100000</v>
      </c>
      <c r="AT171" s="82">
        <f t="shared" si="30"/>
        <v>73231000</v>
      </c>
    </row>
    <row r="172" spans="1:46" ht="18.399999999999999" customHeight="1" x14ac:dyDescent="0.25">
      <c r="A172" s="93" t="s">
        <v>650</v>
      </c>
      <c r="B172" s="93" t="s">
        <v>368</v>
      </c>
      <c r="C172" s="6">
        <v>69513</v>
      </c>
      <c r="D172" s="6" t="s">
        <v>770</v>
      </c>
      <c r="E172" s="88">
        <f t="shared" si="23"/>
        <v>69513</v>
      </c>
      <c r="F172" s="26" t="s">
        <v>770</v>
      </c>
      <c r="G172" s="6" t="s">
        <v>770</v>
      </c>
      <c r="H172" s="6">
        <v>240</v>
      </c>
      <c r="I172" s="6">
        <v>188</v>
      </c>
      <c r="J172" s="6">
        <v>53</v>
      </c>
      <c r="K172" s="6">
        <v>105</v>
      </c>
      <c r="L172" s="6">
        <v>39</v>
      </c>
      <c r="M172" s="6">
        <v>26</v>
      </c>
      <c r="N172" s="6">
        <v>5</v>
      </c>
      <c r="O172" s="6" t="s">
        <v>770</v>
      </c>
      <c r="P172" s="6">
        <v>14</v>
      </c>
      <c r="Q172" s="6" t="s">
        <v>770</v>
      </c>
      <c r="R172" s="6">
        <v>165</v>
      </c>
      <c r="S172" s="6">
        <v>6</v>
      </c>
      <c r="T172" s="6" t="s">
        <v>770</v>
      </c>
      <c r="U172" s="6">
        <v>2</v>
      </c>
      <c r="V172" s="6" t="s">
        <v>770</v>
      </c>
      <c r="W172" s="6" t="s">
        <v>770</v>
      </c>
      <c r="X172" s="6">
        <v>10</v>
      </c>
      <c r="Y172" s="6" t="s">
        <v>770</v>
      </c>
      <c r="Z172" s="6">
        <v>160</v>
      </c>
      <c r="AA172" s="6">
        <v>10</v>
      </c>
      <c r="AB172" s="6">
        <v>3</v>
      </c>
      <c r="AC172" s="6">
        <v>391</v>
      </c>
      <c r="AD172" s="80">
        <v>205</v>
      </c>
      <c r="AE172" s="80">
        <v>11</v>
      </c>
      <c r="AF172" s="80">
        <v>625</v>
      </c>
      <c r="AG172" s="80">
        <v>241</v>
      </c>
      <c r="AH172" s="81">
        <v>10</v>
      </c>
      <c r="AI172" s="6">
        <v>0</v>
      </c>
      <c r="AJ172" s="6">
        <v>0</v>
      </c>
      <c r="AK172" s="6">
        <v>0</v>
      </c>
      <c r="AL172" s="89">
        <f t="shared" si="24"/>
        <v>72022</v>
      </c>
      <c r="AM172" s="6">
        <f t="shared" si="25"/>
        <v>558</v>
      </c>
      <c r="AN172" s="6">
        <f t="shared" si="26"/>
        <v>0</v>
      </c>
      <c r="AO172" s="80">
        <f t="shared" si="27"/>
        <v>72580</v>
      </c>
      <c r="AP172" s="90"/>
      <c r="AQ172" s="91">
        <v>558970</v>
      </c>
      <c r="AR172" s="82">
        <f t="shared" si="28"/>
        <v>72022000</v>
      </c>
      <c r="AS172" s="82">
        <f t="shared" si="29"/>
        <v>10000</v>
      </c>
      <c r="AT172" s="82">
        <f t="shared" si="30"/>
        <v>72012000</v>
      </c>
    </row>
    <row r="173" spans="1:46" ht="18.399999999999999" customHeight="1" x14ac:dyDescent="0.25">
      <c r="A173" s="93" t="s">
        <v>369</v>
      </c>
      <c r="B173" s="93" t="s">
        <v>370</v>
      </c>
      <c r="C173" s="6">
        <v>57437</v>
      </c>
      <c r="D173" s="6" t="s">
        <v>770</v>
      </c>
      <c r="E173" s="88">
        <f t="shared" si="23"/>
        <v>57437</v>
      </c>
      <c r="F173" s="26" t="s">
        <v>770</v>
      </c>
      <c r="G173" s="6">
        <v>6</v>
      </c>
      <c r="H173" s="6">
        <v>240</v>
      </c>
      <c r="I173" s="6">
        <v>166</v>
      </c>
      <c r="J173" s="6">
        <v>52</v>
      </c>
      <c r="K173" s="6">
        <v>104</v>
      </c>
      <c r="L173" s="6">
        <v>36</v>
      </c>
      <c r="M173" s="6">
        <v>25</v>
      </c>
      <c r="N173" s="6">
        <v>5</v>
      </c>
      <c r="O173" s="6" t="s">
        <v>770</v>
      </c>
      <c r="P173" s="6">
        <v>13</v>
      </c>
      <c r="Q173" s="6" t="s">
        <v>770</v>
      </c>
      <c r="R173" s="6">
        <v>165</v>
      </c>
      <c r="S173" s="6">
        <v>6</v>
      </c>
      <c r="T173" s="6" t="s">
        <v>770</v>
      </c>
      <c r="U173" s="6">
        <v>2</v>
      </c>
      <c r="V173" s="6" t="s">
        <v>770</v>
      </c>
      <c r="W173" s="6" t="s">
        <v>770</v>
      </c>
      <c r="X173" s="6" t="s">
        <v>770</v>
      </c>
      <c r="Y173" s="6" t="s">
        <v>770</v>
      </c>
      <c r="Z173" s="6">
        <v>120</v>
      </c>
      <c r="AA173" s="6">
        <v>10</v>
      </c>
      <c r="AB173" s="6">
        <v>3</v>
      </c>
      <c r="AC173" s="6">
        <v>374</v>
      </c>
      <c r="AD173" s="80">
        <v>315</v>
      </c>
      <c r="AE173" s="80">
        <v>8</v>
      </c>
      <c r="AF173" s="80">
        <v>550</v>
      </c>
      <c r="AG173" s="80">
        <v>321</v>
      </c>
      <c r="AH173" s="81">
        <v>80</v>
      </c>
      <c r="AI173" s="6">
        <v>0</v>
      </c>
      <c r="AJ173" s="6">
        <v>0</v>
      </c>
      <c r="AK173" s="6">
        <v>0</v>
      </c>
      <c r="AL173" s="89">
        <f t="shared" si="24"/>
        <v>60038</v>
      </c>
      <c r="AM173" s="6">
        <f t="shared" si="25"/>
        <v>1514</v>
      </c>
      <c r="AN173" s="6">
        <f t="shared" si="26"/>
        <v>0</v>
      </c>
      <c r="AO173" s="80">
        <f t="shared" si="27"/>
        <v>61552</v>
      </c>
      <c r="AP173" s="90"/>
      <c r="AQ173" s="91">
        <v>1514315</v>
      </c>
      <c r="AR173" s="82">
        <f t="shared" si="28"/>
        <v>60038000</v>
      </c>
      <c r="AS173" s="82">
        <f t="shared" si="29"/>
        <v>80000</v>
      </c>
      <c r="AT173" s="82">
        <f t="shared" si="30"/>
        <v>59958000</v>
      </c>
    </row>
    <row r="174" spans="1:46" ht="18.399999999999999" customHeight="1" x14ac:dyDescent="0.25">
      <c r="A174" s="96" t="s">
        <v>371</v>
      </c>
      <c r="B174" s="96" t="s">
        <v>651</v>
      </c>
      <c r="C174" s="6">
        <v>46641</v>
      </c>
      <c r="D174" s="6" t="s">
        <v>770</v>
      </c>
      <c r="E174" s="88">
        <f t="shared" si="23"/>
        <v>46641</v>
      </c>
      <c r="F174" s="26" t="s">
        <v>770</v>
      </c>
      <c r="G174" s="6">
        <v>18</v>
      </c>
      <c r="H174" s="6">
        <v>240</v>
      </c>
      <c r="I174" s="6">
        <v>101</v>
      </c>
      <c r="J174" s="6">
        <v>30</v>
      </c>
      <c r="K174" s="6">
        <v>60</v>
      </c>
      <c r="L174" s="6">
        <v>27</v>
      </c>
      <c r="M174" s="6">
        <v>21</v>
      </c>
      <c r="N174" s="6">
        <v>5</v>
      </c>
      <c r="O174" s="6" t="s">
        <v>770</v>
      </c>
      <c r="P174" s="6">
        <v>8</v>
      </c>
      <c r="Q174" s="6" t="s">
        <v>770</v>
      </c>
      <c r="R174" s="6">
        <v>165</v>
      </c>
      <c r="S174" s="6">
        <v>6</v>
      </c>
      <c r="T174" s="6" t="s">
        <v>770</v>
      </c>
      <c r="U174" s="6">
        <v>1</v>
      </c>
      <c r="V174" s="6" t="s">
        <v>770</v>
      </c>
      <c r="W174" s="6" t="s">
        <v>770</v>
      </c>
      <c r="X174" s="6" t="s">
        <v>770</v>
      </c>
      <c r="Y174" s="6" t="s">
        <v>770</v>
      </c>
      <c r="Z174" s="6">
        <v>120</v>
      </c>
      <c r="AA174" s="6">
        <v>10</v>
      </c>
      <c r="AB174" s="6">
        <v>3</v>
      </c>
      <c r="AC174" s="6">
        <v>221</v>
      </c>
      <c r="AD174" s="80">
        <v>265</v>
      </c>
      <c r="AE174" s="80">
        <v>11</v>
      </c>
      <c r="AF174" s="80">
        <v>425</v>
      </c>
      <c r="AG174" s="80">
        <v>420</v>
      </c>
      <c r="AH174" s="81">
        <v>40</v>
      </c>
      <c r="AI174" s="6">
        <v>0</v>
      </c>
      <c r="AJ174" s="6">
        <v>0</v>
      </c>
      <c r="AK174" s="6">
        <v>0</v>
      </c>
      <c r="AL174" s="89">
        <f t="shared" si="24"/>
        <v>48838</v>
      </c>
      <c r="AM174" s="6">
        <f t="shared" si="25"/>
        <v>289</v>
      </c>
      <c r="AN174" s="6">
        <f t="shared" si="26"/>
        <v>0</v>
      </c>
      <c r="AO174" s="80">
        <f t="shared" si="27"/>
        <v>49127</v>
      </c>
      <c r="AP174" s="90"/>
      <c r="AQ174" s="91">
        <v>289852</v>
      </c>
      <c r="AR174" s="82">
        <f t="shared" si="28"/>
        <v>48838000</v>
      </c>
      <c r="AS174" s="82">
        <f t="shared" si="29"/>
        <v>40000</v>
      </c>
      <c r="AT174" s="82">
        <f t="shared" si="30"/>
        <v>48798000</v>
      </c>
    </row>
    <row r="175" spans="1:46" x14ac:dyDescent="0.25">
      <c r="B175" s="1" t="s">
        <v>652</v>
      </c>
      <c r="AQ175" s="98"/>
      <c r="AR175" s="92"/>
      <c r="AT175" s="92"/>
    </row>
  </sheetData>
  <mergeCells count="5">
    <mergeCell ref="AH1:AK1"/>
    <mergeCell ref="A3:B3"/>
    <mergeCell ref="A4:B4"/>
    <mergeCell ref="A5:B5"/>
    <mergeCell ref="A6:B6"/>
  </mergeCells>
  <phoneticPr fontId="3" type="noConversion"/>
  <printOptions horizontalCentered="1"/>
  <pageMargins left="0" right="0" top="0.51181102362204722" bottom="0.23622047244094491" header="0.19685039370078741" footer="0.27559055118110237"/>
  <pageSetup paperSize="8" scale="36" fitToHeight="0" orientation="landscape" r:id="rId1"/>
  <headerFooter alignWithMargins="0">
    <oddHeader>&amp;F</oddHead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0"/>
    <pageSetUpPr fitToPage="1"/>
  </sheetPr>
  <dimension ref="A1:G175"/>
  <sheetViews>
    <sheetView zoomScaleNormal="100" workbookViewId="0">
      <pane xSplit="2" ySplit="4" topLeftCell="C110" activePane="bottomRight" state="frozen"/>
      <selection activeCell="F10" sqref="F10"/>
      <selection pane="topRight" activeCell="F10" sqref="F10"/>
      <selection pane="bottomLeft" activeCell="F10" sqref="F10"/>
      <selection pane="bottomRight" activeCell="B163" sqref="B163"/>
    </sheetView>
  </sheetViews>
  <sheetFormatPr defaultRowHeight="16.5" x14ac:dyDescent="0.25"/>
  <cols>
    <col min="1" max="1" width="8.5" style="2" customWidth="1"/>
    <col min="2" max="2" width="23.875" style="2" bestFit="1" customWidth="1"/>
    <col min="3" max="5" width="14.875" style="2" customWidth="1"/>
    <col min="6" max="6" width="16.875" style="2" customWidth="1"/>
    <col min="7" max="7" width="14.875" style="2" customWidth="1"/>
    <col min="8" max="16384" width="9" style="2"/>
  </cols>
  <sheetData>
    <row r="1" spans="1:7" x14ac:dyDescent="0.25">
      <c r="G1" s="2" t="s">
        <v>653</v>
      </c>
    </row>
    <row r="2" spans="1:7" s="99" customFormat="1" ht="19.5" x14ac:dyDescent="0.25">
      <c r="A2" s="145" t="s">
        <v>402</v>
      </c>
      <c r="B2" s="145" t="s">
        <v>403</v>
      </c>
      <c r="C2" s="150" t="s">
        <v>654</v>
      </c>
      <c r="D2" s="151"/>
      <c r="E2" s="151"/>
      <c r="F2" s="151"/>
      <c r="G2" s="145" t="s">
        <v>655</v>
      </c>
    </row>
    <row r="3" spans="1:7" s="101" customFormat="1" ht="78" customHeight="1" x14ac:dyDescent="0.25">
      <c r="A3" s="146"/>
      <c r="B3" s="146"/>
      <c r="C3" s="100" t="s">
        <v>656</v>
      </c>
      <c r="D3" s="100" t="s">
        <v>657</v>
      </c>
      <c r="E3" s="100" t="s">
        <v>658</v>
      </c>
      <c r="F3" s="100" t="s">
        <v>659</v>
      </c>
      <c r="G3" s="146"/>
    </row>
    <row r="4" spans="1:7" ht="18.600000000000001" customHeight="1" x14ac:dyDescent="0.25">
      <c r="A4" s="147" t="s">
        <v>446</v>
      </c>
      <c r="B4" s="147"/>
      <c r="C4" s="102">
        <f>C6+C38+C175</f>
        <v>3237</v>
      </c>
      <c r="D4" s="102">
        <f>D6+D38+D175</f>
        <v>132</v>
      </c>
      <c r="E4" s="102">
        <f>E6+E38+E175</f>
        <v>160</v>
      </c>
      <c r="F4" s="102">
        <f>F6+F38+F175</f>
        <v>0</v>
      </c>
      <c r="G4" s="102">
        <f t="shared" ref="G4:G35" si="0">SUM(C4:F4)</f>
        <v>3529</v>
      </c>
    </row>
    <row r="5" spans="1:7" ht="18.600000000000001" customHeight="1" x14ac:dyDescent="0.25">
      <c r="A5" s="87" t="s">
        <v>37</v>
      </c>
      <c r="B5" s="103" t="s">
        <v>450</v>
      </c>
      <c r="C5" s="102">
        <v>320</v>
      </c>
      <c r="D5" s="102">
        <v>8</v>
      </c>
      <c r="E5" s="102">
        <v>10</v>
      </c>
      <c r="F5" s="102" t="s">
        <v>770</v>
      </c>
      <c r="G5" s="102">
        <f t="shared" si="0"/>
        <v>338</v>
      </c>
    </row>
    <row r="6" spans="1:7" ht="18.600000000000001" customHeight="1" x14ac:dyDescent="0.25">
      <c r="A6" s="148" t="s">
        <v>447</v>
      </c>
      <c r="B6" s="148"/>
      <c r="C6" s="104">
        <f>SUM(C5)</f>
        <v>320</v>
      </c>
      <c r="D6" s="104">
        <f>SUM(D5)</f>
        <v>8</v>
      </c>
      <c r="E6" s="104">
        <f>SUM(E5)</f>
        <v>10</v>
      </c>
      <c r="F6" s="104">
        <f>SUM(F5)</f>
        <v>0</v>
      </c>
      <c r="G6" s="104">
        <f t="shared" si="0"/>
        <v>338</v>
      </c>
    </row>
    <row r="7" spans="1:7" ht="18.600000000000001" customHeight="1" x14ac:dyDescent="0.25">
      <c r="A7" s="87" t="s">
        <v>451</v>
      </c>
      <c r="B7" s="87" t="s">
        <v>452</v>
      </c>
      <c r="C7" s="102">
        <v>220</v>
      </c>
      <c r="D7" s="102">
        <v>6</v>
      </c>
      <c r="E7" s="102" t="s">
        <v>770</v>
      </c>
      <c r="F7" s="102" t="s">
        <v>770</v>
      </c>
      <c r="G7" s="102">
        <f t="shared" si="0"/>
        <v>226</v>
      </c>
    </row>
    <row r="8" spans="1:7" ht="18.600000000000001" customHeight="1" x14ac:dyDescent="0.25">
      <c r="A8" s="87" t="s">
        <v>41</v>
      </c>
      <c r="B8" s="87" t="s">
        <v>453</v>
      </c>
      <c r="C8" s="102">
        <v>20</v>
      </c>
      <c r="D8" s="102">
        <v>12</v>
      </c>
      <c r="E8" s="102" t="s">
        <v>770</v>
      </c>
      <c r="F8" s="102" t="s">
        <v>770</v>
      </c>
      <c r="G8" s="102">
        <f t="shared" si="0"/>
        <v>32</v>
      </c>
    </row>
    <row r="9" spans="1:7" ht="18.600000000000001" customHeight="1" x14ac:dyDescent="0.25">
      <c r="A9" s="87" t="s">
        <v>43</v>
      </c>
      <c r="B9" s="87" t="s">
        <v>454</v>
      </c>
      <c r="C9" s="102">
        <v>50</v>
      </c>
      <c r="D9" s="102">
        <v>29</v>
      </c>
      <c r="E9" s="102" t="s">
        <v>770</v>
      </c>
      <c r="F9" s="102" t="s">
        <v>770</v>
      </c>
      <c r="G9" s="102">
        <f t="shared" si="0"/>
        <v>79</v>
      </c>
    </row>
    <row r="10" spans="1:7" ht="18.600000000000001" customHeight="1" x14ac:dyDescent="0.25">
      <c r="A10" s="87" t="s">
        <v>45</v>
      </c>
      <c r="B10" s="87" t="s">
        <v>455</v>
      </c>
      <c r="C10" s="102" t="s">
        <v>770</v>
      </c>
      <c r="D10" s="102" t="s">
        <v>770</v>
      </c>
      <c r="E10" s="102" t="s">
        <v>770</v>
      </c>
      <c r="F10" s="102" t="s">
        <v>770</v>
      </c>
      <c r="G10" s="102">
        <f t="shared" si="0"/>
        <v>0</v>
      </c>
    </row>
    <row r="11" spans="1:7" ht="18.600000000000001" customHeight="1" x14ac:dyDescent="0.25">
      <c r="A11" s="87" t="s">
        <v>47</v>
      </c>
      <c r="B11" s="87" t="s">
        <v>456</v>
      </c>
      <c r="C11" s="102" t="s">
        <v>770</v>
      </c>
      <c r="D11" s="102">
        <v>30</v>
      </c>
      <c r="E11" s="102" t="s">
        <v>770</v>
      </c>
      <c r="F11" s="102" t="s">
        <v>770</v>
      </c>
      <c r="G11" s="102">
        <f t="shared" si="0"/>
        <v>30</v>
      </c>
    </row>
    <row r="12" spans="1:7" ht="18.600000000000001" customHeight="1" x14ac:dyDescent="0.25">
      <c r="A12" s="87" t="s">
        <v>49</v>
      </c>
      <c r="B12" s="87" t="s">
        <v>457</v>
      </c>
      <c r="C12" s="102">
        <v>30</v>
      </c>
      <c r="D12" s="102">
        <v>2</v>
      </c>
      <c r="E12" s="102" t="s">
        <v>770</v>
      </c>
      <c r="F12" s="102" t="s">
        <v>770</v>
      </c>
      <c r="G12" s="102">
        <f t="shared" si="0"/>
        <v>32</v>
      </c>
    </row>
    <row r="13" spans="1:7" ht="18.600000000000001" customHeight="1" x14ac:dyDescent="0.25">
      <c r="A13" s="87" t="s">
        <v>51</v>
      </c>
      <c r="B13" s="87" t="s">
        <v>458</v>
      </c>
      <c r="C13" s="102">
        <v>30</v>
      </c>
      <c r="D13" s="102" t="s">
        <v>770</v>
      </c>
      <c r="E13" s="102" t="s">
        <v>770</v>
      </c>
      <c r="F13" s="102" t="s">
        <v>770</v>
      </c>
      <c r="G13" s="102">
        <f t="shared" si="0"/>
        <v>30</v>
      </c>
    </row>
    <row r="14" spans="1:7" ht="18.600000000000001" customHeight="1" x14ac:dyDescent="0.25">
      <c r="A14" s="87" t="s">
        <v>53</v>
      </c>
      <c r="B14" s="87" t="s">
        <v>459</v>
      </c>
      <c r="C14" s="102" t="s">
        <v>770</v>
      </c>
      <c r="D14" s="102" t="s">
        <v>770</v>
      </c>
      <c r="E14" s="102" t="s">
        <v>770</v>
      </c>
      <c r="F14" s="102" t="s">
        <v>770</v>
      </c>
      <c r="G14" s="102">
        <f t="shared" si="0"/>
        <v>0</v>
      </c>
    </row>
    <row r="15" spans="1:7" ht="18.600000000000001" customHeight="1" x14ac:dyDescent="0.25">
      <c r="A15" s="87" t="s">
        <v>55</v>
      </c>
      <c r="B15" s="87" t="s">
        <v>460</v>
      </c>
      <c r="C15" s="102">
        <v>5</v>
      </c>
      <c r="D15" s="102" t="s">
        <v>770</v>
      </c>
      <c r="E15" s="102" t="s">
        <v>770</v>
      </c>
      <c r="F15" s="102" t="s">
        <v>770</v>
      </c>
      <c r="G15" s="102">
        <f t="shared" si="0"/>
        <v>5</v>
      </c>
    </row>
    <row r="16" spans="1:7" ht="18.600000000000001" customHeight="1" x14ac:dyDescent="0.25">
      <c r="A16" s="87" t="s">
        <v>57</v>
      </c>
      <c r="B16" s="87" t="s">
        <v>461</v>
      </c>
      <c r="C16" s="102">
        <v>30</v>
      </c>
      <c r="D16" s="102" t="s">
        <v>770</v>
      </c>
      <c r="E16" s="102">
        <v>3</v>
      </c>
      <c r="F16" s="102" t="s">
        <v>770</v>
      </c>
      <c r="G16" s="102">
        <f t="shared" si="0"/>
        <v>33</v>
      </c>
    </row>
    <row r="17" spans="1:7" ht="18.600000000000001" customHeight="1" x14ac:dyDescent="0.25">
      <c r="A17" s="87" t="s">
        <v>59</v>
      </c>
      <c r="B17" s="87" t="s">
        <v>462</v>
      </c>
      <c r="C17" s="102">
        <v>18</v>
      </c>
      <c r="D17" s="102" t="s">
        <v>770</v>
      </c>
      <c r="E17" s="102" t="s">
        <v>770</v>
      </c>
      <c r="F17" s="102" t="s">
        <v>770</v>
      </c>
      <c r="G17" s="102">
        <f t="shared" si="0"/>
        <v>18</v>
      </c>
    </row>
    <row r="18" spans="1:7" ht="18.600000000000001" customHeight="1" x14ac:dyDescent="0.25">
      <c r="A18" s="87" t="s">
        <v>61</v>
      </c>
      <c r="B18" s="87" t="s">
        <v>463</v>
      </c>
      <c r="C18" s="102">
        <v>40</v>
      </c>
      <c r="D18" s="102" t="s">
        <v>770</v>
      </c>
      <c r="E18" s="102" t="s">
        <v>770</v>
      </c>
      <c r="F18" s="102" t="s">
        <v>770</v>
      </c>
      <c r="G18" s="102">
        <f t="shared" si="0"/>
        <v>40</v>
      </c>
    </row>
    <row r="19" spans="1:7" ht="18.600000000000001" customHeight="1" x14ac:dyDescent="0.25">
      <c r="A19" s="87" t="s">
        <v>63</v>
      </c>
      <c r="B19" s="87" t="s">
        <v>464</v>
      </c>
      <c r="C19" s="102">
        <v>10</v>
      </c>
      <c r="D19" s="102" t="s">
        <v>770</v>
      </c>
      <c r="E19" s="102" t="s">
        <v>770</v>
      </c>
      <c r="F19" s="102" t="s">
        <v>770</v>
      </c>
      <c r="G19" s="102">
        <f t="shared" si="0"/>
        <v>10</v>
      </c>
    </row>
    <row r="20" spans="1:7" ht="18.600000000000001" customHeight="1" x14ac:dyDescent="0.25">
      <c r="A20" s="87" t="s">
        <v>65</v>
      </c>
      <c r="B20" s="87" t="s">
        <v>465</v>
      </c>
      <c r="C20" s="102">
        <v>20</v>
      </c>
      <c r="D20" s="102" t="s">
        <v>770</v>
      </c>
      <c r="E20" s="102" t="s">
        <v>770</v>
      </c>
      <c r="F20" s="102" t="s">
        <v>770</v>
      </c>
      <c r="G20" s="102">
        <f t="shared" si="0"/>
        <v>20</v>
      </c>
    </row>
    <row r="21" spans="1:7" ht="18.600000000000001" customHeight="1" x14ac:dyDescent="0.25">
      <c r="A21" s="87" t="s">
        <v>67</v>
      </c>
      <c r="B21" s="87" t="s">
        <v>466</v>
      </c>
      <c r="C21" s="102">
        <v>2</v>
      </c>
      <c r="D21" s="102" t="s">
        <v>770</v>
      </c>
      <c r="E21" s="102" t="s">
        <v>770</v>
      </c>
      <c r="F21" s="102" t="s">
        <v>770</v>
      </c>
      <c r="G21" s="102">
        <f t="shared" si="0"/>
        <v>2</v>
      </c>
    </row>
    <row r="22" spans="1:7" ht="18.600000000000001" customHeight="1" x14ac:dyDescent="0.25">
      <c r="A22" s="87" t="s">
        <v>69</v>
      </c>
      <c r="B22" s="87" t="s">
        <v>467</v>
      </c>
      <c r="C22" s="102">
        <v>16</v>
      </c>
      <c r="D22" s="102" t="s">
        <v>770</v>
      </c>
      <c r="E22" s="102" t="s">
        <v>770</v>
      </c>
      <c r="F22" s="102" t="s">
        <v>770</v>
      </c>
      <c r="G22" s="102">
        <f t="shared" si="0"/>
        <v>16</v>
      </c>
    </row>
    <row r="23" spans="1:7" ht="18.600000000000001" customHeight="1" x14ac:dyDescent="0.25">
      <c r="A23" s="87" t="s">
        <v>71</v>
      </c>
      <c r="B23" s="87" t="s">
        <v>468</v>
      </c>
      <c r="C23" s="102">
        <v>15</v>
      </c>
      <c r="D23" s="102" t="s">
        <v>770</v>
      </c>
      <c r="E23" s="102" t="s">
        <v>770</v>
      </c>
      <c r="F23" s="102" t="s">
        <v>770</v>
      </c>
      <c r="G23" s="102">
        <f t="shared" si="0"/>
        <v>15</v>
      </c>
    </row>
    <row r="24" spans="1:7" ht="18.600000000000001" customHeight="1" x14ac:dyDescent="0.25">
      <c r="A24" s="87" t="s">
        <v>73</v>
      </c>
      <c r="B24" s="87" t="s">
        <v>469</v>
      </c>
      <c r="C24" s="102" t="s">
        <v>770</v>
      </c>
      <c r="D24" s="102" t="s">
        <v>770</v>
      </c>
      <c r="E24" s="102" t="s">
        <v>770</v>
      </c>
      <c r="F24" s="102" t="s">
        <v>770</v>
      </c>
      <c r="G24" s="102">
        <f t="shared" si="0"/>
        <v>0</v>
      </c>
    </row>
    <row r="25" spans="1:7" ht="18.600000000000001" customHeight="1" x14ac:dyDescent="0.25">
      <c r="A25" s="87" t="s">
        <v>75</v>
      </c>
      <c r="B25" s="87" t="s">
        <v>470</v>
      </c>
      <c r="C25" s="102" t="s">
        <v>770</v>
      </c>
      <c r="D25" s="102" t="s">
        <v>770</v>
      </c>
      <c r="E25" s="102" t="s">
        <v>770</v>
      </c>
      <c r="F25" s="102" t="s">
        <v>770</v>
      </c>
      <c r="G25" s="102">
        <f t="shared" si="0"/>
        <v>0</v>
      </c>
    </row>
    <row r="26" spans="1:7" ht="18.600000000000001" customHeight="1" x14ac:dyDescent="0.25">
      <c r="A26" s="87" t="s">
        <v>77</v>
      </c>
      <c r="B26" s="87" t="s">
        <v>471</v>
      </c>
      <c r="C26" s="102" t="s">
        <v>770</v>
      </c>
      <c r="D26" s="102" t="s">
        <v>770</v>
      </c>
      <c r="E26" s="102" t="s">
        <v>770</v>
      </c>
      <c r="F26" s="102" t="s">
        <v>770</v>
      </c>
      <c r="G26" s="102">
        <f t="shared" si="0"/>
        <v>0</v>
      </c>
    </row>
    <row r="27" spans="1:7" ht="18.600000000000001" customHeight="1" x14ac:dyDescent="0.25">
      <c r="A27" s="87" t="s">
        <v>79</v>
      </c>
      <c r="B27" s="87" t="s">
        <v>472</v>
      </c>
      <c r="C27" s="102">
        <v>20</v>
      </c>
      <c r="D27" s="102" t="s">
        <v>770</v>
      </c>
      <c r="E27" s="102" t="s">
        <v>770</v>
      </c>
      <c r="F27" s="102" t="s">
        <v>770</v>
      </c>
      <c r="G27" s="102">
        <f t="shared" si="0"/>
        <v>20</v>
      </c>
    </row>
    <row r="28" spans="1:7" ht="18.600000000000001" customHeight="1" x14ac:dyDescent="0.25">
      <c r="A28" s="87" t="s">
        <v>81</v>
      </c>
      <c r="B28" s="87" t="s">
        <v>660</v>
      </c>
      <c r="C28" s="102">
        <v>20</v>
      </c>
      <c r="D28" s="102">
        <v>15</v>
      </c>
      <c r="E28" s="102" t="s">
        <v>770</v>
      </c>
      <c r="F28" s="102" t="s">
        <v>770</v>
      </c>
      <c r="G28" s="102">
        <f t="shared" si="0"/>
        <v>35</v>
      </c>
    </row>
    <row r="29" spans="1:7" ht="18.600000000000001" customHeight="1" x14ac:dyDescent="0.25">
      <c r="A29" s="87" t="s">
        <v>83</v>
      </c>
      <c r="B29" s="87" t="s">
        <v>474</v>
      </c>
      <c r="C29" s="102" t="s">
        <v>770</v>
      </c>
      <c r="D29" s="102" t="s">
        <v>770</v>
      </c>
      <c r="E29" s="102" t="s">
        <v>770</v>
      </c>
      <c r="F29" s="102" t="s">
        <v>770</v>
      </c>
      <c r="G29" s="102">
        <f t="shared" si="0"/>
        <v>0</v>
      </c>
    </row>
    <row r="30" spans="1:7" ht="18.600000000000001" customHeight="1" x14ac:dyDescent="0.25">
      <c r="A30" s="87" t="s">
        <v>85</v>
      </c>
      <c r="B30" s="87" t="s">
        <v>475</v>
      </c>
      <c r="C30" s="102">
        <v>80</v>
      </c>
      <c r="D30" s="102" t="s">
        <v>770</v>
      </c>
      <c r="E30" s="102" t="s">
        <v>770</v>
      </c>
      <c r="F30" s="102" t="s">
        <v>770</v>
      </c>
      <c r="G30" s="102">
        <f t="shared" si="0"/>
        <v>80</v>
      </c>
    </row>
    <row r="31" spans="1:7" ht="18.600000000000001" customHeight="1" x14ac:dyDescent="0.25">
      <c r="A31" s="87" t="s">
        <v>87</v>
      </c>
      <c r="B31" s="87" t="s">
        <v>476</v>
      </c>
      <c r="C31" s="102" t="s">
        <v>770</v>
      </c>
      <c r="D31" s="102" t="s">
        <v>770</v>
      </c>
      <c r="E31" s="102" t="s">
        <v>770</v>
      </c>
      <c r="F31" s="102" t="s">
        <v>770</v>
      </c>
      <c r="G31" s="102">
        <f t="shared" si="0"/>
        <v>0</v>
      </c>
    </row>
    <row r="32" spans="1:7" ht="18.600000000000001" customHeight="1" x14ac:dyDescent="0.25">
      <c r="A32" s="87" t="s">
        <v>89</v>
      </c>
      <c r="B32" s="87" t="s">
        <v>477</v>
      </c>
      <c r="C32" s="102" t="s">
        <v>770</v>
      </c>
      <c r="D32" s="102" t="s">
        <v>770</v>
      </c>
      <c r="E32" s="102" t="s">
        <v>770</v>
      </c>
      <c r="F32" s="102" t="s">
        <v>770</v>
      </c>
      <c r="G32" s="102">
        <f t="shared" si="0"/>
        <v>0</v>
      </c>
    </row>
    <row r="33" spans="1:7" ht="18.600000000000001" customHeight="1" x14ac:dyDescent="0.25">
      <c r="A33" s="87" t="s">
        <v>91</v>
      </c>
      <c r="B33" s="87" t="s">
        <v>478</v>
      </c>
      <c r="C33" s="102">
        <v>20</v>
      </c>
      <c r="D33" s="102" t="s">
        <v>770</v>
      </c>
      <c r="E33" s="102" t="s">
        <v>770</v>
      </c>
      <c r="F33" s="102" t="s">
        <v>770</v>
      </c>
      <c r="G33" s="102">
        <f t="shared" si="0"/>
        <v>20</v>
      </c>
    </row>
    <row r="34" spans="1:7" ht="18.600000000000001" customHeight="1" x14ac:dyDescent="0.25">
      <c r="A34" s="87" t="s">
        <v>93</v>
      </c>
      <c r="B34" s="87" t="s">
        <v>479</v>
      </c>
      <c r="C34" s="102">
        <v>4</v>
      </c>
      <c r="D34" s="102" t="s">
        <v>770</v>
      </c>
      <c r="E34" s="102" t="s">
        <v>770</v>
      </c>
      <c r="F34" s="102" t="s">
        <v>770</v>
      </c>
      <c r="G34" s="102">
        <f t="shared" si="0"/>
        <v>4</v>
      </c>
    </row>
    <row r="35" spans="1:7" ht="18.600000000000001" customHeight="1" x14ac:dyDescent="0.25">
      <c r="A35" s="87" t="s">
        <v>95</v>
      </c>
      <c r="B35" s="87" t="s">
        <v>480</v>
      </c>
      <c r="C35" s="102" t="s">
        <v>770</v>
      </c>
      <c r="D35" s="102" t="s">
        <v>770</v>
      </c>
      <c r="E35" s="102" t="s">
        <v>770</v>
      </c>
      <c r="F35" s="102" t="s">
        <v>770</v>
      </c>
      <c r="G35" s="102">
        <f t="shared" si="0"/>
        <v>0</v>
      </c>
    </row>
    <row r="36" spans="1:7" ht="18.600000000000001" customHeight="1" x14ac:dyDescent="0.25">
      <c r="A36" s="87" t="s">
        <v>97</v>
      </c>
      <c r="B36" s="87" t="s">
        <v>481</v>
      </c>
      <c r="C36" s="102" t="s">
        <v>770</v>
      </c>
      <c r="D36" s="102" t="s">
        <v>770</v>
      </c>
      <c r="E36" s="102" t="s">
        <v>770</v>
      </c>
      <c r="F36" s="102" t="s">
        <v>770</v>
      </c>
      <c r="G36" s="102">
        <f t="shared" ref="G36:G99" si="1">SUM(C36:F36)</f>
        <v>0</v>
      </c>
    </row>
    <row r="37" spans="1:7" ht="18.600000000000001" customHeight="1" x14ac:dyDescent="0.25">
      <c r="A37" s="87" t="s">
        <v>99</v>
      </c>
      <c r="B37" s="87" t="s">
        <v>482</v>
      </c>
      <c r="C37" s="102">
        <v>200</v>
      </c>
      <c r="D37" s="102">
        <v>10</v>
      </c>
      <c r="E37" s="102" t="s">
        <v>770</v>
      </c>
      <c r="F37" s="102" t="s">
        <v>770</v>
      </c>
      <c r="G37" s="102">
        <f t="shared" si="1"/>
        <v>210</v>
      </c>
    </row>
    <row r="38" spans="1:7" ht="18.600000000000001" customHeight="1" x14ac:dyDescent="0.25">
      <c r="A38" s="148" t="s">
        <v>448</v>
      </c>
      <c r="B38" s="148"/>
      <c r="C38" s="104">
        <f>SUM(C7:C37)</f>
        <v>850</v>
      </c>
      <c r="D38" s="104">
        <f>SUM(D7:D37)</f>
        <v>104</v>
      </c>
      <c r="E38" s="104">
        <f>SUM(E7:E37)</f>
        <v>3</v>
      </c>
      <c r="F38" s="104">
        <f>SUM(F7:F37)</f>
        <v>0</v>
      </c>
      <c r="G38" s="104">
        <f t="shared" si="1"/>
        <v>957</v>
      </c>
    </row>
    <row r="39" spans="1:7" ht="18.600000000000001" customHeight="1" x14ac:dyDescent="0.25">
      <c r="A39" s="93" t="s">
        <v>483</v>
      </c>
      <c r="B39" s="93" t="s">
        <v>484</v>
      </c>
      <c r="C39" s="102">
        <v>40</v>
      </c>
      <c r="D39" s="102" t="s">
        <v>770</v>
      </c>
      <c r="E39" s="102" t="s">
        <v>770</v>
      </c>
      <c r="F39" s="102" t="s">
        <v>770</v>
      </c>
      <c r="G39" s="102">
        <f t="shared" si="1"/>
        <v>40</v>
      </c>
    </row>
    <row r="40" spans="1:7" ht="18.600000000000001" customHeight="1" x14ac:dyDescent="0.25">
      <c r="A40" s="93" t="s">
        <v>485</v>
      </c>
      <c r="B40" s="93" t="s">
        <v>486</v>
      </c>
      <c r="C40" s="102">
        <v>50</v>
      </c>
      <c r="D40" s="102" t="s">
        <v>770</v>
      </c>
      <c r="E40" s="102" t="s">
        <v>770</v>
      </c>
      <c r="F40" s="102" t="s">
        <v>770</v>
      </c>
      <c r="G40" s="102">
        <f t="shared" si="1"/>
        <v>50</v>
      </c>
    </row>
    <row r="41" spans="1:7" ht="18.600000000000001" customHeight="1" x14ac:dyDescent="0.25">
      <c r="A41" s="93" t="s">
        <v>487</v>
      </c>
      <c r="B41" s="93" t="s">
        <v>661</v>
      </c>
      <c r="C41" s="102">
        <v>50</v>
      </c>
      <c r="D41" s="102" t="s">
        <v>770</v>
      </c>
      <c r="E41" s="102">
        <v>10</v>
      </c>
      <c r="F41" s="102" t="s">
        <v>770</v>
      </c>
      <c r="G41" s="102">
        <f t="shared" si="1"/>
        <v>60</v>
      </c>
    </row>
    <row r="42" spans="1:7" ht="18.600000000000001" customHeight="1" x14ac:dyDescent="0.25">
      <c r="A42" s="93" t="s">
        <v>489</v>
      </c>
      <c r="B42" s="93" t="s">
        <v>662</v>
      </c>
      <c r="C42" s="102">
        <v>61</v>
      </c>
      <c r="D42" s="102" t="s">
        <v>770</v>
      </c>
      <c r="E42" s="102" t="s">
        <v>770</v>
      </c>
      <c r="F42" s="102" t="s">
        <v>770</v>
      </c>
      <c r="G42" s="102">
        <f t="shared" si="1"/>
        <v>61</v>
      </c>
    </row>
    <row r="43" spans="1:7" ht="18.600000000000001" customHeight="1" x14ac:dyDescent="0.25">
      <c r="A43" s="93" t="s">
        <v>491</v>
      </c>
      <c r="B43" s="93" t="s">
        <v>492</v>
      </c>
      <c r="C43" s="102">
        <v>5</v>
      </c>
      <c r="D43" s="102" t="s">
        <v>770</v>
      </c>
      <c r="E43" s="102" t="s">
        <v>770</v>
      </c>
      <c r="F43" s="102" t="s">
        <v>770</v>
      </c>
      <c r="G43" s="102">
        <f t="shared" si="1"/>
        <v>5</v>
      </c>
    </row>
    <row r="44" spans="1:7" ht="18.600000000000001" customHeight="1" x14ac:dyDescent="0.25">
      <c r="A44" s="93" t="s">
        <v>493</v>
      </c>
      <c r="B44" s="93" t="s">
        <v>494</v>
      </c>
      <c r="C44" s="102" t="s">
        <v>770</v>
      </c>
      <c r="D44" s="102" t="s">
        <v>770</v>
      </c>
      <c r="E44" s="102" t="s">
        <v>770</v>
      </c>
      <c r="F44" s="102" t="s">
        <v>770</v>
      </c>
      <c r="G44" s="102">
        <f t="shared" si="1"/>
        <v>0</v>
      </c>
    </row>
    <row r="45" spans="1:7" ht="18.600000000000001" customHeight="1" x14ac:dyDescent="0.25">
      <c r="A45" s="93" t="s">
        <v>495</v>
      </c>
      <c r="B45" s="93" t="s">
        <v>496</v>
      </c>
      <c r="C45" s="102">
        <v>100</v>
      </c>
      <c r="D45" s="102" t="s">
        <v>770</v>
      </c>
      <c r="E45" s="102" t="s">
        <v>770</v>
      </c>
      <c r="F45" s="102" t="s">
        <v>770</v>
      </c>
      <c r="G45" s="102">
        <f t="shared" si="1"/>
        <v>100</v>
      </c>
    </row>
    <row r="46" spans="1:7" ht="18.600000000000001" customHeight="1" x14ac:dyDescent="0.25">
      <c r="A46" s="93" t="s">
        <v>497</v>
      </c>
      <c r="B46" s="93" t="s">
        <v>498</v>
      </c>
      <c r="C46" s="102" t="s">
        <v>770</v>
      </c>
      <c r="D46" s="102" t="s">
        <v>770</v>
      </c>
      <c r="E46" s="102" t="s">
        <v>770</v>
      </c>
      <c r="F46" s="102" t="s">
        <v>770</v>
      </c>
      <c r="G46" s="102">
        <f t="shared" si="1"/>
        <v>0</v>
      </c>
    </row>
    <row r="47" spans="1:7" ht="18.600000000000001" customHeight="1" x14ac:dyDescent="0.25">
      <c r="A47" s="93" t="s">
        <v>663</v>
      </c>
      <c r="B47" s="93" t="s">
        <v>664</v>
      </c>
      <c r="C47" s="102">
        <v>10</v>
      </c>
      <c r="D47" s="102" t="s">
        <v>770</v>
      </c>
      <c r="E47" s="102" t="s">
        <v>770</v>
      </c>
      <c r="F47" s="102" t="s">
        <v>770</v>
      </c>
      <c r="G47" s="102">
        <f t="shared" si="1"/>
        <v>10</v>
      </c>
    </row>
    <row r="48" spans="1:7" ht="18.600000000000001" customHeight="1" x14ac:dyDescent="0.25">
      <c r="A48" s="93" t="s">
        <v>665</v>
      </c>
      <c r="B48" s="93" t="s">
        <v>666</v>
      </c>
      <c r="C48" s="102">
        <v>10</v>
      </c>
      <c r="D48" s="102" t="s">
        <v>770</v>
      </c>
      <c r="E48" s="102">
        <v>10</v>
      </c>
      <c r="F48" s="102" t="s">
        <v>770</v>
      </c>
      <c r="G48" s="102">
        <f t="shared" si="1"/>
        <v>20</v>
      </c>
    </row>
    <row r="49" spans="1:7" ht="18.600000000000001" customHeight="1" x14ac:dyDescent="0.25">
      <c r="A49" s="93" t="s">
        <v>667</v>
      </c>
      <c r="B49" s="93" t="s">
        <v>668</v>
      </c>
      <c r="C49" s="102">
        <v>50</v>
      </c>
      <c r="D49" s="102" t="s">
        <v>770</v>
      </c>
      <c r="E49" s="102" t="s">
        <v>770</v>
      </c>
      <c r="F49" s="102" t="s">
        <v>770</v>
      </c>
      <c r="G49" s="102">
        <f t="shared" si="1"/>
        <v>50</v>
      </c>
    </row>
    <row r="50" spans="1:7" ht="18.600000000000001" customHeight="1" x14ac:dyDescent="0.25">
      <c r="A50" s="93" t="s">
        <v>669</v>
      </c>
      <c r="B50" s="93" t="s">
        <v>670</v>
      </c>
      <c r="C50" s="102">
        <v>5</v>
      </c>
      <c r="D50" s="102" t="s">
        <v>770</v>
      </c>
      <c r="E50" s="102" t="s">
        <v>770</v>
      </c>
      <c r="F50" s="102" t="s">
        <v>770</v>
      </c>
      <c r="G50" s="102">
        <f t="shared" si="1"/>
        <v>5</v>
      </c>
    </row>
    <row r="51" spans="1:7" ht="18.600000000000001" customHeight="1" x14ac:dyDescent="0.25">
      <c r="A51" s="93" t="s">
        <v>671</v>
      </c>
      <c r="B51" s="93" t="s">
        <v>672</v>
      </c>
      <c r="C51" s="102" t="s">
        <v>770</v>
      </c>
      <c r="D51" s="102" t="s">
        <v>770</v>
      </c>
      <c r="E51" s="102" t="s">
        <v>770</v>
      </c>
      <c r="F51" s="102" t="s">
        <v>770</v>
      </c>
      <c r="G51" s="102">
        <f t="shared" si="1"/>
        <v>0</v>
      </c>
    </row>
    <row r="52" spans="1:7" ht="18.600000000000001" customHeight="1" x14ac:dyDescent="0.25">
      <c r="A52" s="93" t="s">
        <v>673</v>
      </c>
      <c r="B52" s="93" t="s">
        <v>674</v>
      </c>
      <c r="C52" s="102" t="s">
        <v>770</v>
      </c>
      <c r="D52" s="102" t="s">
        <v>770</v>
      </c>
      <c r="E52" s="102" t="s">
        <v>770</v>
      </c>
      <c r="F52" s="102" t="s">
        <v>770</v>
      </c>
      <c r="G52" s="102">
        <f t="shared" si="1"/>
        <v>0</v>
      </c>
    </row>
    <row r="53" spans="1:7" ht="18.600000000000001" customHeight="1" x14ac:dyDescent="0.25">
      <c r="A53" s="93" t="s">
        <v>675</v>
      </c>
      <c r="B53" s="93" t="s">
        <v>676</v>
      </c>
      <c r="C53" s="102">
        <v>30</v>
      </c>
      <c r="D53" s="102" t="s">
        <v>770</v>
      </c>
      <c r="E53" s="102" t="s">
        <v>770</v>
      </c>
      <c r="F53" s="102" t="s">
        <v>770</v>
      </c>
      <c r="G53" s="102">
        <f t="shared" si="1"/>
        <v>30</v>
      </c>
    </row>
    <row r="54" spans="1:7" ht="18.600000000000001" customHeight="1" x14ac:dyDescent="0.25">
      <c r="A54" s="93" t="s">
        <v>677</v>
      </c>
      <c r="B54" s="93" t="s">
        <v>678</v>
      </c>
      <c r="C54" s="102">
        <v>2</v>
      </c>
      <c r="D54" s="102" t="s">
        <v>770</v>
      </c>
      <c r="E54" s="102">
        <v>8</v>
      </c>
      <c r="F54" s="102" t="s">
        <v>770</v>
      </c>
      <c r="G54" s="102">
        <f t="shared" si="1"/>
        <v>10</v>
      </c>
    </row>
    <row r="55" spans="1:7" ht="18.600000000000001" customHeight="1" x14ac:dyDescent="0.25">
      <c r="A55" s="93" t="s">
        <v>679</v>
      </c>
      <c r="B55" s="93" t="s">
        <v>680</v>
      </c>
      <c r="C55" s="102">
        <v>20</v>
      </c>
      <c r="D55" s="102" t="s">
        <v>770</v>
      </c>
      <c r="E55" s="102">
        <v>10</v>
      </c>
      <c r="F55" s="102" t="s">
        <v>770</v>
      </c>
      <c r="G55" s="102">
        <f t="shared" si="1"/>
        <v>30</v>
      </c>
    </row>
    <row r="56" spans="1:7" ht="18.600000000000001" customHeight="1" x14ac:dyDescent="0.25">
      <c r="A56" s="93" t="s">
        <v>681</v>
      </c>
      <c r="B56" s="93" t="s">
        <v>682</v>
      </c>
      <c r="C56" s="102">
        <v>10</v>
      </c>
      <c r="D56" s="102" t="s">
        <v>770</v>
      </c>
      <c r="E56" s="102" t="s">
        <v>770</v>
      </c>
      <c r="F56" s="102" t="s">
        <v>770</v>
      </c>
      <c r="G56" s="102">
        <f t="shared" si="1"/>
        <v>10</v>
      </c>
    </row>
    <row r="57" spans="1:7" ht="18.600000000000001" customHeight="1" x14ac:dyDescent="0.25">
      <c r="A57" s="93" t="s">
        <v>683</v>
      </c>
      <c r="B57" s="93" t="s">
        <v>684</v>
      </c>
      <c r="C57" s="102" t="s">
        <v>770</v>
      </c>
      <c r="D57" s="102" t="s">
        <v>770</v>
      </c>
      <c r="E57" s="102" t="s">
        <v>770</v>
      </c>
      <c r="F57" s="102" t="s">
        <v>770</v>
      </c>
      <c r="G57" s="102">
        <f t="shared" si="1"/>
        <v>0</v>
      </c>
    </row>
    <row r="58" spans="1:7" ht="18.600000000000001" customHeight="1" x14ac:dyDescent="0.25">
      <c r="A58" s="93" t="s">
        <v>685</v>
      </c>
      <c r="B58" s="93" t="s">
        <v>686</v>
      </c>
      <c r="C58" s="102">
        <v>80</v>
      </c>
      <c r="D58" s="102" t="s">
        <v>770</v>
      </c>
      <c r="E58" s="102">
        <v>20</v>
      </c>
      <c r="F58" s="102" t="s">
        <v>770</v>
      </c>
      <c r="G58" s="102">
        <f t="shared" si="1"/>
        <v>100</v>
      </c>
    </row>
    <row r="59" spans="1:7" ht="18.600000000000001" customHeight="1" x14ac:dyDescent="0.25">
      <c r="A59" s="93" t="s">
        <v>687</v>
      </c>
      <c r="B59" s="93" t="s">
        <v>688</v>
      </c>
      <c r="C59" s="102">
        <v>10</v>
      </c>
      <c r="D59" s="102" t="s">
        <v>770</v>
      </c>
      <c r="E59" s="102" t="s">
        <v>770</v>
      </c>
      <c r="F59" s="102" t="s">
        <v>770</v>
      </c>
      <c r="G59" s="102">
        <f t="shared" si="1"/>
        <v>10</v>
      </c>
    </row>
    <row r="60" spans="1:7" ht="18.600000000000001" customHeight="1" x14ac:dyDescent="0.25">
      <c r="A60" s="93" t="s">
        <v>689</v>
      </c>
      <c r="B60" s="93" t="s">
        <v>690</v>
      </c>
      <c r="C60" s="102">
        <v>10</v>
      </c>
      <c r="D60" s="102" t="s">
        <v>770</v>
      </c>
      <c r="E60" s="102" t="s">
        <v>770</v>
      </c>
      <c r="F60" s="102" t="s">
        <v>770</v>
      </c>
      <c r="G60" s="102">
        <f t="shared" si="1"/>
        <v>10</v>
      </c>
    </row>
    <row r="61" spans="1:7" ht="18.600000000000001" customHeight="1" x14ac:dyDescent="0.25">
      <c r="A61" s="93" t="s">
        <v>145</v>
      </c>
      <c r="B61" s="93" t="s">
        <v>691</v>
      </c>
      <c r="C61" s="102" t="s">
        <v>770</v>
      </c>
      <c r="D61" s="102" t="s">
        <v>770</v>
      </c>
      <c r="E61" s="102" t="s">
        <v>770</v>
      </c>
      <c r="F61" s="102" t="s">
        <v>770</v>
      </c>
      <c r="G61" s="102">
        <f t="shared" si="1"/>
        <v>0</v>
      </c>
    </row>
    <row r="62" spans="1:7" ht="18.600000000000001" customHeight="1" x14ac:dyDescent="0.25">
      <c r="A62" s="93" t="s">
        <v>692</v>
      </c>
      <c r="B62" s="93" t="s">
        <v>693</v>
      </c>
      <c r="C62" s="102">
        <v>40</v>
      </c>
      <c r="D62" s="102" t="s">
        <v>770</v>
      </c>
      <c r="E62" s="102">
        <v>20</v>
      </c>
      <c r="F62" s="102" t="s">
        <v>770</v>
      </c>
      <c r="G62" s="102">
        <f t="shared" si="1"/>
        <v>60</v>
      </c>
    </row>
    <row r="63" spans="1:7" ht="18.600000000000001" customHeight="1" x14ac:dyDescent="0.25">
      <c r="A63" s="93" t="s">
        <v>694</v>
      </c>
      <c r="B63" s="93" t="s">
        <v>150</v>
      </c>
      <c r="C63" s="102" t="s">
        <v>770</v>
      </c>
      <c r="D63" s="102" t="s">
        <v>770</v>
      </c>
      <c r="E63" s="102" t="s">
        <v>770</v>
      </c>
      <c r="F63" s="102" t="s">
        <v>770</v>
      </c>
      <c r="G63" s="102">
        <f t="shared" si="1"/>
        <v>0</v>
      </c>
    </row>
    <row r="64" spans="1:7" ht="18.600000000000001" customHeight="1" x14ac:dyDescent="0.25">
      <c r="A64" s="93" t="s">
        <v>151</v>
      </c>
      <c r="B64" s="93" t="s">
        <v>152</v>
      </c>
      <c r="C64" s="102">
        <v>30</v>
      </c>
      <c r="D64" s="102" t="s">
        <v>770</v>
      </c>
      <c r="E64" s="102">
        <v>10</v>
      </c>
      <c r="F64" s="102" t="s">
        <v>770</v>
      </c>
      <c r="G64" s="102">
        <f t="shared" si="1"/>
        <v>40</v>
      </c>
    </row>
    <row r="65" spans="1:7" ht="18.600000000000001" customHeight="1" x14ac:dyDescent="0.25">
      <c r="A65" s="93" t="s">
        <v>695</v>
      </c>
      <c r="B65" s="93" t="s">
        <v>696</v>
      </c>
      <c r="C65" s="102">
        <v>15</v>
      </c>
      <c r="D65" s="102" t="s">
        <v>770</v>
      </c>
      <c r="E65" s="102">
        <v>10</v>
      </c>
      <c r="F65" s="102" t="s">
        <v>770</v>
      </c>
      <c r="G65" s="102">
        <f t="shared" si="1"/>
        <v>25</v>
      </c>
    </row>
    <row r="66" spans="1:7" ht="18.600000000000001" customHeight="1" x14ac:dyDescent="0.25">
      <c r="A66" s="93" t="s">
        <v>697</v>
      </c>
      <c r="B66" s="93" t="s">
        <v>698</v>
      </c>
      <c r="C66" s="102" t="s">
        <v>770</v>
      </c>
      <c r="D66" s="102" t="s">
        <v>770</v>
      </c>
      <c r="E66" s="102" t="s">
        <v>770</v>
      </c>
      <c r="F66" s="102" t="s">
        <v>770</v>
      </c>
      <c r="G66" s="102">
        <f t="shared" si="1"/>
        <v>0</v>
      </c>
    </row>
    <row r="67" spans="1:7" ht="18.600000000000001" customHeight="1" x14ac:dyDescent="0.25">
      <c r="A67" s="93" t="s">
        <v>699</v>
      </c>
      <c r="B67" s="93" t="s">
        <v>700</v>
      </c>
      <c r="C67" s="102">
        <v>20</v>
      </c>
      <c r="D67" s="102" t="s">
        <v>770</v>
      </c>
      <c r="E67" s="102">
        <v>10</v>
      </c>
      <c r="F67" s="102" t="s">
        <v>770</v>
      </c>
      <c r="G67" s="102">
        <f t="shared" si="1"/>
        <v>30</v>
      </c>
    </row>
    <row r="68" spans="1:7" ht="18.600000000000001" customHeight="1" x14ac:dyDescent="0.25">
      <c r="A68" s="93" t="s">
        <v>701</v>
      </c>
      <c r="B68" s="93" t="s">
        <v>702</v>
      </c>
      <c r="C68" s="102">
        <v>10</v>
      </c>
      <c r="D68" s="102" t="s">
        <v>770</v>
      </c>
      <c r="E68" s="102">
        <v>5</v>
      </c>
      <c r="F68" s="102" t="s">
        <v>770</v>
      </c>
      <c r="G68" s="102">
        <f t="shared" si="1"/>
        <v>15</v>
      </c>
    </row>
    <row r="69" spans="1:7" ht="18.600000000000001" customHeight="1" x14ac:dyDescent="0.25">
      <c r="A69" s="93" t="s">
        <v>703</v>
      </c>
      <c r="B69" s="93" t="s">
        <v>704</v>
      </c>
      <c r="C69" s="102">
        <v>8</v>
      </c>
      <c r="D69" s="102" t="s">
        <v>770</v>
      </c>
      <c r="E69" s="102">
        <v>3</v>
      </c>
      <c r="F69" s="102" t="s">
        <v>770</v>
      </c>
      <c r="G69" s="102">
        <f t="shared" si="1"/>
        <v>11</v>
      </c>
    </row>
    <row r="70" spans="1:7" ht="18.600000000000001" customHeight="1" x14ac:dyDescent="0.25">
      <c r="A70" s="93" t="s">
        <v>705</v>
      </c>
      <c r="B70" s="93" t="s">
        <v>706</v>
      </c>
      <c r="C70" s="102" t="s">
        <v>770</v>
      </c>
      <c r="D70" s="102" t="s">
        <v>770</v>
      </c>
      <c r="E70" s="102" t="s">
        <v>770</v>
      </c>
      <c r="F70" s="102" t="s">
        <v>770</v>
      </c>
      <c r="G70" s="102">
        <f t="shared" si="1"/>
        <v>0</v>
      </c>
    </row>
    <row r="71" spans="1:7" ht="18.600000000000001" customHeight="1" x14ac:dyDescent="0.25">
      <c r="A71" s="93" t="s">
        <v>707</v>
      </c>
      <c r="B71" s="93" t="s">
        <v>708</v>
      </c>
      <c r="C71" s="102" t="s">
        <v>770</v>
      </c>
      <c r="D71" s="102" t="s">
        <v>770</v>
      </c>
      <c r="E71" s="102" t="s">
        <v>770</v>
      </c>
      <c r="F71" s="102" t="s">
        <v>770</v>
      </c>
      <c r="G71" s="102">
        <f t="shared" si="1"/>
        <v>0</v>
      </c>
    </row>
    <row r="72" spans="1:7" ht="18.600000000000001" customHeight="1" x14ac:dyDescent="0.25">
      <c r="A72" s="93" t="s">
        <v>709</v>
      </c>
      <c r="B72" s="93" t="s">
        <v>168</v>
      </c>
      <c r="C72" s="102" t="s">
        <v>770</v>
      </c>
      <c r="D72" s="102" t="s">
        <v>770</v>
      </c>
      <c r="E72" s="102" t="s">
        <v>770</v>
      </c>
      <c r="F72" s="102" t="s">
        <v>770</v>
      </c>
      <c r="G72" s="102">
        <f t="shared" si="1"/>
        <v>0</v>
      </c>
    </row>
    <row r="73" spans="1:7" ht="18.600000000000001" customHeight="1" x14ac:dyDescent="0.25">
      <c r="A73" s="93" t="s">
        <v>551</v>
      </c>
      <c r="B73" s="93" t="s">
        <v>552</v>
      </c>
      <c r="C73" s="102">
        <v>20</v>
      </c>
      <c r="D73" s="102" t="s">
        <v>770</v>
      </c>
      <c r="E73" s="102" t="s">
        <v>770</v>
      </c>
      <c r="F73" s="102" t="s">
        <v>770</v>
      </c>
      <c r="G73" s="102">
        <f t="shared" si="1"/>
        <v>20</v>
      </c>
    </row>
    <row r="74" spans="1:7" ht="18.600000000000001" customHeight="1" x14ac:dyDescent="0.25">
      <c r="A74" s="93" t="s">
        <v>710</v>
      </c>
      <c r="B74" s="93" t="s">
        <v>554</v>
      </c>
      <c r="C74" s="102">
        <v>300</v>
      </c>
      <c r="D74" s="102" t="s">
        <v>770</v>
      </c>
      <c r="E74" s="102" t="s">
        <v>770</v>
      </c>
      <c r="F74" s="102" t="s">
        <v>770</v>
      </c>
      <c r="G74" s="102">
        <f t="shared" si="1"/>
        <v>300</v>
      </c>
    </row>
    <row r="75" spans="1:7" ht="18.600000000000001" customHeight="1" x14ac:dyDescent="0.25">
      <c r="A75" s="93" t="s">
        <v>173</v>
      </c>
      <c r="B75" s="93" t="s">
        <v>174</v>
      </c>
      <c r="C75" s="102" t="s">
        <v>770</v>
      </c>
      <c r="D75" s="102" t="s">
        <v>770</v>
      </c>
      <c r="E75" s="102" t="s">
        <v>770</v>
      </c>
      <c r="F75" s="102" t="s">
        <v>770</v>
      </c>
      <c r="G75" s="102">
        <f t="shared" si="1"/>
        <v>0</v>
      </c>
    </row>
    <row r="76" spans="1:7" ht="18.600000000000001" customHeight="1" x14ac:dyDescent="0.25">
      <c r="A76" s="93" t="s">
        <v>711</v>
      </c>
      <c r="B76" s="93" t="s">
        <v>712</v>
      </c>
      <c r="C76" s="102" t="s">
        <v>770</v>
      </c>
      <c r="D76" s="102" t="s">
        <v>770</v>
      </c>
      <c r="E76" s="102" t="s">
        <v>770</v>
      </c>
      <c r="F76" s="102" t="s">
        <v>770</v>
      </c>
      <c r="G76" s="102">
        <f t="shared" si="1"/>
        <v>0</v>
      </c>
    </row>
    <row r="77" spans="1:7" ht="18.600000000000001" customHeight="1" x14ac:dyDescent="0.25">
      <c r="A77" s="93" t="s">
        <v>713</v>
      </c>
      <c r="B77" s="93" t="s">
        <v>559</v>
      </c>
      <c r="C77" s="102">
        <v>5</v>
      </c>
      <c r="D77" s="102" t="s">
        <v>770</v>
      </c>
      <c r="E77" s="102" t="s">
        <v>770</v>
      </c>
      <c r="F77" s="102" t="s">
        <v>770</v>
      </c>
      <c r="G77" s="102">
        <f t="shared" si="1"/>
        <v>5</v>
      </c>
    </row>
    <row r="78" spans="1:7" ht="18.600000000000001" customHeight="1" x14ac:dyDescent="0.25">
      <c r="A78" s="93" t="s">
        <v>560</v>
      </c>
      <c r="B78" s="93" t="s">
        <v>714</v>
      </c>
      <c r="C78" s="102">
        <v>10</v>
      </c>
      <c r="D78" s="102" t="s">
        <v>770</v>
      </c>
      <c r="E78" s="102" t="s">
        <v>770</v>
      </c>
      <c r="F78" s="102" t="s">
        <v>770</v>
      </c>
      <c r="G78" s="102">
        <f t="shared" si="1"/>
        <v>10</v>
      </c>
    </row>
    <row r="79" spans="1:7" ht="18.600000000000001" customHeight="1" x14ac:dyDescent="0.25">
      <c r="A79" s="93" t="s">
        <v>715</v>
      </c>
      <c r="B79" s="93" t="s">
        <v>563</v>
      </c>
      <c r="C79" s="102">
        <v>6</v>
      </c>
      <c r="D79" s="102" t="s">
        <v>770</v>
      </c>
      <c r="E79" s="102" t="s">
        <v>770</v>
      </c>
      <c r="F79" s="102" t="s">
        <v>770</v>
      </c>
      <c r="G79" s="102">
        <f t="shared" si="1"/>
        <v>6</v>
      </c>
    </row>
    <row r="80" spans="1:7" ht="18.600000000000001" customHeight="1" x14ac:dyDescent="0.25">
      <c r="A80" s="93" t="s">
        <v>564</v>
      </c>
      <c r="B80" s="93" t="s">
        <v>565</v>
      </c>
      <c r="C80" s="102" t="s">
        <v>770</v>
      </c>
      <c r="D80" s="102" t="s">
        <v>770</v>
      </c>
      <c r="E80" s="102" t="s">
        <v>770</v>
      </c>
      <c r="F80" s="102" t="s">
        <v>770</v>
      </c>
      <c r="G80" s="102">
        <f t="shared" si="1"/>
        <v>0</v>
      </c>
    </row>
    <row r="81" spans="1:7" ht="18.600000000000001" customHeight="1" x14ac:dyDescent="0.25">
      <c r="A81" s="93" t="s">
        <v>566</v>
      </c>
      <c r="B81" s="94" t="s">
        <v>716</v>
      </c>
      <c r="C81" s="102" t="s">
        <v>770</v>
      </c>
      <c r="D81" s="102" t="s">
        <v>770</v>
      </c>
      <c r="E81" s="102" t="s">
        <v>770</v>
      </c>
      <c r="F81" s="102" t="s">
        <v>770</v>
      </c>
      <c r="G81" s="102">
        <f t="shared" si="1"/>
        <v>0</v>
      </c>
    </row>
    <row r="82" spans="1:7" ht="18.600000000000001" customHeight="1" x14ac:dyDescent="0.25">
      <c r="A82" s="93" t="s">
        <v>568</v>
      </c>
      <c r="B82" s="93" t="s">
        <v>569</v>
      </c>
      <c r="C82" s="102">
        <v>10</v>
      </c>
      <c r="D82" s="102" t="s">
        <v>770</v>
      </c>
      <c r="E82" s="102" t="s">
        <v>770</v>
      </c>
      <c r="F82" s="102" t="s">
        <v>770</v>
      </c>
      <c r="G82" s="102">
        <f t="shared" si="1"/>
        <v>10</v>
      </c>
    </row>
    <row r="83" spans="1:7" ht="18.600000000000001" customHeight="1" x14ac:dyDescent="0.25">
      <c r="A83" s="93" t="s">
        <v>570</v>
      </c>
      <c r="B83" s="93" t="s">
        <v>571</v>
      </c>
      <c r="C83" s="102" t="s">
        <v>770</v>
      </c>
      <c r="D83" s="102" t="s">
        <v>770</v>
      </c>
      <c r="E83" s="102" t="s">
        <v>770</v>
      </c>
      <c r="F83" s="102" t="s">
        <v>770</v>
      </c>
      <c r="G83" s="102">
        <f t="shared" si="1"/>
        <v>0</v>
      </c>
    </row>
    <row r="84" spans="1:7" ht="18.600000000000001" customHeight="1" x14ac:dyDescent="0.25">
      <c r="A84" s="93" t="s">
        <v>191</v>
      </c>
      <c r="B84" s="93" t="s">
        <v>192</v>
      </c>
      <c r="C84" s="102" t="s">
        <v>770</v>
      </c>
      <c r="D84" s="102" t="s">
        <v>770</v>
      </c>
      <c r="E84" s="102" t="s">
        <v>770</v>
      </c>
      <c r="F84" s="102" t="s">
        <v>770</v>
      </c>
      <c r="G84" s="102">
        <f t="shared" si="1"/>
        <v>0</v>
      </c>
    </row>
    <row r="85" spans="1:7" ht="18.600000000000001" customHeight="1" x14ac:dyDescent="0.25">
      <c r="A85" s="93" t="s">
        <v>717</v>
      </c>
      <c r="B85" s="93" t="s">
        <v>194</v>
      </c>
      <c r="C85" s="102" t="s">
        <v>770</v>
      </c>
      <c r="D85" s="102" t="s">
        <v>770</v>
      </c>
      <c r="E85" s="102" t="s">
        <v>770</v>
      </c>
      <c r="F85" s="102" t="s">
        <v>770</v>
      </c>
      <c r="G85" s="102">
        <f t="shared" si="1"/>
        <v>0</v>
      </c>
    </row>
    <row r="86" spans="1:7" ht="18.600000000000001" customHeight="1" x14ac:dyDescent="0.25">
      <c r="A86" s="93" t="s">
        <v>195</v>
      </c>
      <c r="B86" s="93" t="s">
        <v>196</v>
      </c>
      <c r="C86" s="102" t="s">
        <v>770</v>
      </c>
      <c r="D86" s="102" t="s">
        <v>770</v>
      </c>
      <c r="E86" s="102" t="s">
        <v>770</v>
      </c>
      <c r="F86" s="102" t="s">
        <v>770</v>
      </c>
      <c r="G86" s="102">
        <f t="shared" si="1"/>
        <v>0</v>
      </c>
    </row>
    <row r="87" spans="1:7" ht="18.600000000000001" customHeight="1" x14ac:dyDescent="0.25">
      <c r="A87" s="93" t="s">
        <v>197</v>
      </c>
      <c r="B87" s="93" t="s">
        <v>718</v>
      </c>
      <c r="C87" s="102">
        <v>20</v>
      </c>
      <c r="D87" s="102" t="s">
        <v>770</v>
      </c>
      <c r="E87" s="102" t="s">
        <v>770</v>
      </c>
      <c r="F87" s="102" t="s">
        <v>770</v>
      </c>
      <c r="G87" s="102">
        <f t="shared" si="1"/>
        <v>20</v>
      </c>
    </row>
    <row r="88" spans="1:7" ht="18.600000000000001" customHeight="1" x14ac:dyDescent="0.25">
      <c r="A88" s="93" t="s">
        <v>199</v>
      </c>
      <c r="B88" s="93" t="s">
        <v>576</v>
      </c>
      <c r="C88" s="102">
        <v>3</v>
      </c>
      <c r="D88" s="102" t="s">
        <v>770</v>
      </c>
      <c r="E88" s="102" t="s">
        <v>770</v>
      </c>
      <c r="F88" s="102" t="s">
        <v>770</v>
      </c>
      <c r="G88" s="102">
        <f t="shared" si="1"/>
        <v>3</v>
      </c>
    </row>
    <row r="89" spans="1:7" ht="18.600000000000001" customHeight="1" x14ac:dyDescent="0.25">
      <c r="A89" s="93" t="s">
        <v>201</v>
      </c>
      <c r="B89" s="93" t="s">
        <v>719</v>
      </c>
      <c r="C89" s="102" t="s">
        <v>770</v>
      </c>
      <c r="D89" s="102" t="s">
        <v>770</v>
      </c>
      <c r="E89" s="102" t="s">
        <v>770</v>
      </c>
      <c r="F89" s="102" t="s">
        <v>770</v>
      </c>
      <c r="G89" s="102">
        <f t="shared" si="1"/>
        <v>0</v>
      </c>
    </row>
    <row r="90" spans="1:7" ht="18.600000000000001" customHeight="1" x14ac:dyDescent="0.25">
      <c r="A90" s="93" t="s">
        <v>720</v>
      </c>
      <c r="B90" s="93" t="s">
        <v>204</v>
      </c>
      <c r="C90" s="102" t="s">
        <v>770</v>
      </c>
      <c r="D90" s="102" t="s">
        <v>770</v>
      </c>
      <c r="E90" s="102" t="s">
        <v>770</v>
      </c>
      <c r="F90" s="102" t="s">
        <v>770</v>
      </c>
      <c r="G90" s="102">
        <f t="shared" si="1"/>
        <v>0</v>
      </c>
    </row>
    <row r="91" spans="1:7" ht="18.600000000000001" customHeight="1" x14ac:dyDescent="0.25">
      <c r="A91" s="93" t="s">
        <v>205</v>
      </c>
      <c r="B91" s="93" t="s">
        <v>721</v>
      </c>
      <c r="C91" s="102">
        <v>2</v>
      </c>
      <c r="D91" s="102" t="s">
        <v>770</v>
      </c>
      <c r="E91" s="102" t="s">
        <v>770</v>
      </c>
      <c r="F91" s="102" t="s">
        <v>770</v>
      </c>
      <c r="G91" s="102">
        <f t="shared" si="1"/>
        <v>2</v>
      </c>
    </row>
    <row r="92" spans="1:7" ht="18.600000000000001" customHeight="1" x14ac:dyDescent="0.25">
      <c r="A92" s="93" t="s">
        <v>207</v>
      </c>
      <c r="B92" s="93" t="s">
        <v>208</v>
      </c>
      <c r="C92" s="102" t="s">
        <v>770</v>
      </c>
      <c r="D92" s="102" t="s">
        <v>770</v>
      </c>
      <c r="E92" s="102" t="s">
        <v>770</v>
      </c>
      <c r="F92" s="102" t="s">
        <v>770</v>
      </c>
      <c r="G92" s="102">
        <f t="shared" si="1"/>
        <v>0</v>
      </c>
    </row>
    <row r="93" spans="1:7" ht="18.600000000000001" customHeight="1" x14ac:dyDescent="0.25">
      <c r="A93" s="93" t="s">
        <v>209</v>
      </c>
      <c r="B93" s="45" t="s">
        <v>722</v>
      </c>
      <c r="C93" s="102" t="s">
        <v>770</v>
      </c>
      <c r="D93" s="102" t="s">
        <v>770</v>
      </c>
      <c r="E93" s="102" t="s">
        <v>770</v>
      </c>
      <c r="F93" s="102" t="s">
        <v>770</v>
      </c>
      <c r="G93" s="102">
        <f t="shared" si="1"/>
        <v>0</v>
      </c>
    </row>
    <row r="94" spans="1:7" ht="18.600000000000001" customHeight="1" x14ac:dyDescent="0.25">
      <c r="A94" s="93" t="s">
        <v>723</v>
      </c>
      <c r="B94" s="93" t="s">
        <v>212</v>
      </c>
      <c r="C94" s="102" t="s">
        <v>770</v>
      </c>
      <c r="D94" s="102" t="s">
        <v>770</v>
      </c>
      <c r="E94" s="102" t="s">
        <v>770</v>
      </c>
      <c r="F94" s="102" t="s">
        <v>770</v>
      </c>
      <c r="G94" s="102">
        <f t="shared" si="1"/>
        <v>0</v>
      </c>
    </row>
    <row r="95" spans="1:7" ht="18.600000000000001" customHeight="1" x14ac:dyDescent="0.25">
      <c r="A95" s="93" t="s">
        <v>213</v>
      </c>
      <c r="B95" s="94" t="s">
        <v>724</v>
      </c>
      <c r="C95" s="102" t="s">
        <v>770</v>
      </c>
      <c r="D95" s="102" t="s">
        <v>770</v>
      </c>
      <c r="E95" s="102" t="s">
        <v>770</v>
      </c>
      <c r="F95" s="102" t="s">
        <v>770</v>
      </c>
      <c r="G95" s="102">
        <f t="shared" si="1"/>
        <v>0</v>
      </c>
    </row>
    <row r="96" spans="1:7" ht="18.600000000000001" customHeight="1" x14ac:dyDescent="0.25">
      <c r="A96" s="93" t="s">
        <v>583</v>
      </c>
      <c r="B96" s="93" t="s">
        <v>216</v>
      </c>
      <c r="C96" s="102" t="s">
        <v>770</v>
      </c>
      <c r="D96" s="102" t="s">
        <v>770</v>
      </c>
      <c r="E96" s="102" t="s">
        <v>770</v>
      </c>
      <c r="F96" s="102" t="s">
        <v>770</v>
      </c>
      <c r="G96" s="102">
        <f t="shared" si="1"/>
        <v>0</v>
      </c>
    </row>
    <row r="97" spans="1:7" ht="18.600000000000001" customHeight="1" x14ac:dyDescent="0.25">
      <c r="A97" s="93" t="s">
        <v>217</v>
      </c>
      <c r="B97" s="93" t="s">
        <v>218</v>
      </c>
      <c r="C97" s="102" t="s">
        <v>770</v>
      </c>
      <c r="D97" s="102" t="s">
        <v>770</v>
      </c>
      <c r="E97" s="102" t="s">
        <v>770</v>
      </c>
      <c r="F97" s="102" t="s">
        <v>770</v>
      </c>
      <c r="G97" s="102">
        <f t="shared" si="1"/>
        <v>0</v>
      </c>
    </row>
    <row r="98" spans="1:7" ht="18.600000000000001" customHeight="1" x14ac:dyDescent="0.25">
      <c r="A98" s="93" t="s">
        <v>725</v>
      </c>
      <c r="B98" s="93" t="s">
        <v>726</v>
      </c>
      <c r="C98" s="102">
        <v>10</v>
      </c>
      <c r="D98" s="102" t="s">
        <v>770</v>
      </c>
      <c r="E98" s="102" t="s">
        <v>770</v>
      </c>
      <c r="F98" s="102" t="s">
        <v>770</v>
      </c>
      <c r="G98" s="102">
        <f t="shared" si="1"/>
        <v>10</v>
      </c>
    </row>
    <row r="99" spans="1:7" ht="18.600000000000001" customHeight="1" x14ac:dyDescent="0.25">
      <c r="A99" s="93" t="s">
        <v>586</v>
      </c>
      <c r="B99" s="93" t="s">
        <v>727</v>
      </c>
      <c r="C99" s="102" t="s">
        <v>770</v>
      </c>
      <c r="D99" s="102" t="s">
        <v>770</v>
      </c>
      <c r="E99" s="102" t="s">
        <v>770</v>
      </c>
      <c r="F99" s="102" t="s">
        <v>770</v>
      </c>
      <c r="G99" s="102">
        <f t="shared" si="1"/>
        <v>0</v>
      </c>
    </row>
    <row r="100" spans="1:7" ht="18.600000000000001" customHeight="1" x14ac:dyDescent="0.25">
      <c r="A100" s="93" t="s">
        <v>223</v>
      </c>
      <c r="B100" s="93" t="s">
        <v>728</v>
      </c>
      <c r="C100" s="102">
        <v>5</v>
      </c>
      <c r="D100" s="102" t="s">
        <v>770</v>
      </c>
      <c r="E100" s="102">
        <v>5</v>
      </c>
      <c r="F100" s="102" t="s">
        <v>770</v>
      </c>
      <c r="G100" s="102">
        <f t="shared" ref="G100:G163" si="2">SUM(C100:F100)</f>
        <v>10</v>
      </c>
    </row>
    <row r="101" spans="1:7" ht="18.600000000000001" customHeight="1" x14ac:dyDescent="0.25">
      <c r="A101" s="93" t="s">
        <v>225</v>
      </c>
      <c r="B101" s="93" t="s">
        <v>589</v>
      </c>
      <c r="C101" s="102" t="s">
        <v>770</v>
      </c>
      <c r="D101" s="102" t="s">
        <v>770</v>
      </c>
      <c r="E101" s="102" t="s">
        <v>770</v>
      </c>
      <c r="F101" s="102" t="s">
        <v>770</v>
      </c>
      <c r="G101" s="102">
        <f t="shared" si="2"/>
        <v>0</v>
      </c>
    </row>
    <row r="102" spans="1:7" ht="18.600000000000001" customHeight="1" x14ac:dyDescent="0.25">
      <c r="A102" s="93" t="s">
        <v>227</v>
      </c>
      <c r="B102" s="93" t="s">
        <v>228</v>
      </c>
      <c r="C102" s="102" t="s">
        <v>770</v>
      </c>
      <c r="D102" s="102" t="s">
        <v>770</v>
      </c>
      <c r="E102" s="102" t="s">
        <v>770</v>
      </c>
      <c r="F102" s="102" t="s">
        <v>770</v>
      </c>
      <c r="G102" s="102">
        <f t="shared" si="2"/>
        <v>0</v>
      </c>
    </row>
    <row r="103" spans="1:7" ht="18.600000000000001" customHeight="1" x14ac:dyDescent="0.25">
      <c r="A103" s="93" t="s">
        <v>229</v>
      </c>
      <c r="B103" s="93" t="s">
        <v>729</v>
      </c>
      <c r="C103" s="102">
        <v>10</v>
      </c>
      <c r="D103" s="102" t="s">
        <v>770</v>
      </c>
      <c r="E103" s="102" t="s">
        <v>770</v>
      </c>
      <c r="F103" s="102" t="s">
        <v>770</v>
      </c>
      <c r="G103" s="102">
        <f t="shared" si="2"/>
        <v>10</v>
      </c>
    </row>
    <row r="104" spans="1:7" ht="18.600000000000001" customHeight="1" x14ac:dyDescent="0.25">
      <c r="A104" s="93" t="s">
        <v>591</v>
      </c>
      <c r="B104" s="93" t="s">
        <v>232</v>
      </c>
      <c r="C104" s="102">
        <v>20</v>
      </c>
      <c r="D104" s="102" t="s">
        <v>770</v>
      </c>
      <c r="E104" s="102" t="s">
        <v>770</v>
      </c>
      <c r="F104" s="102" t="s">
        <v>770</v>
      </c>
      <c r="G104" s="102">
        <f t="shared" si="2"/>
        <v>20</v>
      </c>
    </row>
    <row r="105" spans="1:7" ht="18.600000000000001" customHeight="1" x14ac:dyDescent="0.25">
      <c r="A105" s="93" t="s">
        <v>233</v>
      </c>
      <c r="B105" s="93" t="s">
        <v>234</v>
      </c>
      <c r="C105" s="102">
        <v>100</v>
      </c>
      <c r="D105" s="102" t="s">
        <v>770</v>
      </c>
      <c r="E105" s="102" t="s">
        <v>770</v>
      </c>
      <c r="F105" s="102" t="s">
        <v>770</v>
      </c>
      <c r="G105" s="102">
        <f t="shared" si="2"/>
        <v>100</v>
      </c>
    </row>
    <row r="106" spans="1:7" ht="18.600000000000001" customHeight="1" x14ac:dyDescent="0.25">
      <c r="A106" s="93" t="s">
        <v>235</v>
      </c>
      <c r="B106" s="93" t="s">
        <v>730</v>
      </c>
      <c r="C106" s="102" t="s">
        <v>770</v>
      </c>
      <c r="D106" s="102" t="s">
        <v>770</v>
      </c>
      <c r="E106" s="102" t="s">
        <v>770</v>
      </c>
      <c r="F106" s="102" t="s">
        <v>770</v>
      </c>
      <c r="G106" s="102">
        <f t="shared" si="2"/>
        <v>0</v>
      </c>
    </row>
    <row r="107" spans="1:7" ht="18.600000000000001" customHeight="1" x14ac:dyDescent="0.25">
      <c r="A107" s="93" t="s">
        <v>237</v>
      </c>
      <c r="B107" s="93" t="s">
        <v>238</v>
      </c>
      <c r="C107" s="102" t="s">
        <v>770</v>
      </c>
      <c r="D107" s="102" t="s">
        <v>770</v>
      </c>
      <c r="E107" s="102" t="s">
        <v>770</v>
      </c>
      <c r="F107" s="102" t="s">
        <v>770</v>
      </c>
      <c r="G107" s="102">
        <f t="shared" si="2"/>
        <v>0</v>
      </c>
    </row>
    <row r="108" spans="1:7" ht="18.600000000000001" customHeight="1" x14ac:dyDescent="0.25">
      <c r="A108" s="93" t="s">
        <v>239</v>
      </c>
      <c r="B108" s="93" t="s">
        <v>240</v>
      </c>
      <c r="C108" s="102" t="s">
        <v>770</v>
      </c>
      <c r="D108" s="102" t="s">
        <v>770</v>
      </c>
      <c r="E108" s="102" t="s">
        <v>770</v>
      </c>
      <c r="F108" s="102" t="s">
        <v>770</v>
      </c>
      <c r="G108" s="102">
        <f t="shared" si="2"/>
        <v>0</v>
      </c>
    </row>
    <row r="109" spans="1:7" ht="18.600000000000001" customHeight="1" x14ac:dyDescent="0.25">
      <c r="A109" s="93" t="s">
        <v>241</v>
      </c>
      <c r="B109" s="93" t="s">
        <v>242</v>
      </c>
      <c r="C109" s="102" t="s">
        <v>770</v>
      </c>
      <c r="D109" s="102" t="s">
        <v>770</v>
      </c>
      <c r="E109" s="102" t="s">
        <v>770</v>
      </c>
      <c r="F109" s="102" t="s">
        <v>770</v>
      </c>
      <c r="G109" s="102">
        <f t="shared" si="2"/>
        <v>0</v>
      </c>
    </row>
    <row r="110" spans="1:7" ht="18.600000000000001" customHeight="1" x14ac:dyDescent="0.25">
      <c r="A110" s="93" t="s">
        <v>243</v>
      </c>
      <c r="B110" s="93" t="s">
        <v>244</v>
      </c>
      <c r="C110" s="102">
        <v>10</v>
      </c>
      <c r="D110" s="102" t="s">
        <v>770</v>
      </c>
      <c r="E110" s="102" t="s">
        <v>770</v>
      </c>
      <c r="F110" s="102" t="s">
        <v>770</v>
      </c>
      <c r="G110" s="102">
        <f t="shared" si="2"/>
        <v>10</v>
      </c>
    </row>
    <row r="111" spans="1:7" ht="18.600000000000001" customHeight="1" x14ac:dyDescent="0.25">
      <c r="A111" s="93" t="s">
        <v>245</v>
      </c>
      <c r="B111" s="93" t="s">
        <v>731</v>
      </c>
      <c r="C111" s="102" t="s">
        <v>770</v>
      </c>
      <c r="D111" s="102" t="s">
        <v>770</v>
      </c>
      <c r="E111" s="102" t="s">
        <v>770</v>
      </c>
      <c r="F111" s="102" t="s">
        <v>770</v>
      </c>
      <c r="G111" s="102">
        <f t="shared" si="2"/>
        <v>0</v>
      </c>
    </row>
    <row r="112" spans="1:7" ht="18.600000000000001" customHeight="1" x14ac:dyDescent="0.25">
      <c r="A112" s="93" t="s">
        <v>732</v>
      </c>
      <c r="B112" s="93" t="s">
        <v>733</v>
      </c>
      <c r="C112" s="102">
        <v>80</v>
      </c>
      <c r="D112" s="102" t="s">
        <v>770</v>
      </c>
      <c r="E112" s="102" t="s">
        <v>770</v>
      </c>
      <c r="F112" s="102" t="s">
        <v>770</v>
      </c>
      <c r="G112" s="102">
        <f t="shared" si="2"/>
        <v>80</v>
      </c>
    </row>
    <row r="113" spans="1:7" ht="18.600000000000001" customHeight="1" x14ac:dyDescent="0.25">
      <c r="A113" s="93" t="s">
        <v>249</v>
      </c>
      <c r="B113" s="93" t="s">
        <v>734</v>
      </c>
      <c r="C113" s="102" t="s">
        <v>770</v>
      </c>
      <c r="D113" s="102" t="s">
        <v>770</v>
      </c>
      <c r="E113" s="102" t="s">
        <v>770</v>
      </c>
      <c r="F113" s="102" t="s">
        <v>770</v>
      </c>
      <c r="G113" s="102">
        <f t="shared" si="2"/>
        <v>0</v>
      </c>
    </row>
    <row r="114" spans="1:7" ht="18.600000000000001" customHeight="1" x14ac:dyDescent="0.25">
      <c r="A114" s="93" t="s">
        <v>735</v>
      </c>
      <c r="B114" s="93" t="s">
        <v>736</v>
      </c>
      <c r="C114" s="102">
        <v>8</v>
      </c>
      <c r="D114" s="102" t="s">
        <v>770</v>
      </c>
      <c r="E114" s="102" t="s">
        <v>770</v>
      </c>
      <c r="F114" s="102" t="s">
        <v>770</v>
      </c>
      <c r="G114" s="102">
        <f t="shared" si="2"/>
        <v>8</v>
      </c>
    </row>
    <row r="115" spans="1:7" ht="18.600000000000001" customHeight="1" x14ac:dyDescent="0.25">
      <c r="A115" s="93" t="s">
        <v>253</v>
      </c>
      <c r="B115" s="93" t="s">
        <v>737</v>
      </c>
      <c r="C115" s="102" t="s">
        <v>770</v>
      </c>
      <c r="D115" s="102" t="s">
        <v>770</v>
      </c>
      <c r="E115" s="102" t="s">
        <v>770</v>
      </c>
      <c r="F115" s="102" t="s">
        <v>770</v>
      </c>
      <c r="G115" s="102">
        <f t="shared" si="2"/>
        <v>0</v>
      </c>
    </row>
    <row r="116" spans="1:7" ht="18.600000000000001" customHeight="1" x14ac:dyDescent="0.25">
      <c r="A116" s="93" t="s">
        <v>738</v>
      </c>
      <c r="B116" s="93" t="s">
        <v>739</v>
      </c>
      <c r="C116" s="102">
        <v>20</v>
      </c>
      <c r="D116" s="102" t="s">
        <v>770</v>
      </c>
      <c r="E116" s="102" t="s">
        <v>770</v>
      </c>
      <c r="F116" s="102" t="s">
        <v>770</v>
      </c>
      <c r="G116" s="102">
        <f t="shared" si="2"/>
        <v>20</v>
      </c>
    </row>
    <row r="117" spans="1:7" ht="18.600000000000001" customHeight="1" x14ac:dyDescent="0.25">
      <c r="A117" s="93" t="s">
        <v>257</v>
      </c>
      <c r="B117" s="94" t="s">
        <v>740</v>
      </c>
      <c r="C117" s="102">
        <v>35</v>
      </c>
      <c r="D117" s="102" t="s">
        <v>770</v>
      </c>
      <c r="E117" s="102" t="s">
        <v>770</v>
      </c>
      <c r="F117" s="102" t="s">
        <v>770</v>
      </c>
      <c r="G117" s="102">
        <f t="shared" si="2"/>
        <v>35</v>
      </c>
    </row>
    <row r="118" spans="1:7" ht="18.600000000000001" customHeight="1" x14ac:dyDescent="0.25">
      <c r="A118" s="93" t="s">
        <v>602</v>
      </c>
      <c r="B118" s="93" t="s">
        <v>741</v>
      </c>
      <c r="C118" s="102" t="s">
        <v>770</v>
      </c>
      <c r="D118" s="102" t="s">
        <v>770</v>
      </c>
      <c r="E118" s="102" t="s">
        <v>770</v>
      </c>
      <c r="F118" s="102" t="s">
        <v>770</v>
      </c>
      <c r="G118" s="102">
        <f t="shared" si="2"/>
        <v>0</v>
      </c>
    </row>
    <row r="119" spans="1:7" ht="18.600000000000001" customHeight="1" x14ac:dyDescent="0.25">
      <c r="A119" s="93" t="s">
        <v>742</v>
      </c>
      <c r="B119" s="93" t="s">
        <v>262</v>
      </c>
      <c r="C119" s="102" t="s">
        <v>770</v>
      </c>
      <c r="D119" s="102" t="s">
        <v>770</v>
      </c>
      <c r="E119" s="102" t="s">
        <v>770</v>
      </c>
      <c r="F119" s="102" t="s">
        <v>770</v>
      </c>
      <c r="G119" s="102">
        <f t="shared" si="2"/>
        <v>0</v>
      </c>
    </row>
    <row r="120" spans="1:7" ht="18.600000000000001" customHeight="1" x14ac:dyDescent="0.25">
      <c r="A120" s="93" t="s">
        <v>263</v>
      </c>
      <c r="B120" s="93" t="s">
        <v>264</v>
      </c>
      <c r="C120" s="102" t="s">
        <v>770</v>
      </c>
      <c r="D120" s="102" t="s">
        <v>770</v>
      </c>
      <c r="E120" s="102" t="s">
        <v>770</v>
      </c>
      <c r="F120" s="102" t="s">
        <v>770</v>
      </c>
      <c r="G120" s="102">
        <f t="shared" si="2"/>
        <v>0</v>
      </c>
    </row>
    <row r="121" spans="1:7" ht="18.600000000000001" customHeight="1" x14ac:dyDescent="0.25">
      <c r="A121" s="93" t="s">
        <v>265</v>
      </c>
      <c r="B121" s="93" t="s">
        <v>266</v>
      </c>
      <c r="C121" s="102" t="s">
        <v>770</v>
      </c>
      <c r="D121" s="102" t="s">
        <v>770</v>
      </c>
      <c r="E121" s="102" t="s">
        <v>770</v>
      </c>
      <c r="F121" s="102" t="s">
        <v>770</v>
      </c>
      <c r="G121" s="102">
        <f t="shared" si="2"/>
        <v>0</v>
      </c>
    </row>
    <row r="122" spans="1:7" ht="18.600000000000001" customHeight="1" x14ac:dyDescent="0.25">
      <c r="A122" s="93" t="s">
        <v>267</v>
      </c>
      <c r="B122" s="93" t="s">
        <v>605</v>
      </c>
      <c r="C122" s="102" t="s">
        <v>770</v>
      </c>
      <c r="D122" s="102" t="s">
        <v>770</v>
      </c>
      <c r="E122" s="102" t="s">
        <v>770</v>
      </c>
      <c r="F122" s="102" t="s">
        <v>770</v>
      </c>
      <c r="G122" s="102">
        <f t="shared" si="2"/>
        <v>0</v>
      </c>
    </row>
    <row r="123" spans="1:7" ht="18.600000000000001" customHeight="1" x14ac:dyDescent="0.25">
      <c r="A123" s="93" t="s">
        <v>269</v>
      </c>
      <c r="B123" s="93" t="s">
        <v>270</v>
      </c>
      <c r="C123" s="105" t="s">
        <v>770</v>
      </c>
      <c r="D123" s="102" t="s">
        <v>770</v>
      </c>
      <c r="E123" s="102" t="s">
        <v>770</v>
      </c>
      <c r="F123" s="102" t="s">
        <v>770</v>
      </c>
      <c r="G123" s="102">
        <f t="shared" si="2"/>
        <v>0</v>
      </c>
    </row>
    <row r="124" spans="1:7" ht="18.600000000000001" customHeight="1" x14ac:dyDescent="0.25">
      <c r="A124" s="93" t="s">
        <v>271</v>
      </c>
      <c r="B124" s="93" t="s">
        <v>272</v>
      </c>
      <c r="C124" s="102" t="s">
        <v>770</v>
      </c>
      <c r="D124" s="102" t="s">
        <v>770</v>
      </c>
      <c r="E124" s="102" t="s">
        <v>770</v>
      </c>
      <c r="F124" s="102" t="s">
        <v>770</v>
      </c>
      <c r="G124" s="102">
        <f t="shared" si="2"/>
        <v>0</v>
      </c>
    </row>
    <row r="125" spans="1:7" ht="18.600000000000001" customHeight="1" x14ac:dyDescent="0.25">
      <c r="A125" s="93" t="s">
        <v>743</v>
      </c>
      <c r="B125" s="93" t="s">
        <v>274</v>
      </c>
      <c r="C125" s="102">
        <v>20</v>
      </c>
      <c r="D125" s="102" t="s">
        <v>770</v>
      </c>
      <c r="E125" s="102" t="s">
        <v>770</v>
      </c>
      <c r="F125" s="102" t="s">
        <v>770</v>
      </c>
      <c r="G125" s="102">
        <f t="shared" si="2"/>
        <v>20</v>
      </c>
    </row>
    <row r="126" spans="1:7" ht="18.600000000000001" customHeight="1" x14ac:dyDescent="0.25">
      <c r="A126" s="93" t="s">
        <v>275</v>
      </c>
      <c r="B126" s="93" t="s">
        <v>276</v>
      </c>
      <c r="C126" s="102" t="s">
        <v>770</v>
      </c>
      <c r="D126" s="102" t="s">
        <v>770</v>
      </c>
      <c r="E126" s="102" t="s">
        <v>770</v>
      </c>
      <c r="F126" s="102" t="s">
        <v>770</v>
      </c>
      <c r="G126" s="102">
        <f t="shared" si="2"/>
        <v>0</v>
      </c>
    </row>
    <row r="127" spans="1:7" ht="18.600000000000001" customHeight="1" x14ac:dyDescent="0.25">
      <c r="A127" s="93" t="s">
        <v>608</v>
      </c>
      <c r="B127" s="93" t="s">
        <v>744</v>
      </c>
      <c r="C127" s="102">
        <v>10</v>
      </c>
      <c r="D127" s="102" t="s">
        <v>770</v>
      </c>
      <c r="E127" s="102" t="s">
        <v>770</v>
      </c>
      <c r="F127" s="102" t="s">
        <v>770</v>
      </c>
      <c r="G127" s="102">
        <f t="shared" si="2"/>
        <v>10</v>
      </c>
    </row>
    <row r="128" spans="1:7" ht="18.600000000000001" customHeight="1" x14ac:dyDescent="0.25">
      <c r="A128" s="93" t="s">
        <v>279</v>
      </c>
      <c r="B128" s="93" t="s">
        <v>280</v>
      </c>
      <c r="C128" s="102" t="s">
        <v>770</v>
      </c>
      <c r="D128" s="102" t="s">
        <v>770</v>
      </c>
      <c r="E128" s="102" t="s">
        <v>770</v>
      </c>
      <c r="F128" s="102" t="s">
        <v>770</v>
      </c>
      <c r="G128" s="102">
        <f t="shared" si="2"/>
        <v>0</v>
      </c>
    </row>
    <row r="129" spans="1:7" ht="18.600000000000001" customHeight="1" x14ac:dyDescent="0.25">
      <c r="A129" s="93" t="s">
        <v>609</v>
      </c>
      <c r="B129" s="93" t="s">
        <v>282</v>
      </c>
      <c r="C129" s="102" t="s">
        <v>770</v>
      </c>
      <c r="D129" s="102" t="s">
        <v>770</v>
      </c>
      <c r="E129" s="102" t="s">
        <v>770</v>
      </c>
      <c r="F129" s="102" t="s">
        <v>770</v>
      </c>
      <c r="G129" s="102">
        <f t="shared" si="2"/>
        <v>0</v>
      </c>
    </row>
    <row r="130" spans="1:7" ht="18.600000000000001" customHeight="1" x14ac:dyDescent="0.25">
      <c r="A130" s="93" t="s">
        <v>745</v>
      </c>
      <c r="B130" s="93" t="s">
        <v>284</v>
      </c>
      <c r="C130" s="102" t="s">
        <v>770</v>
      </c>
      <c r="D130" s="102" t="s">
        <v>770</v>
      </c>
      <c r="E130" s="102" t="s">
        <v>770</v>
      </c>
      <c r="F130" s="102" t="s">
        <v>770</v>
      </c>
      <c r="G130" s="102">
        <f t="shared" si="2"/>
        <v>0</v>
      </c>
    </row>
    <row r="131" spans="1:7" ht="18.600000000000001" customHeight="1" x14ac:dyDescent="0.25">
      <c r="A131" s="93" t="s">
        <v>285</v>
      </c>
      <c r="B131" s="93" t="s">
        <v>746</v>
      </c>
      <c r="C131" s="102" t="s">
        <v>770</v>
      </c>
      <c r="D131" s="102" t="s">
        <v>770</v>
      </c>
      <c r="E131" s="102" t="s">
        <v>770</v>
      </c>
      <c r="F131" s="102" t="s">
        <v>770</v>
      </c>
      <c r="G131" s="102">
        <f t="shared" si="2"/>
        <v>0</v>
      </c>
    </row>
    <row r="132" spans="1:7" ht="18.600000000000001" customHeight="1" x14ac:dyDescent="0.25">
      <c r="A132" s="93" t="s">
        <v>287</v>
      </c>
      <c r="B132" s="93" t="s">
        <v>288</v>
      </c>
      <c r="C132" s="102" t="s">
        <v>770</v>
      </c>
      <c r="D132" s="102" t="s">
        <v>770</v>
      </c>
      <c r="E132" s="102" t="s">
        <v>770</v>
      </c>
      <c r="F132" s="102" t="s">
        <v>770</v>
      </c>
      <c r="G132" s="102">
        <f t="shared" si="2"/>
        <v>0</v>
      </c>
    </row>
    <row r="133" spans="1:7" ht="18.600000000000001" customHeight="1" x14ac:dyDescent="0.25">
      <c r="A133" s="93" t="s">
        <v>289</v>
      </c>
      <c r="B133" s="93" t="s">
        <v>747</v>
      </c>
      <c r="C133" s="102" t="s">
        <v>770</v>
      </c>
      <c r="D133" s="102" t="s">
        <v>770</v>
      </c>
      <c r="E133" s="102" t="s">
        <v>770</v>
      </c>
      <c r="F133" s="102" t="s">
        <v>770</v>
      </c>
      <c r="G133" s="102">
        <f t="shared" si="2"/>
        <v>0</v>
      </c>
    </row>
    <row r="134" spans="1:7" ht="18.600000000000001" customHeight="1" x14ac:dyDescent="0.25">
      <c r="A134" s="93" t="s">
        <v>748</v>
      </c>
      <c r="B134" s="93" t="s">
        <v>749</v>
      </c>
      <c r="C134" s="102" t="s">
        <v>770</v>
      </c>
      <c r="D134" s="102" t="s">
        <v>770</v>
      </c>
      <c r="E134" s="102" t="s">
        <v>770</v>
      </c>
      <c r="F134" s="102" t="s">
        <v>770</v>
      </c>
      <c r="G134" s="102">
        <f t="shared" si="2"/>
        <v>0</v>
      </c>
    </row>
    <row r="135" spans="1:7" ht="18.600000000000001" customHeight="1" x14ac:dyDescent="0.25">
      <c r="A135" s="93" t="s">
        <v>293</v>
      </c>
      <c r="B135" s="93" t="s">
        <v>750</v>
      </c>
      <c r="C135" s="102">
        <v>100</v>
      </c>
      <c r="D135" s="102">
        <v>20</v>
      </c>
      <c r="E135" s="102" t="s">
        <v>770</v>
      </c>
      <c r="F135" s="102" t="s">
        <v>770</v>
      </c>
      <c r="G135" s="102">
        <f t="shared" si="2"/>
        <v>120</v>
      </c>
    </row>
    <row r="136" spans="1:7" ht="18.600000000000001" customHeight="1" x14ac:dyDescent="0.25">
      <c r="A136" s="93" t="s">
        <v>295</v>
      </c>
      <c r="B136" s="93" t="s">
        <v>296</v>
      </c>
      <c r="C136" s="102" t="s">
        <v>770</v>
      </c>
      <c r="D136" s="102" t="s">
        <v>770</v>
      </c>
      <c r="E136" s="102" t="s">
        <v>770</v>
      </c>
      <c r="F136" s="102" t="s">
        <v>770</v>
      </c>
      <c r="G136" s="102">
        <f t="shared" si="2"/>
        <v>0</v>
      </c>
    </row>
    <row r="137" spans="1:7" ht="18.600000000000001" customHeight="1" x14ac:dyDescent="0.25">
      <c r="A137" s="93" t="s">
        <v>751</v>
      </c>
      <c r="B137" s="93" t="s">
        <v>298</v>
      </c>
      <c r="C137" s="102" t="s">
        <v>770</v>
      </c>
      <c r="D137" s="102" t="s">
        <v>770</v>
      </c>
      <c r="E137" s="102" t="s">
        <v>770</v>
      </c>
      <c r="F137" s="102" t="s">
        <v>770</v>
      </c>
      <c r="G137" s="102">
        <f t="shared" si="2"/>
        <v>0</v>
      </c>
    </row>
    <row r="138" spans="1:7" ht="18.600000000000001" customHeight="1" x14ac:dyDescent="0.25">
      <c r="A138" s="93" t="s">
        <v>299</v>
      </c>
      <c r="B138" s="93" t="s">
        <v>300</v>
      </c>
      <c r="C138" s="102" t="s">
        <v>770</v>
      </c>
      <c r="D138" s="102" t="s">
        <v>770</v>
      </c>
      <c r="E138" s="102" t="s">
        <v>770</v>
      </c>
      <c r="F138" s="102" t="s">
        <v>770</v>
      </c>
      <c r="G138" s="102">
        <f t="shared" si="2"/>
        <v>0</v>
      </c>
    </row>
    <row r="139" spans="1:7" ht="18.600000000000001" customHeight="1" x14ac:dyDescent="0.25">
      <c r="A139" s="93" t="s">
        <v>752</v>
      </c>
      <c r="B139" s="93" t="s">
        <v>753</v>
      </c>
      <c r="C139" s="102" t="s">
        <v>770</v>
      </c>
      <c r="D139" s="102" t="s">
        <v>770</v>
      </c>
      <c r="E139" s="102" t="s">
        <v>770</v>
      </c>
      <c r="F139" s="102" t="s">
        <v>770</v>
      </c>
      <c r="G139" s="102">
        <f t="shared" si="2"/>
        <v>0</v>
      </c>
    </row>
    <row r="140" spans="1:7" ht="18.600000000000001" customHeight="1" x14ac:dyDescent="0.25">
      <c r="A140" s="93" t="s">
        <v>754</v>
      </c>
      <c r="B140" s="93" t="s">
        <v>621</v>
      </c>
      <c r="C140" s="102">
        <v>10</v>
      </c>
      <c r="D140" s="102" t="s">
        <v>770</v>
      </c>
      <c r="E140" s="102" t="s">
        <v>770</v>
      </c>
      <c r="F140" s="102" t="s">
        <v>770</v>
      </c>
      <c r="G140" s="102">
        <f t="shared" si="2"/>
        <v>10</v>
      </c>
    </row>
    <row r="141" spans="1:7" ht="18.600000000000001" customHeight="1" x14ac:dyDescent="0.25">
      <c r="A141" s="93" t="s">
        <v>305</v>
      </c>
      <c r="B141" s="93" t="s">
        <v>306</v>
      </c>
      <c r="C141" s="102">
        <v>2</v>
      </c>
      <c r="D141" s="102" t="s">
        <v>770</v>
      </c>
      <c r="E141" s="102" t="s">
        <v>770</v>
      </c>
      <c r="F141" s="102" t="s">
        <v>770</v>
      </c>
      <c r="G141" s="102">
        <f t="shared" si="2"/>
        <v>2</v>
      </c>
    </row>
    <row r="142" spans="1:7" ht="18.600000000000001" customHeight="1" x14ac:dyDescent="0.25">
      <c r="A142" s="93" t="s">
        <v>307</v>
      </c>
      <c r="B142" s="93" t="s">
        <v>622</v>
      </c>
      <c r="C142" s="102" t="s">
        <v>770</v>
      </c>
      <c r="D142" s="102" t="s">
        <v>770</v>
      </c>
      <c r="E142" s="102" t="s">
        <v>770</v>
      </c>
      <c r="F142" s="102" t="s">
        <v>770</v>
      </c>
      <c r="G142" s="102">
        <f t="shared" si="2"/>
        <v>0</v>
      </c>
    </row>
    <row r="143" spans="1:7" ht="18.600000000000001" customHeight="1" x14ac:dyDescent="0.25">
      <c r="A143" s="93" t="s">
        <v>309</v>
      </c>
      <c r="B143" s="93" t="s">
        <v>310</v>
      </c>
      <c r="C143" s="102">
        <v>10</v>
      </c>
      <c r="D143" s="102" t="s">
        <v>770</v>
      </c>
      <c r="E143" s="102" t="s">
        <v>770</v>
      </c>
      <c r="F143" s="102" t="s">
        <v>770</v>
      </c>
      <c r="G143" s="102">
        <f t="shared" si="2"/>
        <v>10</v>
      </c>
    </row>
    <row r="144" spans="1:7" ht="18.600000000000001" customHeight="1" x14ac:dyDescent="0.25">
      <c r="A144" s="93" t="s">
        <v>311</v>
      </c>
      <c r="B144" s="93" t="s">
        <v>312</v>
      </c>
      <c r="C144" s="102" t="s">
        <v>770</v>
      </c>
      <c r="D144" s="102" t="s">
        <v>770</v>
      </c>
      <c r="E144" s="102" t="s">
        <v>770</v>
      </c>
      <c r="F144" s="102" t="s">
        <v>770</v>
      </c>
      <c r="G144" s="102">
        <f t="shared" si="2"/>
        <v>0</v>
      </c>
    </row>
    <row r="145" spans="1:7" ht="18.600000000000001" customHeight="1" x14ac:dyDescent="0.25">
      <c r="A145" s="93" t="s">
        <v>313</v>
      </c>
      <c r="B145" s="93" t="s">
        <v>755</v>
      </c>
      <c r="C145" s="102">
        <v>6</v>
      </c>
      <c r="D145" s="102" t="s">
        <v>770</v>
      </c>
      <c r="E145" s="102">
        <v>1</v>
      </c>
      <c r="F145" s="102" t="s">
        <v>770</v>
      </c>
      <c r="G145" s="102">
        <f t="shared" si="2"/>
        <v>7</v>
      </c>
    </row>
    <row r="146" spans="1:7" ht="18.600000000000001" customHeight="1" x14ac:dyDescent="0.25">
      <c r="A146" s="93" t="s">
        <v>315</v>
      </c>
      <c r="B146" s="93" t="s">
        <v>316</v>
      </c>
      <c r="C146" s="102">
        <v>10</v>
      </c>
      <c r="D146" s="102" t="s">
        <v>770</v>
      </c>
      <c r="E146" s="102" t="s">
        <v>770</v>
      </c>
      <c r="F146" s="102" t="s">
        <v>770</v>
      </c>
      <c r="G146" s="102">
        <f t="shared" si="2"/>
        <v>10</v>
      </c>
    </row>
    <row r="147" spans="1:7" ht="18.600000000000001" customHeight="1" x14ac:dyDescent="0.25">
      <c r="A147" s="93" t="s">
        <v>317</v>
      </c>
      <c r="B147" s="93" t="s">
        <v>625</v>
      </c>
      <c r="C147" s="102" t="s">
        <v>770</v>
      </c>
      <c r="D147" s="102" t="s">
        <v>770</v>
      </c>
      <c r="E147" s="102" t="s">
        <v>770</v>
      </c>
      <c r="F147" s="102" t="s">
        <v>770</v>
      </c>
      <c r="G147" s="102">
        <f t="shared" si="2"/>
        <v>0</v>
      </c>
    </row>
    <row r="148" spans="1:7" ht="18.600000000000001" customHeight="1" x14ac:dyDescent="0.25">
      <c r="A148" s="93" t="s">
        <v>319</v>
      </c>
      <c r="B148" s="93" t="s">
        <v>756</v>
      </c>
      <c r="C148" s="102">
        <v>5</v>
      </c>
      <c r="D148" s="102" t="s">
        <v>770</v>
      </c>
      <c r="E148" s="102" t="s">
        <v>770</v>
      </c>
      <c r="F148" s="102" t="s">
        <v>770</v>
      </c>
      <c r="G148" s="102">
        <f t="shared" si="2"/>
        <v>5</v>
      </c>
    </row>
    <row r="149" spans="1:7" ht="18.600000000000001" customHeight="1" x14ac:dyDescent="0.25">
      <c r="A149" s="93" t="s">
        <v>321</v>
      </c>
      <c r="B149" s="93" t="s">
        <v>322</v>
      </c>
      <c r="C149" s="102" t="s">
        <v>770</v>
      </c>
      <c r="D149" s="102" t="s">
        <v>770</v>
      </c>
      <c r="E149" s="102" t="s">
        <v>770</v>
      </c>
      <c r="F149" s="102" t="s">
        <v>770</v>
      </c>
      <c r="G149" s="102">
        <f t="shared" si="2"/>
        <v>0</v>
      </c>
    </row>
    <row r="150" spans="1:7" ht="18.600000000000001" customHeight="1" x14ac:dyDescent="0.25">
      <c r="A150" s="93" t="s">
        <v>757</v>
      </c>
      <c r="B150" s="93" t="s">
        <v>324</v>
      </c>
      <c r="C150" s="102">
        <v>60</v>
      </c>
      <c r="D150" s="102" t="s">
        <v>770</v>
      </c>
      <c r="E150" s="102" t="s">
        <v>770</v>
      </c>
      <c r="F150" s="102" t="s">
        <v>770</v>
      </c>
      <c r="G150" s="102">
        <f t="shared" si="2"/>
        <v>60</v>
      </c>
    </row>
    <row r="151" spans="1:7" ht="18.600000000000001" customHeight="1" x14ac:dyDescent="0.25">
      <c r="A151" s="93" t="s">
        <v>628</v>
      </c>
      <c r="B151" s="93" t="s">
        <v>326</v>
      </c>
      <c r="C151" s="102">
        <v>5</v>
      </c>
      <c r="D151" s="102" t="s">
        <v>770</v>
      </c>
      <c r="E151" s="102" t="s">
        <v>770</v>
      </c>
      <c r="F151" s="102" t="s">
        <v>770</v>
      </c>
      <c r="G151" s="102">
        <f t="shared" si="2"/>
        <v>5</v>
      </c>
    </row>
    <row r="152" spans="1:7" ht="18.600000000000001" customHeight="1" x14ac:dyDescent="0.25">
      <c r="A152" s="93" t="s">
        <v>327</v>
      </c>
      <c r="B152" s="93" t="s">
        <v>328</v>
      </c>
      <c r="C152" s="102" t="s">
        <v>770</v>
      </c>
      <c r="D152" s="102" t="s">
        <v>770</v>
      </c>
      <c r="E152" s="102" t="s">
        <v>770</v>
      </c>
      <c r="F152" s="102" t="s">
        <v>770</v>
      </c>
      <c r="G152" s="102">
        <f t="shared" si="2"/>
        <v>0</v>
      </c>
    </row>
    <row r="153" spans="1:7" ht="18.600000000000001" customHeight="1" x14ac:dyDescent="0.25">
      <c r="A153" s="93" t="s">
        <v>329</v>
      </c>
      <c r="B153" s="93" t="s">
        <v>330</v>
      </c>
      <c r="C153" s="102" t="s">
        <v>770</v>
      </c>
      <c r="D153" s="102" t="s">
        <v>770</v>
      </c>
      <c r="E153" s="102" t="s">
        <v>770</v>
      </c>
      <c r="F153" s="102" t="s">
        <v>770</v>
      </c>
      <c r="G153" s="102">
        <f t="shared" si="2"/>
        <v>0</v>
      </c>
    </row>
    <row r="154" spans="1:7" ht="18.600000000000001" customHeight="1" x14ac:dyDescent="0.25">
      <c r="A154" s="93" t="s">
        <v>331</v>
      </c>
      <c r="B154" s="93" t="s">
        <v>332</v>
      </c>
      <c r="C154" s="102" t="s">
        <v>770</v>
      </c>
      <c r="D154" s="102" t="s">
        <v>770</v>
      </c>
      <c r="E154" s="102" t="s">
        <v>770</v>
      </c>
      <c r="F154" s="102" t="s">
        <v>770</v>
      </c>
      <c r="G154" s="102">
        <f t="shared" si="2"/>
        <v>0</v>
      </c>
    </row>
    <row r="155" spans="1:7" ht="18.600000000000001" customHeight="1" x14ac:dyDescent="0.25">
      <c r="A155" s="93" t="s">
        <v>333</v>
      </c>
      <c r="B155" s="93" t="s">
        <v>334</v>
      </c>
      <c r="C155" s="102">
        <v>20</v>
      </c>
      <c r="D155" s="102" t="s">
        <v>770</v>
      </c>
      <c r="E155" s="102" t="s">
        <v>770</v>
      </c>
      <c r="F155" s="102" t="s">
        <v>770</v>
      </c>
      <c r="G155" s="102">
        <f t="shared" si="2"/>
        <v>20</v>
      </c>
    </row>
    <row r="156" spans="1:7" ht="18.600000000000001" customHeight="1" x14ac:dyDescent="0.25">
      <c r="A156" s="93" t="s">
        <v>335</v>
      </c>
      <c r="B156" s="94" t="s">
        <v>758</v>
      </c>
      <c r="C156" s="102">
        <v>5</v>
      </c>
      <c r="D156" s="102" t="s">
        <v>770</v>
      </c>
      <c r="E156" s="102">
        <v>5</v>
      </c>
      <c r="F156" s="102" t="s">
        <v>770</v>
      </c>
      <c r="G156" s="102">
        <f t="shared" si="2"/>
        <v>10</v>
      </c>
    </row>
    <row r="157" spans="1:7" ht="18.600000000000001" customHeight="1" x14ac:dyDescent="0.25">
      <c r="A157" s="93" t="s">
        <v>337</v>
      </c>
      <c r="B157" s="93" t="s">
        <v>338</v>
      </c>
      <c r="C157" s="102">
        <v>16</v>
      </c>
      <c r="D157" s="102" t="s">
        <v>770</v>
      </c>
      <c r="E157" s="102" t="s">
        <v>770</v>
      </c>
      <c r="F157" s="102" t="s">
        <v>770</v>
      </c>
      <c r="G157" s="102">
        <f t="shared" si="2"/>
        <v>16</v>
      </c>
    </row>
    <row r="158" spans="1:7" ht="18.600000000000001" customHeight="1" x14ac:dyDescent="0.25">
      <c r="A158" s="93" t="s">
        <v>339</v>
      </c>
      <c r="B158" s="93" t="s">
        <v>759</v>
      </c>
      <c r="C158" s="102" t="s">
        <v>770</v>
      </c>
      <c r="D158" s="102" t="s">
        <v>770</v>
      </c>
      <c r="E158" s="102" t="s">
        <v>770</v>
      </c>
      <c r="F158" s="102" t="s">
        <v>770</v>
      </c>
      <c r="G158" s="102">
        <f t="shared" si="2"/>
        <v>0</v>
      </c>
    </row>
    <row r="159" spans="1:7" ht="18.600000000000001" customHeight="1" x14ac:dyDescent="0.25">
      <c r="A159" s="93" t="s">
        <v>634</v>
      </c>
      <c r="B159" s="94" t="s">
        <v>635</v>
      </c>
      <c r="C159" s="102" t="s">
        <v>770</v>
      </c>
      <c r="D159" s="102" t="s">
        <v>770</v>
      </c>
      <c r="E159" s="102" t="s">
        <v>770</v>
      </c>
      <c r="F159" s="102" t="s">
        <v>770</v>
      </c>
      <c r="G159" s="102">
        <f t="shared" si="2"/>
        <v>0</v>
      </c>
    </row>
    <row r="160" spans="1:7" ht="18.600000000000001" customHeight="1" x14ac:dyDescent="0.25">
      <c r="A160" s="93" t="s">
        <v>343</v>
      </c>
      <c r="B160" s="93" t="s">
        <v>344</v>
      </c>
      <c r="C160" s="102">
        <v>15</v>
      </c>
      <c r="D160" s="102" t="s">
        <v>770</v>
      </c>
      <c r="E160" s="102" t="s">
        <v>770</v>
      </c>
      <c r="F160" s="102" t="s">
        <v>770</v>
      </c>
      <c r="G160" s="102">
        <f t="shared" si="2"/>
        <v>15</v>
      </c>
    </row>
    <row r="161" spans="1:7" ht="18.600000000000001" customHeight="1" x14ac:dyDescent="0.25">
      <c r="A161" s="93" t="s">
        <v>345</v>
      </c>
      <c r="B161" s="93" t="s">
        <v>346</v>
      </c>
      <c r="C161" s="102" t="s">
        <v>770</v>
      </c>
      <c r="D161" s="102" t="s">
        <v>770</v>
      </c>
      <c r="E161" s="102" t="s">
        <v>770</v>
      </c>
      <c r="F161" s="102" t="s">
        <v>770</v>
      </c>
      <c r="G161" s="102">
        <f t="shared" si="2"/>
        <v>0</v>
      </c>
    </row>
    <row r="162" spans="1:7" ht="18.600000000000001" customHeight="1" x14ac:dyDescent="0.25">
      <c r="A162" s="93" t="s">
        <v>347</v>
      </c>
      <c r="B162" s="93" t="s">
        <v>760</v>
      </c>
      <c r="C162" s="102">
        <v>3</v>
      </c>
      <c r="D162" s="102" t="s">
        <v>770</v>
      </c>
      <c r="E162" s="102" t="s">
        <v>770</v>
      </c>
      <c r="F162" s="102" t="s">
        <v>770</v>
      </c>
      <c r="G162" s="102">
        <f t="shared" si="2"/>
        <v>3</v>
      </c>
    </row>
    <row r="163" spans="1:7" ht="18.600000000000001" customHeight="1" x14ac:dyDescent="0.25">
      <c r="A163" s="93" t="s">
        <v>761</v>
      </c>
      <c r="B163" s="93" t="s">
        <v>350</v>
      </c>
      <c r="C163" s="102" t="s">
        <v>770</v>
      </c>
      <c r="D163" s="102" t="s">
        <v>770</v>
      </c>
      <c r="E163" s="102" t="s">
        <v>770</v>
      </c>
      <c r="F163" s="102" t="s">
        <v>770</v>
      </c>
      <c r="G163" s="102">
        <f t="shared" si="2"/>
        <v>0</v>
      </c>
    </row>
    <row r="164" spans="1:7" ht="18.600000000000001" customHeight="1" x14ac:dyDescent="0.25">
      <c r="A164" s="93" t="s">
        <v>351</v>
      </c>
      <c r="B164" s="93" t="s">
        <v>762</v>
      </c>
      <c r="C164" s="102" t="s">
        <v>770</v>
      </c>
      <c r="D164" s="102" t="s">
        <v>770</v>
      </c>
      <c r="E164" s="102" t="s">
        <v>770</v>
      </c>
      <c r="F164" s="102" t="s">
        <v>770</v>
      </c>
      <c r="G164" s="102">
        <f t="shared" ref="G164:G175" si="3">SUM(C164:F164)</f>
        <v>0</v>
      </c>
    </row>
    <row r="165" spans="1:7" ht="18.600000000000001" customHeight="1" x14ac:dyDescent="0.25">
      <c r="A165" s="93" t="s">
        <v>353</v>
      </c>
      <c r="B165" s="93" t="s">
        <v>763</v>
      </c>
      <c r="C165" s="102" t="s">
        <v>770</v>
      </c>
      <c r="D165" s="102" t="s">
        <v>770</v>
      </c>
      <c r="E165" s="102" t="s">
        <v>770</v>
      </c>
      <c r="F165" s="102" t="s">
        <v>770</v>
      </c>
      <c r="G165" s="102">
        <f t="shared" si="3"/>
        <v>0</v>
      </c>
    </row>
    <row r="166" spans="1:7" ht="18.600000000000001" customHeight="1" x14ac:dyDescent="0.25">
      <c r="A166" s="93" t="s">
        <v>771</v>
      </c>
      <c r="B166" s="93" t="s">
        <v>643</v>
      </c>
      <c r="C166" s="102" t="s">
        <v>770</v>
      </c>
      <c r="D166" s="102" t="s">
        <v>770</v>
      </c>
      <c r="E166" s="102" t="s">
        <v>770</v>
      </c>
      <c r="F166" s="102" t="s">
        <v>770</v>
      </c>
      <c r="G166" s="102">
        <f t="shared" si="3"/>
        <v>0</v>
      </c>
    </row>
    <row r="167" spans="1:7" ht="18.600000000000001" customHeight="1" x14ac:dyDescent="0.25">
      <c r="A167" s="93" t="s">
        <v>357</v>
      </c>
      <c r="B167" s="93" t="s">
        <v>358</v>
      </c>
      <c r="C167" s="102" t="s">
        <v>770</v>
      </c>
      <c r="D167" s="102" t="s">
        <v>770</v>
      </c>
      <c r="E167" s="102" t="s">
        <v>770</v>
      </c>
      <c r="F167" s="102" t="s">
        <v>770</v>
      </c>
      <c r="G167" s="102">
        <f t="shared" si="3"/>
        <v>0</v>
      </c>
    </row>
    <row r="168" spans="1:7" ht="18.600000000000001" customHeight="1" x14ac:dyDescent="0.25">
      <c r="A168" s="93" t="s">
        <v>764</v>
      </c>
      <c r="B168" s="93" t="s">
        <v>765</v>
      </c>
      <c r="C168" s="102" t="s">
        <v>770</v>
      </c>
      <c r="D168" s="102" t="s">
        <v>770</v>
      </c>
      <c r="E168" s="102" t="s">
        <v>770</v>
      </c>
      <c r="F168" s="102" t="s">
        <v>770</v>
      </c>
      <c r="G168" s="102">
        <f t="shared" si="3"/>
        <v>0</v>
      </c>
    </row>
    <row r="169" spans="1:7" ht="18.600000000000001" customHeight="1" x14ac:dyDescent="0.25">
      <c r="A169" s="93" t="s">
        <v>646</v>
      </c>
      <c r="B169" s="93" t="s">
        <v>362</v>
      </c>
      <c r="C169" s="102" t="s">
        <v>770</v>
      </c>
      <c r="D169" s="102" t="s">
        <v>770</v>
      </c>
      <c r="E169" s="102" t="s">
        <v>770</v>
      </c>
      <c r="F169" s="102" t="s">
        <v>770</v>
      </c>
      <c r="G169" s="102">
        <f t="shared" si="3"/>
        <v>0</v>
      </c>
    </row>
    <row r="170" spans="1:7" ht="18.600000000000001" customHeight="1" x14ac:dyDescent="0.25">
      <c r="A170" s="93" t="s">
        <v>363</v>
      </c>
      <c r="B170" s="93" t="s">
        <v>648</v>
      </c>
      <c r="C170" s="102">
        <v>200</v>
      </c>
      <c r="D170" s="102" t="s">
        <v>770</v>
      </c>
      <c r="E170" s="102">
        <v>20</v>
      </c>
      <c r="F170" s="102" t="s">
        <v>770</v>
      </c>
      <c r="G170" s="102">
        <f t="shared" si="3"/>
        <v>220</v>
      </c>
    </row>
    <row r="171" spans="1:7" ht="18.600000000000001" customHeight="1" x14ac:dyDescent="0.25">
      <c r="A171" s="93" t="s">
        <v>649</v>
      </c>
      <c r="B171" s="93" t="s">
        <v>766</v>
      </c>
      <c r="C171" s="102">
        <v>100</v>
      </c>
      <c r="D171" s="102" t="s">
        <v>770</v>
      </c>
      <c r="E171" s="102" t="s">
        <v>770</v>
      </c>
      <c r="F171" s="102" t="s">
        <v>770</v>
      </c>
      <c r="G171" s="102">
        <f t="shared" si="3"/>
        <v>100</v>
      </c>
    </row>
    <row r="172" spans="1:7" ht="19.5" customHeight="1" x14ac:dyDescent="0.25">
      <c r="A172" s="93" t="s">
        <v>767</v>
      </c>
      <c r="B172" s="93" t="s">
        <v>368</v>
      </c>
      <c r="C172" s="102">
        <v>10</v>
      </c>
      <c r="D172" s="102" t="s">
        <v>770</v>
      </c>
      <c r="E172" s="102" t="s">
        <v>770</v>
      </c>
      <c r="F172" s="102" t="s">
        <v>770</v>
      </c>
      <c r="G172" s="102">
        <f t="shared" si="3"/>
        <v>10</v>
      </c>
    </row>
    <row r="173" spans="1:7" ht="18.600000000000001" customHeight="1" x14ac:dyDescent="0.25">
      <c r="A173" s="93" t="s">
        <v>369</v>
      </c>
      <c r="B173" s="93" t="s">
        <v>370</v>
      </c>
      <c r="C173" s="102">
        <v>80</v>
      </c>
      <c r="D173" s="102" t="s">
        <v>770</v>
      </c>
      <c r="E173" s="102" t="s">
        <v>770</v>
      </c>
      <c r="F173" s="102" t="s">
        <v>770</v>
      </c>
      <c r="G173" s="102">
        <f t="shared" si="3"/>
        <v>80</v>
      </c>
    </row>
    <row r="174" spans="1:7" ht="18.600000000000001" customHeight="1" x14ac:dyDescent="0.25">
      <c r="A174" s="93" t="s">
        <v>371</v>
      </c>
      <c r="B174" s="96" t="s">
        <v>768</v>
      </c>
      <c r="C174" s="102">
        <v>40</v>
      </c>
      <c r="D174" s="102" t="s">
        <v>770</v>
      </c>
      <c r="E174" s="102" t="s">
        <v>770</v>
      </c>
      <c r="F174" s="102" t="s">
        <v>770</v>
      </c>
      <c r="G174" s="102">
        <f t="shared" si="3"/>
        <v>40</v>
      </c>
    </row>
    <row r="175" spans="1:7" ht="18.600000000000001" customHeight="1" x14ac:dyDescent="0.25">
      <c r="A175" s="149" t="s">
        <v>769</v>
      </c>
      <c r="B175" s="149"/>
      <c r="C175" s="104">
        <f>SUM(C39:C174)</f>
        <v>2067</v>
      </c>
      <c r="D175" s="104">
        <f>SUM(D39:D174)</f>
        <v>20</v>
      </c>
      <c r="E175" s="104">
        <f>SUM(E39:E174)</f>
        <v>147</v>
      </c>
      <c r="F175" s="104">
        <f>SUM(F39:F174)</f>
        <v>0</v>
      </c>
      <c r="G175" s="104">
        <f t="shared" si="3"/>
        <v>2234</v>
      </c>
    </row>
  </sheetData>
  <sheetProtection selectLockedCells="1" selectUnlockedCells="1"/>
  <mergeCells count="8">
    <mergeCell ref="G2:G3"/>
    <mergeCell ref="A4:B4"/>
    <mergeCell ref="A6:B6"/>
    <mergeCell ref="A38:B38"/>
    <mergeCell ref="A175:B175"/>
    <mergeCell ref="A2:A3"/>
    <mergeCell ref="B2:B3"/>
    <mergeCell ref="C2:F2"/>
  </mergeCells>
  <phoneticPr fontId="3" type="noConversion"/>
  <pageMargins left="0.74803149606299213" right="0.74803149606299213" top="0.9055118110236221" bottom="0.47244094488188981" header="0.51181102362204722" footer="0.51181102362204722"/>
  <pageSetup paperSize="9" scale="61" fitToHeight="14" orientation="portrait" r:id="rId1"/>
  <headerFooter alignWithMargins="0">
    <oddFooter xml:space="preserve">&amp;C&amp;"標楷體,標準"&amp;18 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已命名的範圍</vt:lpstr>
      </vt:variant>
      <vt:variant>
        <vt:i4>6</vt:i4>
      </vt:variant>
    </vt:vector>
  </HeadingPairs>
  <TitlesOfParts>
    <vt:vector size="9" baseType="lpstr">
      <vt:lpstr>各校可編列經費</vt:lpstr>
      <vt:lpstr>用途別(概算)</vt:lpstr>
      <vt:lpstr>來源別(概算)</vt:lpstr>
      <vt:lpstr>'用途別(概算)'!Print_Area</vt:lpstr>
      <vt:lpstr>各校可編列經費!Print_Area</vt:lpstr>
      <vt:lpstr>'來源別(概算)'!Print_Area</vt:lpstr>
      <vt:lpstr>'用途別(概算)'!Print_Titles</vt:lpstr>
      <vt:lpstr>各校可編列經費!Print_Titles</vt:lpstr>
      <vt:lpstr>'來源別(概算)'!Print_Titles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2025-07-16T01:36:51Z</cp:lastPrinted>
  <dcterms:created xsi:type="dcterms:W3CDTF">2025-07-16T01:29:39Z</dcterms:created>
  <dcterms:modified xsi:type="dcterms:W3CDTF">2025-07-22T09:30:30Z</dcterms:modified>
</cp:coreProperties>
</file>