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oogledriver\107用水範圍\05資料表規劃\107.01.26_fordigitw\"/>
    </mc:Choice>
  </mc:AlternateContent>
  <bookViews>
    <workbookView xWindow="0" yWindow="0" windowWidth="9240" windowHeight="1500"/>
  </bookViews>
  <sheets>
    <sheet name="IndustryMain" sheetId="1" r:id="rId1"/>
    <sheet name="IndustryLand" sheetId="2" r:id="rId2"/>
    <sheet name="WaterPlan" sheetId="3" r:id="rId3"/>
    <sheet name="WaterRecord-1" sheetId="4" r:id="rId4"/>
    <sheet name="WaterRecord-2" sheetId="5" r:id="rId5"/>
    <sheet name=" 使用別(含次級使用別)、分類代碼" sheetId="6" r:id="rId6"/>
    <sheet name="工業區清單" sheetId="7" r:id="rId7"/>
  </sheets>
  <calcPr calcId="152511"/>
</workbook>
</file>

<file path=xl/calcChain.xml><?xml version="1.0" encoding="utf-8"?>
<calcChain xmlns="http://schemas.openxmlformats.org/spreadsheetml/2006/main">
  <c r="G6" i="4" l="1"/>
  <c r="C1" i="5" l="1"/>
  <c r="D12" i="4"/>
  <c r="D10" i="4"/>
  <c r="D8" i="4"/>
  <c r="G7" i="4"/>
  <c r="D6" i="4"/>
  <c r="D4" i="4"/>
  <c r="Q2" i="4"/>
  <c r="O2" i="4"/>
  <c r="C2" i="4"/>
  <c r="C1" i="4"/>
  <c r="B1" i="3"/>
  <c r="B8" i="2"/>
  <c r="A8" i="2"/>
  <c r="B7" i="2"/>
  <c r="A7" i="2"/>
  <c r="B6" i="2"/>
  <c r="A6" i="2"/>
  <c r="B5" i="2"/>
  <c r="A5" i="2"/>
  <c r="B4" i="2"/>
  <c r="A4" i="2"/>
  <c r="B3" i="2"/>
  <c r="A3" i="2"/>
  <c r="B1" i="2"/>
  <c r="P181" i="5"/>
  <c r="O181" i="5"/>
  <c r="N181" i="5"/>
  <c r="M181" i="5"/>
  <c r="L181" i="5"/>
  <c r="K181" i="5"/>
  <c r="J181" i="5"/>
  <c r="I181" i="5"/>
  <c r="H181" i="5"/>
  <c r="G181" i="5"/>
  <c r="F181" i="5"/>
  <c r="E181" i="5"/>
  <c r="P141" i="5"/>
  <c r="O141" i="5"/>
  <c r="N141" i="5"/>
  <c r="M141" i="5"/>
  <c r="L141" i="5"/>
  <c r="K141" i="5"/>
  <c r="J141" i="5"/>
  <c r="I141" i="5"/>
  <c r="H141" i="5"/>
  <c r="G141" i="5"/>
  <c r="F141" i="5"/>
  <c r="E141" i="5"/>
  <c r="P136" i="5"/>
  <c r="O136" i="5"/>
  <c r="N136" i="5"/>
  <c r="M136" i="5"/>
  <c r="L136" i="5"/>
  <c r="K136" i="5"/>
  <c r="J136" i="5"/>
  <c r="I136" i="5"/>
  <c r="H136" i="5"/>
  <c r="G136" i="5"/>
  <c r="F136" i="5"/>
  <c r="E136" i="5"/>
  <c r="P132" i="5"/>
  <c r="O132" i="5"/>
  <c r="N132" i="5"/>
  <c r="M132" i="5"/>
  <c r="L132" i="5"/>
  <c r="K132" i="5"/>
  <c r="J132" i="5"/>
  <c r="I132" i="5"/>
  <c r="H132" i="5"/>
  <c r="G132" i="5"/>
  <c r="F132" i="5"/>
  <c r="E132" i="5"/>
  <c r="P130" i="5"/>
  <c r="O130" i="5"/>
  <c r="N130" i="5"/>
  <c r="M130" i="5"/>
  <c r="L130" i="5"/>
  <c r="K130" i="5"/>
  <c r="J130" i="5"/>
  <c r="I130" i="5"/>
  <c r="H130" i="5"/>
  <c r="G130" i="5"/>
  <c r="F130" i="5"/>
  <c r="E130" i="5"/>
  <c r="P126" i="5"/>
  <c r="O126" i="5"/>
  <c r="N126" i="5"/>
  <c r="M126" i="5"/>
  <c r="L126" i="5"/>
  <c r="K126" i="5"/>
  <c r="J126" i="5"/>
  <c r="I126" i="5"/>
  <c r="H126" i="5"/>
  <c r="G126" i="5"/>
  <c r="F126" i="5"/>
  <c r="E126" i="5"/>
  <c r="P124" i="5"/>
  <c r="O124" i="5"/>
  <c r="N124" i="5"/>
  <c r="M124" i="5"/>
  <c r="L124" i="5"/>
  <c r="K124" i="5"/>
  <c r="J124" i="5"/>
  <c r="I124" i="5"/>
  <c r="H124" i="5"/>
  <c r="G124" i="5"/>
  <c r="F124" i="5"/>
  <c r="E124" i="5"/>
  <c r="P122" i="5"/>
  <c r="O122" i="5"/>
  <c r="N122" i="5"/>
  <c r="M122" i="5"/>
  <c r="L122" i="5"/>
  <c r="K122" i="5"/>
  <c r="J122" i="5"/>
  <c r="I122" i="5"/>
  <c r="H122" i="5"/>
  <c r="G122" i="5"/>
  <c r="F122" i="5"/>
  <c r="E122" i="5"/>
  <c r="K119" i="5"/>
  <c r="G119" i="5"/>
  <c r="E119" i="5"/>
  <c r="P118" i="5"/>
  <c r="P119" i="5" s="1"/>
  <c r="O118" i="5"/>
  <c r="O119" i="5" s="1"/>
  <c r="N118" i="5"/>
  <c r="N119" i="5" s="1"/>
  <c r="M118" i="5"/>
  <c r="M119" i="5" s="1"/>
  <c r="L118" i="5"/>
  <c r="L119" i="5" s="1"/>
  <c r="J118" i="5"/>
  <c r="J119" i="5" s="1"/>
  <c r="I118" i="5"/>
  <c r="I119" i="5" s="1"/>
  <c r="H118" i="5"/>
  <c r="H119" i="5" s="1"/>
  <c r="G118" i="5"/>
  <c r="F118" i="5"/>
  <c r="F119" i="5" s="1"/>
  <c r="E118" i="5"/>
  <c r="P114" i="5"/>
  <c r="O114" i="5"/>
  <c r="N114" i="5"/>
  <c r="M114" i="5"/>
  <c r="L114" i="5"/>
  <c r="K114" i="5"/>
  <c r="J114" i="5"/>
  <c r="I114" i="5"/>
  <c r="H114" i="5"/>
  <c r="G114" i="5"/>
  <c r="F114" i="5"/>
  <c r="E114" i="5"/>
  <c r="P112" i="5"/>
  <c r="O112" i="5"/>
  <c r="N112" i="5"/>
  <c r="M112" i="5"/>
  <c r="L112" i="5"/>
  <c r="K112" i="5"/>
  <c r="J112" i="5"/>
  <c r="I112" i="5"/>
  <c r="H112" i="5"/>
  <c r="G112" i="5"/>
  <c r="F112" i="5"/>
  <c r="E112" i="5"/>
  <c r="P108" i="5"/>
  <c r="O108" i="5"/>
  <c r="N108" i="5"/>
  <c r="M108" i="5"/>
  <c r="L108" i="5"/>
  <c r="K108" i="5"/>
  <c r="J108" i="5"/>
  <c r="I108" i="5"/>
  <c r="H108" i="5"/>
  <c r="G108" i="5"/>
  <c r="F108" i="5"/>
  <c r="E108" i="5"/>
  <c r="P106" i="5"/>
  <c r="O106" i="5"/>
  <c r="N106" i="5"/>
  <c r="M106" i="5"/>
  <c r="L106" i="5"/>
  <c r="K106" i="5"/>
  <c r="J106" i="5"/>
  <c r="I106" i="5"/>
  <c r="H106" i="5"/>
  <c r="G106" i="5"/>
  <c r="F106" i="5"/>
  <c r="E106" i="5"/>
  <c r="P104" i="5"/>
  <c r="O104" i="5"/>
  <c r="N104" i="5"/>
  <c r="M104" i="5"/>
  <c r="L104" i="5"/>
  <c r="K104" i="5"/>
  <c r="J104" i="5"/>
  <c r="I104" i="5"/>
  <c r="H104" i="5"/>
  <c r="G104" i="5"/>
  <c r="F104" i="5"/>
  <c r="E104" i="5"/>
  <c r="P100" i="5"/>
  <c r="P101" i="5" s="1"/>
  <c r="O100" i="5"/>
  <c r="O101" i="5" s="1"/>
  <c r="N100" i="5"/>
  <c r="N101" i="5" s="1"/>
  <c r="M100" i="5"/>
  <c r="M101" i="5" s="1"/>
  <c r="L100" i="5"/>
  <c r="L101" i="5" s="1"/>
  <c r="K100" i="5"/>
  <c r="K101" i="5" s="1"/>
  <c r="J100" i="5"/>
  <c r="J101" i="5" s="1"/>
  <c r="I100" i="5"/>
  <c r="I101" i="5" s="1"/>
  <c r="H100" i="5"/>
  <c r="H101" i="5" s="1"/>
  <c r="G100" i="5"/>
  <c r="G101" i="5" s="1"/>
  <c r="F100" i="5"/>
  <c r="F101" i="5" s="1"/>
  <c r="E100" i="5"/>
  <c r="E101" i="5" s="1"/>
  <c r="P96" i="5"/>
  <c r="O96" i="5"/>
  <c r="N96" i="5"/>
  <c r="M96" i="5"/>
  <c r="L96" i="5"/>
  <c r="K96" i="5"/>
  <c r="J96" i="5"/>
  <c r="I96" i="5"/>
  <c r="H96" i="5"/>
  <c r="G96" i="5"/>
  <c r="F96" i="5"/>
  <c r="E96" i="5"/>
  <c r="P94" i="5"/>
  <c r="O94" i="5"/>
  <c r="N94" i="5"/>
  <c r="M94" i="5"/>
  <c r="L94" i="5"/>
  <c r="K94" i="5"/>
  <c r="J94" i="5"/>
  <c r="I94" i="5"/>
  <c r="H94" i="5"/>
  <c r="G94" i="5"/>
  <c r="F94" i="5"/>
  <c r="E94" i="5"/>
  <c r="P90" i="5"/>
  <c r="O90" i="5"/>
  <c r="N90" i="5"/>
  <c r="M90" i="5"/>
  <c r="L90" i="5"/>
  <c r="K90" i="5"/>
  <c r="J90" i="5"/>
  <c r="I90" i="5"/>
  <c r="H90" i="5"/>
  <c r="G90" i="5"/>
  <c r="F90" i="5"/>
  <c r="E90" i="5"/>
  <c r="P88" i="5"/>
  <c r="O88" i="5"/>
  <c r="N88" i="5"/>
  <c r="M88" i="5"/>
  <c r="L88" i="5"/>
  <c r="K88" i="5"/>
  <c r="J88" i="5"/>
  <c r="I88" i="5"/>
  <c r="H88" i="5"/>
  <c r="G88" i="5"/>
  <c r="F88" i="5"/>
  <c r="E88" i="5"/>
  <c r="P86" i="5"/>
  <c r="O86" i="5"/>
  <c r="N86" i="5"/>
  <c r="M86" i="5"/>
  <c r="L86" i="5"/>
  <c r="K86" i="5"/>
  <c r="J86" i="5"/>
  <c r="I86" i="5"/>
  <c r="H86" i="5"/>
  <c r="G86" i="5"/>
  <c r="F86" i="5"/>
  <c r="E86" i="5"/>
  <c r="H83" i="5"/>
  <c r="G83" i="5"/>
  <c r="E83" i="5"/>
  <c r="P82" i="5"/>
  <c r="P83" i="5" s="1"/>
  <c r="O82" i="5"/>
  <c r="O83" i="5" s="1"/>
  <c r="N82" i="5"/>
  <c r="N83" i="5" s="1"/>
  <c r="M82" i="5"/>
  <c r="M83" i="5" s="1"/>
  <c r="L82" i="5"/>
  <c r="L83" i="5" s="1"/>
  <c r="K82" i="5"/>
  <c r="K83" i="5" s="1"/>
  <c r="J82" i="5"/>
  <c r="J83" i="5" s="1"/>
  <c r="I82" i="5"/>
  <c r="I83" i="5" s="1"/>
  <c r="H82" i="5"/>
  <c r="G82" i="5"/>
  <c r="F82" i="5"/>
  <c r="F83" i="5" s="1"/>
  <c r="E82" i="5"/>
  <c r="P78" i="5"/>
  <c r="O78" i="5"/>
  <c r="N78" i="5"/>
  <c r="M78" i="5"/>
  <c r="L78" i="5"/>
  <c r="K78" i="5"/>
  <c r="J78" i="5"/>
  <c r="I78" i="5"/>
  <c r="H78" i="5"/>
  <c r="G78" i="5"/>
  <c r="F78" i="5"/>
  <c r="E78" i="5"/>
  <c r="P76" i="5"/>
  <c r="O76" i="5"/>
  <c r="N76" i="5"/>
  <c r="M76" i="5"/>
  <c r="L76" i="5"/>
  <c r="K76" i="5"/>
  <c r="J76" i="5"/>
  <c r="I76" i="5"/>
  <c r="H76" i="5"/>
  <c r="G76" i="5"/>
  <c r="F76" i="5"/>
  <c r="E76" i="5"/>
  <c r="P72" i="5"/>
  <c r="O72" i="5"/>
  <c r="N72" i="5"/>
  <c r="M72" i="5"/>
  <c r="L72" i="5"/>
  <c r="K72" i="5"/>
  <c r="J72" i="5"/>
  <c r="I72" i="5"/>
  <c r="H72" i="5"/>
  <c r="G72" i="5"/>
  <c r="F72" i="5"/>
  <c r="E72" i="5"/>
  <c r="P70" i="5"/>
  <c r="O70" i="5"/>
  <c r="N70" i="5"/>
  <c r="M70" i="5"/>
  <c r="L70" i="5"/>
  <c r="K70" i="5"/>
  <c r="J70" i="5"/>
  <c r="I70" i="5"/>
  <c r="H70" i="5"/>
  <c r="G70" i="5"/>
  <c r="F70" i="5"/>
  <c r="E70" i="5"/>
  <c r="P68" i="5"/>
  <c r="O68" i="5"/>
  <c r="N68" i="5"/>
  <c r="M68" i="5"/>
  <c r="L68" i="5"/>
  <c r="K68" i="5"/>
  <c r="J68" i="5"/>
  <c r="I68" i="5"/>
  <c r="H68" i="5"/>
  <c r="G68" i="5"/>
  <c r="F68" i="5"/>
  <c r="E68" i="5"/>
  <c r="P64" i="5"/>
  <c r="P65" i="5" s="1"/>
  <c r="O64" i="5"/>
  <c r="O65" i="5" s="1"/>
  <c r="N64" i="5"/>
  <c r="N65" i="5" s="1"/>
  <c r="M64" i="5"/>
  <c r="M65" i="5" s="1"/>
  <c r="L64" i="5"/>
  <c r="L65" i="5" s="1"/>
  <c r="K64" i="5"/>
  <c r="K65" i="5" s="1"/>
  <c r="J64" i="5"/>
  <c r="J65" i="5" s="1"/>
  <c r="I64" i="5"/>
  <c r="I65" i="5" s="1"/>
  <c r="H64" i="5"/>
  <c r="H65" i="5" s="1"/>
  <c r="G64" i="5"/>
  <c r="G65" i="5" s="1"/>
  <c r="H4" i="4" s="1"/>
  <c r="H5" i="4" s="1"/>
  <c r="F64" i="5"/>
  <c r="F65" i="5" s="1"/>
  <c r="E64" i="5"/>
  <c r="E65" i="5" s="1"/>
  <c r="P60" i="5"/>
  <c r="O60" i="5"/>
  <c r="N60" i="5"/>
  <c r="M60" i="5"/>
  <c r="L60" i="5"/>
  <c r="K60" i="5"/>
  <c r="J60" i="5"/>
  <c r="I60" i="5"/>
  <c r="H60" i="5"/>
  <c r="G60" i="5"/>
  <c r="F60" i="5"/>
  <c r="E60" i="5"/>
  <c r="P58" i="5"/>
  <c r="O58" i="5"/>
  <c r="N58" i="5"/>
  <c r="M58" i="5"/>
  <c r="L58" i="5"/>
  <c r="K58" i="5"/>
  <c r="J58" i="5"/>
  <c r="I58" i="5"/>
  <c r="H58" i="5"/>
  <c r="G58" i="5"/>
  <c r="F58" i="5"/>
  <c r="E58" i="5"/>
  <c r="P54" i="5"/>
  <c r="O54" i="5"/>
  <c r="N54" i="5"/>
  <c r="M54" i="5"/>
  <c r="L54" i="5"/>
  <c r="K54" i="5"/>
  <c r="J54" i="5"/>
  <c r="I54" i="5"/>
  <c r="H54" i="5"/>
  <c r="G54" i="5"/>
  <c r="F54" i="5"/>
  <c r="E54" i="5"/>
  <c r="P52" i="5"/>
  <c r="O52" i="5"/>
  <c r="N52" i="5"/>
  <c r="M52" i="5"/>
  <c r="L52" i="5"/>
  <c r="K52" i="5"/>
  <c r="J52" i="5"/>
  <c r="I52" i="5"/>
  <c r="H52" i="5"/>
  <c r="G52" i="5"/>
  <c r="F52" i="5"/>
  <c r="E52" i="5"/>
  <c r="P50" i="5"/>
  <c r="O50" i="5"/>
  <c r="N50" i="5"/>
  <c r="M50" i="5"/>
  <c r="L50" i="5"/>
  <c r="K50" i="5"/>
  <c r="J50" i="5"/>
  <c r="I50" i="5"/>
  <c r="H50" i="5"/>
  <c r="G50" i="5"/>
  <c r="F50" i="5"/>
  <c r="E50" i="5"/>
  <c r="P47" i="5"/>
  <c r="O47" i="5"/>
  <c r="N47" i="5"/>
  <c r="M47" i="5"/>
  <c r="L47" i="5"/>
  <c r="K47" i="5"/>
  <c r="J47" i="5"/>
  <c r="I47" i="5"/>
  <c r="H47" i="5"/>
  <c r="G47" i="5"/>
  <c r="F47" i="5"/>
  <c r="E47" i="5"/>
  <c r="P44" i="5"/>
  <c r="O44" i="5"/>
  <c r="N44" i="5"/>
  <c r="M44" i="5"/>
  <c r="L44" i="5"/>
  <c r="K44" i="5"/>
  <c r="J44" i="5"/>
  <c r="I44" i="5"/>
  <c r="H44" i="5"/>
  <c r="G44" i="5"/>
  <c r="F44" i="5"/>
  <c r="E44" i="5"/>
  <c r="P40" i="5"/>
  <c r="O40" i="5"/>
  <c r="N40" i="5"/>
  <c r="M40" i="5"/>
  <c r="L40" i="5"/>
  <c r="K40" i="5"/>
  <c r="J40" i="5"/>
  <c r="I40" i="5"/>
  <c r="H40" i="5"/>
  <c r="G40" i="5"/>
  <c r="F40" i="5"/>
  <c r="E40" i="5"/>
  <c r="P32" i="5"/>
  <c r="O32" i="5"/>
  <c r="N32" i="5"/>
  <c r="M32" i="5"/>
  <c r="L32" i="5"/>
  <c r="K32" i="5"/>
  <c r="J32" i="5"/>
  <c r="I32" i="5"/>
  <c r="H32" i="5"/>
  <c r="G32" i="5"/>
  <c r="F32" i="5"/>
  <c r="E32" i="5"/>
  <c r="P28" i="5"/>
  <c r="O28" i="5"/>
  <c r="N28" i="5"/>
  <c r="M28" i="5"/>
  <c r="L28" i="5"/>
  <c r="K28" i="5"/>
  <c r="J28" i="5"/>
  <c r="I28" i="5"/>
  <c r="H28" i="5"/>
  <c r="G28" i="5"/>
  <c r="F28" i="5"/>
  <c r="E28" i="5"/>
  <c r="P26" i="5"/>
  <c r="O26" i="5"/>
  <c r="N26" i="5"/>
  <c r="M26" i="5"/>
  <c r="L26" i="5"/>
  <c r="K26" i="5"/>
  <c r="J26" i="5"/>
  <c r="I26" i="5"/>
  <c r="H26" i="5"/>
  <c r="G26" i="5"/>
  <c r="F26" i="5"/>
  <c r="E26" i="5"/>
  <c r="P23" i="5"/>
  <c r="O23" i="5"/>
  <c r="N23" i="5"/>
  <c r="M23" i="5"/>
  <c r="L23" i="5"/>
  <c r="K23" i="5"/>
  <c r="J23" i="5"/>
  <c r="I23" i="5"/>
  <c r="H23" i="5"/>
  <c r="G23" i="5"/>
  <c r="F23" i="5"/>
  <c r="E23" i="5"/>
  <c r="P21" i="5"/>
  <c r="O21" i="5"/>
  <c r="N21" i="5"/>
  <c r="M21" i="5"/>
  <c r="L21" i="5"/>
  <c r="K21" i="5"/>
  <c r="J21" i="5"/>
  <c r="I21" i="5"/>
  <c r="H21" i="5"/>
  <c r="G21" i="5"/>
  <c r="F21" i="5"/>
  <c r="E21" i="5"/>
  <c r="P18" i="5"/>
  <c r="O18" i="5"/>
  <c r="N18" i="5"/>
  <c r="M18" i="5"/>
  <c r="L18" i="5"/>
  <c r="K18" i="5"/>
  <c r="J18" i="5"/>
  <c r="I18" i="5"/>
  <c r="H18" i="5"/>
  <c r="G18" i="5"/>
  <c r="F18" i="5"/>
  <c r="E18" i="5"/>
  <c r="P15" i="5"/>
  <c r="O15" i="5"/>
  <c r="N15" i="5"/>
  <c r="M15" i="5"/>
  <c r="L15" i="5"/>
  <c r="K15" i="5"/>
  <c r="J15" i="5"/>
  <c r="I15" i="5"/>
  <c r="H15" i="5"/>
  <c r="G15" i="5"/>
  <c r="F15" i="5"/>
  <c r="E15" i="5"/>
  <c r="P12" i="5"/>
  <c r="O12" i="5"/>
  <c r="N12" i="5"/>
  <c r="M12" i="5"/>
  <c r="L12" i="5"/>
  <c r="K12" i="5"/>
  <c r="J12" i="5"/>
  <c r="I12" i="5"/>
  <c r="H12" i="5"/>
  <c r="G12" i="5"/>
  <c r="H8" i="4" s="1"/>
  <c r="H9" i="4" s="1"/>
  <c r="F12" i="5"/>
  <c r="E12" i="5"/>
  <c r="F12" i="4" s="1"/>
  <c r="F13" i="4" s="1"/>
  <c r="G3" i="3"/>
  <c r="Q4" i="1"/>
  <c r="P4" i="1"/>
  <c r="O4" i="1"/>
  <c r="N4" i="1"/>
  <c r="M4" i="1"/>
  <c r="L4" i="1"/>
  <c r="K4" i="1"/>
  <c r="J4" i="1"/>
  <c r="I4" i="1"/>
  <c r="H4" i="1"/>
  <c r="G4" i="1"/>
  <c r="F4" i="1"/>
  <c r="J12" i="4" l="1"/>
  <c r="J13" i="4" s="1"/>
  <c r="K12" i="4"/>
  <c r="K13" i="4" s="1"/>
  <c r="P8" i="4"/>
  <c r="P9" i="4" s="1"/>
  <c r="L12" i="4"/>
  <c r="L13" i="4" s="1"/>
  <c r="M12" i="4"/>
  <c r="M13" i="4" s="1"/>
  <c r="J6" i="4"/>
  <c r="J7" i="4" s="1"/>
  <c r="O10" i="4"/>
  <c r="O11" i="4" s="1"/>
  <c r="K6" i="4"/>
  <c r="K7" i="4" s="1"/>
  <c r="G10" i="4"/>
  <c r="G11" i="4" s="1"/>
  <c r="P4" i="4"/>
  <c r="P5" i="4" s="1"/>
  <c r="L4" i="4"/>
  <c r="L5" i="4" s="1"/>
  <c r="I8" i="4"/>
  <c r="I9" i="4" s="1"/>
  <c r="N12" i="4"/>
  <c r="N13" i="4" s="1"/>
  <c r="J4" i="4"/>
  <c r="J5" i="4" s="1"/>
  <c r="Q6" i="4"/>
  <c r="Q7" i="4" s="1"/>
  <c r="I6" i="4"/>
  <c r="I7" i="4" s="1"/>
  <c r="I4" i="4"/>
  <c r="I5" i="4" s="1"/>
  <c r="K4" i="4"/>
  <c r="K5" i="4" s="1"/>
  <c r="Q8" i="4"/>
  <c r="Q9" i="4" s="1"/>
  <c r="H10" i="4"/>
  <c r="H11" i="4" s="1"/>
  <c r="P10" i="4"/>
  <c r="P11" i="4" s="1"/>
  <c r="G12" i="4"/>
  <c r="G13" i="4" s="1"/>
  <c r="O12" i="4"/>
  <c r="O13" i="4" s="1"/>
  <c r="I10" i="4"/>
  <c r="I11" i="4" s="1"/>
  <c r="Q10" i="4"/>
  <c r="Q11" i="4" s="1"/>
  <c r="H12" i="4"/>
  <c r="H13" i="4" s="1"/>
  <c r="P12" i="4"/>
  <c r="P13" i="4" s="1"/>
  <c r="M4" i="4"/>
  <c r="M5" i="4" s="1"/>
  <c r="L6" i="4"/>
  <c r="L7" i="4" s="1"/>
  <c r="K8" i="4"/>
  <c r="K9" i="4" s="1"/>
  <c r="J10" i="4"/>
  <c r="J11" i="4" s="1"/>
  <c r="I12" i="4"/>
  <c r="I13" i="4" s="1"/>
  <c r="Q12" i="4"/>
  <c r="Q13" i="4" s="1"/>
  <c r="J8" i="4"/>
  <c r="J9" i="4" s="1"/>
  <c r="F4" i="4"/>
  <c r="F5" i="4" s="1"/>
  <c r="N4" i="4"/>
  <c r="N5" i="4" s="1"/>
  <c r="M6" i="4"/>
  <c r="M7" i="4" s="1"/>
  <c r="L8" i="4"/>
  <c r="L9" i="4" s="1"/>
  <c r="K10" i="4"/>
  <c r="K11" i="4" s="1"/>
  <c r="G4" i="4"/>
  <c r="G5" i="4" s="1"/>
  <c r="O4" i="4"/>
  <c r="O5" i="4" s="1"/>
  <c r="F6" i="4"/>
  <c r="F7" i="4" s="1"/>
  <c r="N6" i="4"/>
  <c r="N7" i="4" s="1"/>
  <c r="M8" i="4"/>
  <c r="M9" i="4" s="1"/>
  <c r="L10" i="4"/>
  <c r="L11" i="4" s="1"/>
  <c r="O6" i="4"/>
  <c r="O7" i="4" s="1"/>
  <c r="F8" i="4"/>
  <c r="F9" i="4" s="1"/>
  <c r="N8" i="4"/>
  <c r="N9" i="4" s="1"/>
  <c r="M10" i="4"/>
  <c r="M11" i="4" s="1"/>
  <c r="Q4" i="4"/>
  <c r="Q5" i="4" s="1"/>
  <c r="H6" i="4"/>
  <c r="H7" i="4" s="1"/>
  <c r="P6" i="4"/>
  <c r="P7" i="4" s="1"/>
  <c r="G8" i="4"/>
  <c r="G9" i="4" s="1"/>
  <c r="O8" i="4"/>
  <c r="O9" i="4" s="1"/>
  <c r="F10" i="4"/>
  <c r="F11" i="4" s="1"/>
  <c r="N10" i="4"/>
  <c r="N11" i="4" s="1"/>
</calcChain>
</file>

<file path=xl/sharedStrings.xml><?xml version="1.0" encoding="utf-8"?>
<sst xmlns="http://schemas.openxmlformats.org/spreadsheetml/2006/main" count="1208" uniqueCount="719">
  <si>
    <t>表一</t>
  </si>
  <si>
    <t>第        號</t>
  </si>
  <si>
    <r>
      <rPr>
        <sz val="18"/>
        <color rgb="FF000000"/>
        <rFont val="標楷體"/>
        <family val="4"/>
        <charset val="136"/>
      </rPr>
      <t>水權「工業用水」需用水量資料表</t>
    </r>
    <r>
      <rPr>
        <sz val="18"/>
        <color rgb="FF000000"/>
        <rFont val="Times New Roman"/>
        <family val="1"/>
      </rPr>
      <t>(</t>
    </r>
    <r>
      <rPr>
        <sz val="18"/>
        <color rgb="FF000000"/>
        <rFont val="標楷體"/>
        <family val="4"/>
        <charset val="136"/>
      </rPr>
      <t>範例</t>
    </r>
    <r>
      <rPr>
        <sz val="18"/>
        <color rgb="FF000000"/>
        <rFont val="Times New Roman"/>
        <family val="1"/>
      </rPr>
      <t>)</t>
    </r>
  </si>
  <si>
    <t>本申請案各月份申請
需用水量小計</t>
  </si>
  <si>
    <r>
      <rPr>
        <sz val="14"/>
        <color rgb="FF000000"/>
        <rFont val="標楷體"/>
        <family val="4"/>
        <charset val="136"/>
      </rPr>
      <t xml:space="preserve">各月份申請用水量 </t>
    </r>
    <r>
      <rPr>
        <sz val="14"/>
        <color rgb="FF000000"/>
        <rFont val="Times New Roman"/>
        <family val="1"/>
      </rPr>
      <t>(</t>
    </r>
    <r>
      <rPr>
        <sz val="14"/>
        <color rgb="FF000000"/>
        <rFont val="標楷體"/>
        <family val="4"/>
        <charset val="136"/>
      </rPr>
      <t>單位：</t>
    </r>
    <r>
      <rPr>
        <sz val="14"/>
        <color rgb="FF000000"/>
        <rFont val="Times New Roman"/>
        <family val="1"/>
      </rPr>
      <t>cms</t>
    </r>
    <r>
      <rPr>
        <sz val="14"/>
        <color rgb="FF000000"/>
        <rFont val="標楷體"/>
        <family val="4"/>
        <charset val="136"/>
      </rPr>
      <t>，以下皆同</t>
    </r>
    <r>
      <rPr>
        <sz val="14"/>
        <color rgb="FF000000"/>
        <rFont val="Times New Roman"/>
        <family val="1"/>
      </rPr>
      <t>)</t>
    </r>
  </si>
  <si>
    <r>
      <rPr>
        <sz val="12"/>
        <color rgb="FF000000"/>
        <rFont val="標楷體"/>
        <family val="4"/>
        <charset val="136"/>
      </rPr>
      <t>備註</t>
    </r>
  </si>
  <si>
    <r>
      <rPr>
        <sz val="12"/>
        <color rgb="FF000000"/>
        <rFont val="標楷體"/>
        <family val="4"/>
        <charset val="136"/>
      </rPr>
      <t>一月</t>
    </r>
  </si>
  <si>
    <r>
      <rPr>
        <sz val="12"/>
        <color rgb="FF000000"/>
        <rFont val="標楷體"/>
        <family val="4"/>
        <charset val="136"/>
      </rPr>
      <t>二月</t>
    </r>
  </si>
  <si>
    <r>
      <rPr>
        <sz val="12"/>
        <color rgb="FF000000"/>
        <rFont val="標楷體"/>
        <family val="4"/>
        <charset val="136"/>
      </rPr>
      <t>三月</t>
    </r>
  </si>
  <si>
    <r>
      <rPr>
        <sz val="12"/>
        <color rgb="FF000000"/>
        <rFont val="標楷體"/>
        <family val="4"/>
        <charset val="136"/>
      </rPr>
      <t>四月</t>
    </r>
  </si>
  <si>
    <r>
      <rPr>
        <sz val="12"/>
        <color rgb="FF000000"/>
        <rFont val="標楷體"/>
        <family val="4"/>
        <charset val="136"/>
      </rPr>
      <t>五月</t>
    </r>
  </si>
  <si>
    <r>
      <rPr>
        <sz val="12"/>
        <color rgb="FF000000"/>
        <rFont val="標楷體"/>
        <family val="4"/>
        <charset val="136"/>
      </rPr>
      <t>六月</t>
    </r>
  </si>
  <si>
    <r>
      <rPr>
        <sz val="12"/>
        <color rgb="FF000000"/>
        <rFont val="標楷體"/>
        <family val="4"/>
        <charset val="136"/>
      </rPr>
      <t>七月</t>
    </r>
  </si>
  <si>
    <r>
      <rPr>
        <sz val="12"/>
        <color rgb="FF000000"/>
        <rFont val="標楷體"/>
        <family val="4"/>
        <charset val="136"/>
      </rPr>
      <t>八月</t>
    </r>
  </si>
  <si>
    <r>
      <rPr>
        <sz val="12"/>
        <color rgb="FF000000"/>
        <rFont val="標楷體"/>
        <family val="4"/>
        <charset val="136"/>
      </rPr>
      <t>九月</t>
    </r>
  </si>
  <si>
    <r>
      <rPr>
        <sz val="12"/>
        <color rgb="FF000000"/>
        <rFont val="標楷體"/>
        <family val="4"/>
        <charset val="136"/>
      </rPr>
      <t>十月</t>
    </r>
  </si>
  <si>
    <r>
      <rPr>
        <sz val="12"/>
        <color rgb="FF000000"/>
        <rFont val="標楷體"/>
        <family val="4"/>
        <charset val="136"/>
      </rPr>
      <t>十一月</t>
    </r>
  </si>
  <si>
    <r>
      <rPr>
        <sz val="12"/>
        <color rgb="FF000000"/>
        <rFont val="標楷體"/>
        <family val="4"/>
        <charset val="136"/>
      </rPr>
      <t>十二月</t>
    </r>
  </si>
  <si>
    <t>序號</t>
  </si>
  <si>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Times New Roman"/>
        <family val="1"/>
      </rPr>
      <t xml:space="preserve">
</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</si>
  <si>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t>使用別(含次級使用別)</t>
  </si>
  <si>
    <t>工廠行業分類代碼</t>
  </si>
  <si>
    <r>
      <t>廠地面積</t>
    </r>
    <r>
      <rPr>
        <sz val="12"/>
        <color rgb="FF000000"/>
        <rFont val="Times New Roman"/>
        <family val="1"/>
      </rPr>
      <t>(</t>
    </r>
    <r>
      <rPr>
        <sz val="12"/>
        <color rgb="FF000000"/>
        <rFont val="標楷體"/>
        <family val="4"/>
        <charset val="136"/>
      </rPr>
      <t>公頃</t>
    </r>
    <r>
      <rPr>
        <sz val="12"/>
        <color rgb="FF000000"/>
        <rFont val="Times New Roman"/>
        <family val="1"/>
      </rPr>
      <t>)</t>
    </r>
  </si>
  <si>
    <t>一月</t>
  </si>
  <si>
    <t>二月</t>
  </si>
  <si>
    <t>備註</t>
  </si>
  <si>
    <t>中部科學工業園區第四期（二林園區）</t>
  </si>
  <si>
    <t>製造業-資訊電子業</t>
  </si>
  <si>
    <t>芳苑工業區</t>
  </si>
  <si>
    <t>製造業-民生工業</t>
  </si>
  <si>
    <t>田中工業區</t>
  </si>
  <si>
    <t>芳苑鄉零星工廠</t>
  </si>
  <si>
    <t>零星工廠</t>
  </si>
  <si>
    <t>二林鎮零星工廠</t>
  </si>
  <si>
    <t>田中鎮零星工廠</t>
  </si>
  <si>
    <r>
      <rPr>
        <b/>
        <sz val="14"/>
        <color rgb="FF000000"/>
        <rFont val="標楷體"/>
        <family val="4"/>
        <charset val="136"/>
      </rPr>
      <t>申請人：</t>
    </r>
    <r>
      <rPr>
        <b/>
        <sz val="14"/>
        <color rgb="FF000000"/>
        <rFont val="Times New Roman"/>
        <family val="1"/>
      </rPr>
      <t xml:space="preserve"> (</t>
    </r>
    <r>
      <rPr>
        <b/>
        <sz val="14"/>
        <color rgb="FF000000"/>
        <rFont val="標楷體"/>
        <family val="4"/>
        <charset val="136"/>
      </rPr>
      <t>簽章</t>
    </r>
    <r>
      <rPr>
        <b/>
        <sz val="14"/>
        <color rgb="FF000000"/>
        <rFont val="Times New Roman"/>
        <family val="1"/>
      </rPr>
      <t>)</t>
    </r>
    <r>
      <rPr>
        <b/>
        <sz val="14"/>
        <color rgb="FF000000"/>
        <rFont val="Times New Roman"/>
        <family val="1"/>
      </rPr>
      <t xml:space="preserve">
</t>
    </r>
    <r>
      <rPr>
        <b/>
        <sz val="14"/>
        <color rgb="FF000000"/>
        <rFont val="Times New Roman1"/>
        <family val="1"/>
      </rPr>
      <t xml:space="preserve">
</t>
    </r>
    <r>
      <rPr>
        <b/>
        <sz val="14"/>
        <color rgb="FF000000"/>
        <rFont val="Times New Roman"/>
        <family val="1"/>
      </rPr>
      <t>(</t>
    </r>
    <r>
      <rPr>
        <b/>
        <sz val="14"/>
        <color rgb="FF000000"/>
        <rFont val="標楷體"/>
        <family val="4"/>
        <charset val="136"/>
      </rPr>
      <t>多目標水利事業之權利人或用水單位）</t>
    </r>
  </si>
  <si>
    <r>
      <rPr>
        <sz val="14"/>
        <color rgb="FF000000"/>
        <rFont val="標楷體"/>
        <family val="4"/>
        <charset val="136"/>
      </rPr>
      <t>填表說明：</t>
    </r>
  </si>
  <si>
    <t>1.</t>
  </si>
  <si>
    <t>工業用水之用水範圍資料表包含表一「工業用水」需用水量資料表、表二「工業用水」用水範圍地籍資料表、表三「工業用水」用水計畫資料表、表四「工業用水」用水範圍用水戶資料表，申請人請依下列情形填表：</t>
  </si>
  <si>
    <t>(1)</t>
  </si>
  <si>
    <t>工業區基地（或工廠）申請用水量達「用水計畫審核管理辦法」標準者，應填寫表一、表二、表三，免填寫表四。</t>
  </si>
  <si>
    <t>(2)</t>
  </si>
  <si>
    <t>個別工廠自行申請且申請用水量未達「用水計畫審核管理辦法」標準者，應填寫表一、表二，免填寫表三、表四。</t>
  </si>
  <si>
    <t>(3)</t>
  </si>
  <si>
    <t>申請人非用水人時，應填寫表一、表二，並依下列情形填寫相關佐證資料：</t>
  </si>
  <si>
    <t>●</t>
  </si>
  <si>
    <t>工業區基地（或工廠）有用水計畫者，於表三填寫該工業區基地（或工廠）用水計畫內容。</t>
  </si>
  <si>
    <t>工業區基地（或工廠）無用水計畫者，於表四填寫該工業區基地（或工廠）用水戶資料。</t>
  </si>
  <si>
    <t>2.</t>
  </si>
  <si>
    <t>本表之「序號」、「工業區(園區)基地/工廠名稱」欄位不可重複，且須與表二、表三、表四之「表一序號」、「工業區(園區)基地/工廠名稱」一致。工業區係指中央或地方主管機關設置之工業區、加工出口區…等；園區係指從事工業生產之科學工業園區、科技園區…等；工廠自行申請者，名稱需與工廠登記證一致。若申請人非用水人，且用水範圍為零星工廠，應在工業區（園區）基地／工廠名稱填寫「鄉鎮名稱＋零星工廠」，跨2個(含)以上鄉鎮市區，則需分別填寫，如「西屯區零星工廠、龍井區零星工廠」。工廠如位於園區或工業區內者，應於「備註欄」填寫該區名稱。</t>
  </si>
  <si>
    <t>3.</t>
  </si>
  <si>
    <t>本表之「使用別(含次級使用別)」欄位係依行政院主計總處編撰之中華民國行業標準分類(105.01)之B礦業及土石採取業、C製造業、D電力及燃氣供應業、E用水供應及汙染整治業、F營建工程業等大類歸類。屬製造業者次級使用別為金屬機電業、資訊電子業、化學工業、民生工業四種。申請人得依據各目的事業填寫最具代表性之使用別，唯申請人非用水人，且用水範圍為零星工廠，無法歸類使用別時，得填具零星工廠。</t>
  </si>
  <si>
    <t>4.</t>
  </si>
  <si>
    <t>本表之「工廠行業分類代碼」、「面積（公頃）」係工廠自行申水權時必塡，供水權主管機關審查參考。工廠行業分類代碼內容詳本資料表「使用別、分類代碼」工作表；廠地面積(公頃)應填明工廠登記之廠地面積，工廠登記證上若標示為平方公尺，則單位需作換算。申請人非用水人，無法取得工廠行業分類代碼、面積資料者，得免塡。</t>
  </si>
  <si>
    <t>5.</t>
  </si>
  <si>
    <t>本表之「本申請案各月份申請需用水量小計」欄，表示各工業區(園區)基地(工廠)之該月份申請用水量小計值，該值應等於本申請書之「引用水量」。</t>
  </si>
  <si>
    <t>6.</t>
  </si>
  <si>
    <t>單一工業區基地或工廠填寫之各月份申請需用水量應小於或等於表三之「水權申請年限日用水量(CMS)」或表四之用水戶小計(CMS)之各月份中最大值。工廠自行申請，且申請用水量未達「用水計畫審核管理辦法」標準者，得參考用水計畫審核管理辦法及其相關規定建議值計算需用水量。</t>
  </si>
  <si>
    <t>7.</t>
  </si>
  <si>
    <t>以網路系統提交者，應檢附「用水範圍回執聯」(須完成簽章)，併同水權登記申請相關文件，提交給水權主管機關，供登記關聯作業之依據，無須繳交光碟片(電子檔)。如不以網路系統提交，且本表在二頁以下者，應以簽章後紙本提交；但本表資料在三頁以上者，應以光碟片(電子檔)提交，一案一份光碟，並檢附已簽章之第一頁及最後一頁紙本。</t>
  </si>
  <si>
    <t>8.</t>
  </si>
  <si>
    <t>多目標水利事業之水權總登記，應由權利人或用水單位（例如台灣自來水股份有限公司）負責填列表格資料及簽章。</t>
  </si>
  <si>
    <t>表二</t>
  </si>
  <si>
    <t>水權「工業用水」用水範圍地籍資料表(範例)</t>
  </si>
  <si>
    <t>表一序號</t>
  </si>
  <si>
    <t>工業區(園區)
基地/工廠名稱</t>
  </si>
  <si>
    <t>縣市別</t>
  </si>
  <si>
    <t>鄉鎮
市區別</t>
  </si>
  <si>
    <t>段\
段代碼</t>
  </si>
  <si>
    <t>小段</t>
  </si>
  <si>
    <t>地號</t>
  </si>
  <si>
    <t>備註(門牌地址)</t>
  </si>
  <si>
    <t>彰化縣</t>
  </si>
  <si>
    <t>二林鎮</t>
  </si>
  <si>
    <t>彰化縣二林鎮○○○路○○號</t>
  </si>
  <si>
    <t>芳苑鄉</t>
  </si>
  <si>
    <t>彰化縣芳苑鄉○○村○○路○○號</t>
  </si>
  <si>
    <t>田中鎮</t>
  </si>
  <si>
    <t>彰化縣田中鎮○○○路○○號</t>
  </si>
  <si>
    <t>大城鄉</t>
  </si>
  <si>
    <t>填表說明：</t>
  </si>
  <si>
    <t>工業區(園區)基地如屬於「編訂工業區」，並且與本檔案之「工業區清單」工作表之名稱一致者，得免填本表。</t>
  </si>
  <si>
    <t>本表基於土地(門牌地址)唯一之原則，請一筆地號(門牌地址)紀錄為一筆資料，若申請人非用水單位，無法取得用水單位之地籍地號資料者，請於「備註」欄位填寫完整之門牌地址，如台南市安南區安明路三段500號代表之；若用水範圍為零星工廠，得需填明縣市、鄉鎮市區名稱表示，但用水範圍含括兩個(含)以上鄉鎮市區，則需分別填寫紀錄。</t>
  </si>
  <si>
    <t>本表之「地段、小段」與「段代碼」得二擇一填寫。</t>
  </si>
  <si>
    <t>本表之「地號」統一以八碼書寫，如「0001-0000」所示。</t>
  </si>
  <si>
    <t>表三</t>
  </si>
  <si>
    <t>水權「工業用水」用水計畫資料表(範例)</t>
  </si>
  <si>
    <t>工業區(園區)基地/工廠名稱</t>
  </si>
  <si>
    <t>用水計畫名稱</t>
  </si>
  <si>
    <t>用水對象或
水源供應方式</t>
  </si>
  <si>
    <t>單日最大
用水量
(CMD)</t>
  </si>
  <si>
    <t>水權申請年限
日用水量(CMD)</t>
  </si>
  <si>
    <t>水權申請年限
日用水量(CMS)</t>
  </si>
  <si>
    <t>中部科學工業園區第四期（二林園區）開發計畫用水計畫書</t>
  </si>
  <si>
    <t>包含土地使用、產業引進（光電、半導體、精密機械、生物科技及綠色能源產業等）、基礎建設等規劃。</t>
  </si>
  <si>
    <t>用水計畫終期年為115年，本申請案申請年限至111年。</t>
  </si>
  <si>
    <t>單一工業區基地或工廠用水量如符合「用水計畫審核管理辦法」規定者，應填寫本表。申請人非用水人且未取得用水人之已核定用水計畫者，得免填寫。</t>
  </si>
  <si>
    <t>單一工業區基地或工廠如有多筆水權或臨時用水者，各申請之本表填寫內容應相同一致，以符合水利法第17條規定。</t>
  </si>
  <si>
    <t>本表之「表一序號」、「工業區(園區)基地/工廠名稱」須與表一之「序號」、「工業區(園區)基地/工廠名稱」欄位一致。</t>
  </si>
  <si>
    <t>本表之「用水計畫名稱」欄位應與送審或已核准之用水計畫名稱一致，供主管機關勾稽查詢。</t>
  </si>
  <si>
    <t>本表之「用水對象或水源供應方式」欄位，應填明產業性質、工廠家數或水源供應方式等資訊。</t>
  </si>
  <si>
    <t>本表之「單日最大用水量(CMD)」係指開發完成進入營運使用階段之單日最大用水量，應填明主管機關核定用水計畫之單日最大用水量(CMD)。</t>
  </si>
  <si>
    <t>本表之「水權申請年限日用水量(CMD)」，應填報水權申請案最終年對應用水計畫該年度之單日最大用水量，同一目的事業加總所有申請案之申請年限日用水量累計值應小於或等於單日最大用水量。若申請年限日用水量(CMD)與單日最大用水量(CMD)不同者，亦應於備註欄塡明原因，供主管機關查核。如：用水計畫終期年為115年，本申請案申請年限至111年。</t>
  </si>
  <si>
    <t>本表之「水權申請年限日用水量(CMS)，申請人應依上述之申請年限日用水量(CMD)並依水權登記申請書之「每日用水時數」換算成CMS，作為本案表一工業區基地或工廠各月份申請用水量之審核上限。</t>
  </si>
  <si>
    <r>
      <rPr>
        <sz val="14"/>
        <color rgb="FF000000"/>
        <rFont val="標楷體"/>
        <family val="4"/>
        <charset val="136"/>
      </rPr>
      <t>表四</t>
    </r>
  </si>
  <si>
    <r>
      <rPr>
        <sz val="18"/>
        <color rgb="FF000000"/>
        <rFont val="標楷體"/>
        <family val="4"/>
        <charset val="136"/>
      </rPr>
      <t>水權「工業用水」用水範圍用水戶資料表</t>
    </r>
    <r>
      <rPr>
        <sz val="18"/>
        <color rgb="FF000000"/>
        <rFont val="Times New Roman"/>
        <family val="1"/>
      </rPr>
      <t>(</t>
    </r>
    <r>
      <rPr>
        <sz val="18"/>
        <color rgb="FF000000"/>
        <rFont val="標楷體"/>
        <family val="4"/>
        <charset val="136"/>
      </rPr>
      <t>範例</t>
    </r>
    <r>
      <rPr>
        <sz val="18"/>
        <color rgb="FF000000"/>
        <rFont val="Times New Roman"/>
        <family val="1"/>
      </rPr>
      <t>)</t>
    </r>
  </si>
  <si>
    <t>輸水損失參數</t>
  </si>
  <si>
    <t>淨水處理參數</t>
  </si>
  <si>
    <t>水表統計年度</t>
  </si>
  <si>
    <t>年</t>
  </si>
  <si>
    <r>
      <rPr>
        <sz val="12"/>
        <color rgb="FF000000"/>
        <rFont val="標楷體"/>
        <family val="4"/>
        <charset val="136"/>
      </rPr>
      <t>表一序號</t>
    </r>
  </si>
  <si>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</si>
  <si>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用水戶數</t>
    </r>
  </si>
  <si>
    <r>
      <rPr>
        <sz val="12"/>
        <color rgb="FF000000"/>
        <rFont val="標楷體"/>
        <family val="4"/>
        <charset val="136"/>
      </rPr>
      <t>單位</t>
    </r>
  </si>
  <si>
    <r>
      <t>1</t>
    </r>
    <r>
      <rPr>
        <sz val="12"/>
        <color rgb="FF000000"/>
        <rFont val="標楷體"/>
        <family val="4"/>
        <charset val="136"/>
      </rPr>
      <t>月</t>
    </r>
  </si>
  <si>
    <r>
      <t>2</t>
    </r>
    <r>
      <rPr>
        <sz val="12"/>
        <color rgb="FF000000"/>
        <rFont val="標楷體"/>
        <family val="4"/>
        <charset val="136"/>
      </rPr>
      <t>月</t>
    </r>
  </si>
  <si>
    <r>
      <t>3</t>
    </r>
    <r>
      <rPr>
        <sz val="12"/>
        <color rgb="FF000000"/>
        <rFont val="標楷體"/>
        <family val="4"/>
        <charset val="136"/>
      </rPr>
      <t>月</t>
    </r>
  </si>
  <si>
    <r>
      <t>4</t>
    </r>
    <r>
      <rPr>
        <sz val="12"/>
        <color rgb="FF000000"/>
        <rFont val="標楷體"/>
        <family val="4"/>
        <charset val="136"/>
      </rPr>
      <t>月</t>
    </r>
  </si>
  <si>
    <r>
      <t>5</t>
    </r>
    <r>
      <rPr>
        <sz val="12"/>
        <color rgb="FF000000"/>
        <rFont val="標楷體"/>
        <family val="4"/>
        <charset val="136"/>
      </rPr>
      <t>月</t>
    </r>
  </si>
  <si>
    <r>
      <t>6</t>
    </r>
    <r>
      <rPr>
        <sz val="12"/>
        <color rgb="FF000000"/>
        <rFont val="標楷體"/>
        <family val="4"/>
        <charset val="136"/>
      </rPr>
      <t>月</t>
    </r>
  </si>
  <si>
    <r>
      <t>7</t>
    </r>
    <r>
      <rPr>
        <sz val="12"/>
        <color rgb="FF000000"/>
        <rFont val="標楷體"/>
        <family val="4"/>
        <charset val="136"/>
      </rPr>
      <t>月</t>
    </r>
  </si>
  <si>
    <r>
      <t>8</t>
    </r>
    <r>
      <rPr>
        <sz val="12"/>
        <color rgb="FF000000"/>
        <rFont val="標楷體"/>
        <family val="4"/>
        <charset val="136"/>
      </rPr>
      <t>月</t>
    </r>
  </si>
  <si>
    <r>
      <t>9</t>
    </r>
    <r>
      <rPr>
        <sz val="12"/>
        <color rgb="FF000000"/>
        <rFont val="標楷體"/>
        <family val="4"/>
        <charset val="136"/>
      </rPr>
      <t>月</t>
    </r>
  </si>
  <si>
    <r>
      <t>10</t>
    </r>
    <r>
      <rPr>
        <sz val="12"/>
        <color rgb="FF000000"/>
        <rFont val="標楷體"/>
        <family val="4"/>
        <charset val="136"/>
      </rPr>
      <t>月</t>
    </r>
  </si>
  <si>
    <r>
      <t>11</t>
    </r>
    <r>
      <rPr>
        <sz val="12"/>
        <color rgb="FF000000"/>
        <rFont val="標楷體"/>
        <family val="4"/>
        <charset val="136"/>
      </rPr>
      <t>月</t>
    </r>
  </si>
  <si>
    <r>
      <t>12</t>
    </r>
    <r>
      <rPr>
        <sz val="12"/>
        <color rgb="FF000000"/>
        <rFont val="標楷體"/>
        <family val="4"/>
        <charset val="136"/>
      </rPr>
      <t>月</t>
    </r>
  </si>
  <si>
    <r>
      <rPr>
        <sz val="12"/>
        <color rgb="FF000000"/>
        <rFont val="標楷體"/>
        <family val="4"/>
        <charset val="136"/>
      </rPr>
      <t>芳苑工業區</t>
    </r>
  </si>
  <si>
    <r>
      <rPr>
        <sz val="12"/>
        <color rgb="FF000000"/>
        <rFont val="標楷體"/>
        <family val="4"/>
        <charset val="136"/>
      </rPr>
      <t>小計</t>
    </r>
    <r>
      <rPr>
        <sz val="12"/>
        <color rgb="FF000000"/>
        <rFont val="Times New Roman"/>
        <family val="1"/>
      </rPr>
      <t>(</t>
    </r>
    <r>
      <rPr>
        <sz val="12"/>
        <color rgb="FF000000"/>
        <rFont val="標楷體"/>
        <family val="4"/>
        <charset val="136"/>
      </rPr>
      <t>度</t>
    </r>
    <r>
      <rPr>
        <sz val="12"/>
        <color rgb="FF000000"/>
        <rFont val="Times New Roman"/>
        <family val="1"/>
      </rPr>
      <t>)</t>
    </r>
  </si>
  <si>
    <r>
      <rPr>
        <b/>
        <sz val="12"/>
        <color rgb="FF000000"/>
        <rFont val="標楷體"/>
        <family val="4"/>
        <charset val="136"/>
      </rPr>
      <t>小計</t>
    </r>
    <r>
      <rPr>
        <b/>
        <sz val="12"/>
        <color rgb="FF000000"/>
        <rFont val="Times New Roman"/>
        <family val="1"/>
      </rPr>
      <t>(CMS)</t>
    </r>
  </si>
  <si>
    <r>
      <rPr>
        <sz val="12"/>
        <color rgb="FF000000"/>
        <rFont val="標楷體"/>
        <family val="4"/>
        <charset val="136"/>
      </rPr>
      <t>田中工業區</t>
    </r>
  </si>
  <si>
    <r>
      <rPr>
        <sz val="12"/>
        <color rgb="FF000000"/>
        <rFont val="標楷體"/>
        <family val="4"/>
        <charset val="136"/>
      </rPr>
      <t>芳苑鄉零星工廠</t>
    </r>
  </si>
  <si>
    <r>
      <rPr>
        <sz val="12"/>
        <color rgb="FF000000"/>
        <rFont val="標楷體"/>
        <family val="4"/>
        <charset val="136"/>
      </rPr>
      <t>二林鎮零星工廠</t>
    </r>
  </si>
  <si>
    <t>符合以下條件之申請案，應以本表列出用水戶前一年度各月份用水度數，供主管機關審查事業所需之參考。
●申請人非用水人且申請用水範圍係老舊工業區，無用水計畫者。
●申請人非用水人且申請用水範圍係行政區內有諸多零星工廠者。</t>
  </si>
  <si>
    <t>本表上方之「水表統計年度」，應填寫申請案前一年度之用水紀錄年份資料。</t>
  </si>
  <si>
    <t>本表上方之輸水損失參數、淨水處理參數，請自來水事業申請人根據各區處之供水系統狀況輸入此二參數值，以供主關機關參考。</t>
  </si>
  <si>
    <t>本表之「工業區(園區)基地/工廠名稱」須與表一填寫之內容一致；申請人應依據用水人用水紀錄填寫本表之「用水戶名稱」及「用水種別」資料。</t>
  </si>
  <si>
    <t>本表下方之用水戶各月份用水紀錄所示用水量，係指用水戶水表紀錄之用水度數，此為淨水後用水量。</t>
  </si>
  <si>
    <t>本表上方之各目的事業統計分成兩部分，「小計(度)」係目的事業範圍內各用水戶之用水度數小計值；「小計(cms)」係根據用水度數小計值/(1-輸水損失參數)/(1-淨水處理參數)/用水日數/86,400計算得之。</t>
  </si>
  <si>
    <t>為初設水表，尚無歷史紀錄供應紀錄者，無須列入。</t>
  </si>
  <si>
    <r>
      <rPr>
        <sz val="12"/>
        <color rgb="FF000000"/>
        <rFont val="標楷體"/>
        <family val="4"/>
        <charset val="136"/>
      </rPr>
      <t>流水號</t>
    </r>
  </si>
  <si>
    <r>
      <rPr>
        <sz val="12"/>
        <color rgb="FF000000"/>
        <rFont val="標楷體"/>
        <family val="4"/>
        <charset val="136"/>
      </rPr>
      <t>工業區基地</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</si>
  <si>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用水戶名稱</t>
    </r>
  </si>
  <si>
    <r>
      <rPr>
        <sz val="12"/>
        <color rgb="FF000000"/>
        <rFont val="標楷體"/>
        <family val="4"/>
        <charset val="136"/>
      </rPr>
      <t>用水種別</t>
    </r>
  </si>
  <si>
    <r>
      <rPr>
        <sz val="14"/>
        <color rgb="FF000000"/>
        <rFont val="標楷體"/>
        <family val="4"/>
        <charset val="136"/>
      </rPr>
      <t>各月份水表紀錄</t>
    </r>
    <r>
      <rPr>
        <sz val="14"/>
        <color rgb="FF000000"/>
        <rFont val="Times New Roman"/>
        <family val="1"/>
      </rPr>
      <t>(</t>
    </r>
    <r>
      <rPr>
        <sz val="14"/>
        <color rgb="FF000000"/>
        <rFont val="標楷體"/>
        <family val="4"/>
        <charset val="136"/>
      </rPr>
      <t>度</t>
    </r>
    <r>
      <rPr>
        <sz val="14"/>
        <color rgb="FF000000"/>
        <rFont val="Times New Roman"/>
        <family val="1"/>
      </rPr>
      <t>)</t>
    </r>
  </si>
  <si>
    <r>
      <rPr>
        <sz val="12"/>
        <color rgb="FF0000FF"/>
        <rFont val="標楷體"/>
        <family val="4"/>
        <charset val="136"/>
      </rPr>
      <t>芳苑工業區</t>
    </r>
  </si>
  <si>
    <t>０００實業股份有限公司芳苑廠</t>
  </si>
  <si>
    <t>０００００實業有限公司</t>
  </si>
  <si>
    <t>０００企業股份有限公司彰化一廠</t>
  </si>
  <si>
    <t>０００拌混凝土股份有限公司</t>
  </si>
  <si>
    <t>０００鋼鐵有限公司芳苑廠</t>
  </si>
  <si>
    <t>０００企業股份有限公司彰化五廠</t>
  </si>
  <si>
    <t>０００實業股份有限公司</t>
  </si>
  <si>
    <t>０００農產加工廠</t>
  </si>
  <si>
    <t>００興業股份有限公司</t>
  </si>
  <si>
    <t>０００企業股份有限公司工廠</t>
  </si>
  <si>
    <t>０００木器廠</t>
  </si>
  <si>
    <t>０００００工業股份有限公司</t>
  </si>
  <si>
    <t>００００業有限公司二廠</t>
  </si>
  <si>
    <t>０００興業股份有限公司</t>
  </si>
  <si>
    <t>０００塑膠工業股份有限公司</t>
  </si>
  <si>
    <t>００００有限公司</t>
  </si>
  <si>
    <t>０００股份有限公司工廠</t>
  </si>
  <si>
    <t>００００股份有限公司二廠</t>
  </si>
  <si>
    <t>０００股份有限公司</t>
  </si>
  <si>
    <t>００００股份有限公司</t>
  </si>
  <si>
    <t>００００股份有限公司彰化三廠</t>
  </si>
  <si>
    <t>０００企業股份有限公司</t>
  </si>
  <si>
    <t>００實業股份有限公司</t>
  </si>
  <si>
    <t>００００企業股份有限公司二廠</t>
  </si>
  <si>
    <t>０００００企業股份有限公司</t>
  </si>
  <si>
    <t>０００有限公司工廠</t>
  </si>
  <si>
    <t>００００股份有限公司彰化芳苑廠</t>
  </si>
  <si>
    <t>０００有限公司</t>
  </si>
  <si>
    <t>０００００有限公司</t>
  </si>
  <si>
    <t>０００００股份有限公司二廠</t>
  </si>
  <si>
    <t>００００管股份有限公司</t>
  </si>
  <si>
    <t>０００００股份有限公司</t>
  </si>
  <si>
    <t>００有限公司三廠</t>
  </si>
  <si>
    <t>０００股份有限公司一廠</t>
  </si>
  <si>
    <t>０００有限公司芳苑廠</t>
  </si>
  <si>
    <t>００００實業股份有限公司一廠</t>
  </si>
  <si>
    <t>０００工業股份有限公司</t>
  </si>
  <si>
    <t>００紙器股份有限公司</t>
  </si>
  <si>
    <t>００企業有限公司二廠</t>
  </si>
  <si>
    <t>００股份有限公司</t>
  </si>
  <si>
    <t>００００企業有限公司</t>
  </si>
  <si>
    <t>００００００股份有限公司二廠</t>
  </si>
  <si>
    <t>００００股份有限公司第二廠</t>
  </si>
  <si>
    <t>００００股份有限公司五廠</t>
  </si>
  <si>
    <t>０００綜合工業股份有限公司芳苑廠三廠</t>
  </si>
  <si>
    <t>００００００環保科技有限公司</t>
  </si>
  <si>
    <t>０００紙業股份有限公司</t>
  </si>
  <si>
    <t>０００實業有限公司</t>
  </si>
  <si>
    <t>００００股份有限公司三廠</t>
  </si>
  <si>
    <t>０００環保科技股份有限公司二廠</t>
  </si>
  <si>
    <t>００００塑膠股份有限公司二廠</t>
  </si>
  <si>
    <t>００００００農產加工廠</t>
  </si>
  <si>
    <t>００有限公司</t>
  </si>
  <si>
    <t>０００有限公司分廠</t>
  </si>
  <si>
    <t>００業股份有限公司</t>
  </si>
  <si>
    <t>００００業股份有限公司</t>
  </si>
  <si>
    <t>００份有限公司芳苑廠</t>
  </si>
  <si>
    <t>０００份有限公司彰化二廠</t>
  </si>
  <si>
    <t>０００股份有限公司彰化廠</t>
  </si>
  <si>
    <t>０００股份有限公司第二廠</t>
  </si>
  <si>
    <t>０００企業股份有限公司彰化二廠</t>
  </si>
  <si>
    <r>
      <t>０００企業股份有限公司彰化</t>
    </r>
    <r>
      <rPr>
        <b/>
        <sz val="12"/>
        <color rgb="FF000000"/>
        <rFont val="新細明體"/>
        <family val="1"/>
        <charset val="136"/>
      </rPr>
      <t>０００</t>
    </r>
    <r>
      <rPr>
        <sz val="12"/>
        <color rgb="FF0000FF"/>
        <rFont val="標楷體"/>
        <family val="4"/>
        <charset val="136"/>
      </rPr>
      <t>廠</t>
    </r>
  </si>
  <si>
    <t>０００際興業有限公司</t>
  </si>
  <si>
    <t>０國際股份有限公司</t>
  </si>
  <si>
    <t>０００工業股份有限公司工廠</t>
  </si>
  <si>
    <t>０００業股份有限公司</t>
  </si>
  <si>
    <t>００股份有限公司二廠</t>
  </si>
  <si>
    <t>０００股份有限公司彰化尼龍總廠</t>
  </si>
  <si>
    <t>０００製品廠股份有限公司</t>
  </si>
  <si>
    <t>０００股份有限公司彰化０００纖總廠</t>
  </si>
  <si>
    <t>０００股份有限公司分廠</t>
  </si>
  <si>
    <t>００工業社</t>
  </si>
  <si>
    <t>０００實業股份有限公司工廠</t>
  </si>
  <si>
    <t>０００油工廠</t>
  </si>
  <si>
    <t>０企業有限公司二林廠</t>
  </si>
  <si>
    <t>０００二林</t>
  </si>
  <si>
    <t>０００工業社</t>
  </si>
  <si>
    <t>０００實業有限公司工廠</t>
  </si>
  <si>
    <t>０００企業有限公司</t>
  </si>
  <si>
    <t>０００金屬股份有限公司</t>
  </si>
  <si>
    <t>０００企業有限公司工廠</t>
  </si>
  <si>
    <t>０００工業有限公司工廠</t>
  </si>
  <si>
    <t>０００精密科技有限公司</t>
  </si>
  <si>
    <t>００模具廠</t>
  </si>
  <si>
    <t>０００００實業股份有限公司</t>
  </si>
  <si>
    <t>０００００食品廠</t>
  </si>
  <si>
    <t>００實業有限公司工廠</t>
  </si>
  <si>
    <t>０００科技股份有限公司</t>
  </si>
  <si>
    <t>０００廠股份有限公司</t>
  </si>
  <si>
    <t>００企業社</t>
  </si>
  <si>
    <t>０００００興業有限公司</t>
  </si>
  <si>
    <t>０００００印染廠股份有限公司</t>
  </si>
  <si>
    <t>００有機肥料科技有限公司</t>
  </si>
  <si>
    <t>０００００企業有限公司</t>
  </si>
  <si>
    <t>０００企業社</t>
  </si>
  <si>
    <t>０工業有限公司工廠</t>
  </si>
  <si>
    <t>０００機械股份有限公司二廠</t>
  </si>
  <si>
    <t>０００００科技有限公司二廠</t>
  </si>
  <si>
    <t>大城鄉零星工廠</t>
  </si>
  <si>
    <t>０木工廠</t>
  </si>
  <si>
    <t>０００科技有限公司</t>
  </si>
  <si>
    <t>００００００企業股份有限公司一廠</t>
  </si>
  <si>
    <t>００００工廠</t>
  </si>
  <si>
    <t>０精密工業股份有限公司</t>
  </si>
  <si>
    <t>０００材科技股份有限公司工廠</t>
  </si>
  <si>
    <t>０００廠有限公司</t>
  </si>
  <si>
    <t>０００食品股份有限公司工廠</t>
  </si>
  <si>
    <t>００００００工業股份有限公司</t>
  </si>
  <si>
    <t>０工業股份有限公司田中廠</t>
  </si>
  <si>
    <t>００有限公司工廠</t>
  </si>
  <si>
    <t>０００有限公司二廠</t>
  </si>
  <si>
    <t>０００００工業股份有限公司田中廠</t>
  </si>
  <si>
    <t>０００加工社</t>
  </si>
  <si>
    <t>０００工業有限公司</t>
  </si>
  <si>
    <t>００實業股份有限公司工廠</t>
  </si>
  <si>
    <t>０００工業股份有限公司田中廠</t>
  </si>
  <si>
    <t>彰化縣０００米工廠</t>
  </si>
  <si>
    <t>０００廠有限公司工廠</t>
  </si>
  <si>
    <t>０００分工廠</t>
  </si>
  <si>
    <t>００業有限公司工廠</t>
  </si>
  <si>
    <t>０００限公司工廠</t>
  </si>
  <si>
    <t>０００００有限公司工廠</t>
  </si>
  <si>
    <t>００工業社工廠</t>
  </si>
  <si>
    <t>礦業及土石採取業</t>
  </si>
  <si>
    <t xml:space="preserve">0810屠宰業                                  </t>
  </si>
  <si>
    <t>製造業-金屬機電業</t>
  </si>
  <si>
    <t xml:space="preserve">0820乳品製造業                              </t>
  </si>
  <si>
    <t xml:space="preserve">0831罐頭食品製造業                          </t>
  </si>
  <si>
    <t>製造業-化學工業</t>
  </si>
  <si>
    <t xml:space="preserve">0832冷凍食品製造業                          </t>
  </si>
  <si>
    <t xml:space="preserve">0833脫水食品製造業                          </t>
  </si>
  <si>
    <t>電力及燃氣供應業</t>
  </si>
  <si>
    <t xml:space="preserve">0834醃漬食品製造業                          </t>
  </si>
  <si>
    <t>用水供應及汙染整治業</t>
  </si>
  <si>
    <t xml:space="preserve">0841糖果製造業                              </t>
  </si>
  <si>
    <t>營建工程業</t>
  </si>
  <si>
    <t xml:space="preserve">0842烘培炊蒸食品製造業                      </t>
  </si>
  <si>
    <t xml:space="preserve">0851食用油脂製造業                          </t>
  </si>
  <si>
    <t xml:space="preserve">0852製粉業                                  </t>
  </si>
  <si>
    <t xml:space="preserve">0853碾縠業                                  </t>
  </si>
  <si>
    <t xml:space="preserve">0861砂糖製造業                              </t>
  </si>
  <si>
    <t xml:space="preserve">0869其他糖類製造業                          </t>
  </si>
  <si>
    <t xml:space="preserve">0871味精製造業                              </t>
  </si>
  <si>
    <t xml:space="preserve">0872食用鹽製造業                            </t>
  </si>
  <si>
    <t xml:space="preserve">0873醬油製造業                              </t>
  </si>
  <si>
    <t xml:space="preserve">0874調味醬製造業                            </t>
  </si>
  <si>
    <t xml:space="preserve">0875食用醋製造業                            </t>
  </si>
  <si>
    <t xml:space="preserve">0879其他調味品製造業                        </t>
  </si>
  <si>
    <t xml:space="preserve">0881酒類釀造配製業                          </t>
  </si>
  <si>
    <t xml:space="preserve">0882啤酒製造業                              </t>
  </si>
  <si>
    <t xml:space="preserve">0883非酒精飲料製造業                        </t>
  </si>
  <si>
    <t xml:space="preserve">0891麵條、粉條類食品製造業                  </t>
  </si>
  <si>
    <t xml:space="preserve">0892飼料配製業                              </t>
  </si>
  <si>
    <t xml:space="preserve">0893製茶業                                  </t>
  </si>
  <si>
    <t xml:space="preserve">0894豆類加工食品製造業                      </t>
  </si>
  <si>
    <t xml:space="preserve">0895即食餐食製造業                          </t>
  </si>
  <si>
    <t xml:space="preserve">0899未分類其他品製造業                      </t>
  </si>
  <si>
    <t xml:space="preserve">0900菸草製造業                              </t>
  </si>
  <si>
    <t xml:space="preserve">1011棉紡紗業                                </t>
  </si>
  <si>
    <t xml:space="preserve">1012毛紡紗業                                </t>
  </si>
  <si>
    <t xml:space="preserve">1013人造纖維紡紗業                          </t>
  </si>
  <si>
    <t xml:space="preserve">1014人造纖維加工絲業                        </t>
  </si>
  <si>
    <t xml:space="preserve">1019其他紡紗業                              </t>
  </si>
  <si>
    <t xml:space="preserve">1021棉梭織布業                              </t>
  </si>
  <si>
    <t xml:space="preserve">1022毛梭織布業                              </t>
  </si>
  <si>
    <t xml:space="preserve">1023人造纖維梭織布業                        </t>
  </si>
  <si>
    <t xml:space="preserve">1024針織布業                                </t>
  </si>
  <si>
    <t xml:space="preserve">1029其他織布業                              </t>
  </si>
  <si>
    <t xml:space="preserve">1030不織布業                                </t>
  </si>
  <si>
    <t xml:space="preserve">1041繩、纜、網製造業                        </t>
  </si>
  <si>
    <t xml:space="preserve">1042氈、毯製造業                            </t>
  </si>
  <si>
    <t xml:space="preserve">1043漁網製造業                              </t>
  </si>
  <si>
    <t xml:space="preserve">1050印染整理業                              </t>
  </si>
  <si>
    <t xml:space="preserve">1090其他紡織業                              </t>
  </si>
  <si>
    <t xml:space="preserve">1111梭織外衣製造業                          </t>
  </si>
  <si>
    <t xml:space="preserve">1112梭織內衣及睡衣製造業                    </t>
  </si>
  <si>
    <t xml:space="preserve">1121針織外衣製造業                          </t>
  </si>
  <si>
    <t xml:space="preserve">1122針織內衣及睡衣製造業                    </t>
  </si>
  <si>
    <t xml:space="preserve">1130紡織帽製造業                            </t>
  </si>
  <si>
    <t xml:space="preserve">1141襪類製造業                              </t>
  </si>
  <si>
    <t xml:space="preserve">1142紡織手套製造業                          </t>
  </si>
  <si>
    <t xml:space="preserve">1149其他服飾品製造業                        </t>
  </si>
  <si>
    <t xml:space="preserve">1191毛巾製造業                              </t>
  </si>
  <si>
    <t xml:space="preserve">1199未分類其他紡織製品製造業                </t>
  </si>
  <si>
    <t xml:space="preserve">1201皮革、毛皮整製業                        </t>
  </si>
  <si>
    <t xml:space="preserve">1202鞋類製造業                              </t>
  </si>
  <si>
    <t xml:space="preserve">1203行李箱及手提袋製造業                    </t>
  </si>
  <si>
    <t xml:space="preserve">1209其他皮革、毛皮製品製造業                </t>
  </si>
  <si>
    <t xml:space="preserve">1301製材業                                  </t>
  </si>
  <si>
    <t xml:space="preserve">1302合板製造業                              </t>
  </si>
  <si>
    <t xml:space="preserve">1303組合木材製造業                          </t>
  </si>
  <si>
    <t xml:space="preserve">1304木質容器製造業                          </t>
  </si>
  <si>
    <t xml:space="preserve">1305竹、藤製品製造業                        </t>
  </si>
  <si>
    <t xml:space="preserve">1309其他木製品製造業                        </t>
  </si>
  <si>
    <t xml:space="preserve">1411木製家具及裝設品製造業                  </t>
  </si>
  <si>
    <t xml:space="preserve">1412竹、藤製家具及裝設品製造業              </t>
  </si>
  <si>
    <t xml:space="preserve">1419其他非金屬家具及裝設品製造業            </t>
  </si>
  <si>
    <t xml:space="preserve">1420金屬家具及家裝設品製造業                </t>
  </si>
  <si>
    <t xml:space="preserve">1430家具及裝設品表面塗裝業                  </t>
  </si>
  <si>
    <t xml:space="preserve">1510紙漿製造業                              </t>
  </si>
  <si>
    <t xml:space="preserve">1521紙張製造業                              </t>
  </si>
  <si>
    <t xml:space="preserve">1522紙皮製造業                              </t>
  </si>
  <si>
    <t xml:space="preserve">1530加工紙製品業                            </t>
  </si>
  <si>
    <t xml:space="preserve">1540紙容器製造業                            </t>
  </si>
  <si>
    <t xml:space="preserve">1591家庭及衛生用紙製造業                    </t>
  </si>
  <si>
    <t xml:space="preserve">1599未分類其他紙製品製造業                  </t>
  </si>
  <si>
    <t xml:space="preserve">1610製版業                                  </t>
  </si>
  <si>
    <t xml:space="preserve">1620印刷業                                  </t>
  </si>
  <si>
    <t xml:space="preserve">1630印刷品裝訂及加工業                      </t>
  </si>
  <si>
    <t xml:space="preserve">1690其他印刷輔助業                          </t>
  </si>
  <si>
    <t xml:space="preserve">1711基本化學工業                            </t>
  </si>
  <si>
    <t xml:space="preserve">1712石油化工原料製造業                      </t>
  </si>
  <si>
    <t xml:space="preserve">1713肥料製造業                              </t>
  </si>
  <si>
    <t xml:space="preserve">1720人造纖維製造業                          </t>
  </si>
  <si>
    <t xml:space="preserve">1731合成樹脂及塑膠製造業                    </t>
  </si>
  <si>
    <t xml:space="preserve">1732合成橡膠製造業                          </t>
  </si>
  <si>
    <t xml:space="preserve">1790其他化學材料製造業                      </t>
  </si>
  <si>
    <t xml:space="preserve">1810塗料、染料及顏料製造業                  </t>
  </si>
  <si>
    <t xml:space="preserve">1821原料藥製造業                            </t>
  </si>
  <si>
    <t xml:space="preserve">1822西藥製造業                              </t>
  </si>
  <si>
    <t xml:space="preserve">1823生物藥品製造業                          </t>
  </si>
  <si>
    <t xml:space="preserve">1824中藥製造業                              </t>
  </si>
  <si>
    <t xml:space="preserve">1825體外檢驗試劑製造業                      </t>
  </si>
  <si>
    <t xml:space="preserve">1826農藥及環境衛生用藥製造業                </t>
  </si>
  <si>
    <t xml:space="preserve">1830清潔用品製造業                          </t>
  </si>
  <si>
    <t xml:space="preserve">1840化粧品製造業                            </t>
  </si>
  <si>
    <t xml:space="preserve">1890其他化學製品製造業                      </t>
  </si>
  <si>
    <t xml:space="preserve">1910石油煉製業                              </t>
  </si>
  <si>
    <t xml:space="preserve">1990其他石油及煤製品製造業                  </t>
  </si>
  <si>
    <t xml:space="preserve">2001輪胎製造業                              </t>
  </si>
  <si>
    <t xml:space="preserve">2002工業用橡膠製品製造業                    </t>
  </si>
  <si>
    <t xml:space="preserve">2009其他橡膠製品製造業                      </t>
  </si>
  <si>
    <t xml:space="preserve">2101塑膠皮、板、管材製造業                  </t>
  </si>
  <si>
    <t xml:space="preserve">2102塑膠膜袋製造業                          </t>
  </si>
  <si>
    <t xml:space="preserve">2103塑膠日用品製造業                        </t>
  </si>
  <si>
    <t xml:space="preserve">2104塑膠皮製品製造業                        </t>
  </si>
  <si>
    <t xml:space="preserve">2105工業用塑膠製品製造業                    </t>
  </si>
  <si>
    <t xml:space="preserve">2106強化塑膠製品製造業                      </t>
  </si>
  <si>
    <t xml:space="preserve">2109其他塑膠製品製造業                      </t>
  </si>
  <si>
    <t xml:space="preserve">2211陶瓷衛浴設備製造業                      </t>
  </si>
  <si>
    <t xml:space="preserve">2212陶瓷餐具製造業                          </t>
  </si>
  <si>
    <t xml:space="preserve">2213陶瓷藝術品製造業                        </t>
  </si>
  <si>
    <t xml:space="preserve">2214陶瓷建材製造業                          </t>
  </si>
  <si>
    <t xml:space="preserve">2215科學用、工業用陶瓷製品製造業            </t>
  </si>
  <si>
    <t xml:space="preserve">2219其他陶瓷製品製造業                      </t>
  </si>
  <si>
    <t xml:space="preserve">2221平板玻璃及其製品製造業                  </t>
  </si>
  <si>
    <t xml:space="preserve">2222玻璃容器及其製品                        </t>
  </si>
  <si>
    <t xml:space="preserve">2223玻璃纖維製品製造業                      </t>
  </si>
  <si>
    <t xml:space="preserve">2229其他玻璃及玻璃製品製造業                </t>
  </si>
  <si>
    <t xml:space="preserve">2231水泥製造業                              </t>
  </si>
  <si>
    <t xml:space="preserve">2232預拌混凝土製造業                        </t>
  </si>
  <si>
    <t xml:space="preserve">2233水泥製品製造業                          </t>
  </si>
  <si>
    <t xml:space="preserve">2240耐火材料製造業                          </t>
  </si>
  <si>
    <t xml:space="preserve">2250石材製品製造業                          </t>
  </si>
  <si>
    <t xml:space="preserve">2291建築用黏土製品製造業                    </t>
  </si>
  <si>
    <t xml:space="preserve">2292工業及研磨材料製造業                    </t>
  </si>
  <si>
    <t xml:space="preserve">2293石灰製造業                              </t>
  </si>
  <si>
    <t xml:space="preserve">2294石膏製品製造業                          </t>
  </si>
  <si>
    <t xml:space="preserve">2299未分類其他非金屬礦物製品製造業          </t>
  </si>
  <si>
    <t xml:space="preserve">2311鋼鐵冶鍊業                              </t>
  </si>
  <si>
    <t xml:space="preserve">2312鋼鐵鑄造業                              </t>
  </si>
  <si>
    <t xml:space="preserve">2313鋼鐵軋延及擠型業                        </t>
  </si>
  <si>
    <t xml:space="preserve">2314鋼線鋼纜製造業                          </t>
  </si>
  <si>
    <t xml:space="preserve">2315廢車船解體及廢鋼鐵處理業                </t>
  </si>
  <si>
    <t xml:space="preserve">2319其他鋼鐵基本工業                        </t>
  </si>
  <si>
    <t xml:space="preserve">2321鍊鋁業                                  </t>
  </si>
  <si>
    <t xml:space="preserve">2322鋁鑄造業                                </t>
  </si>
  <si>
    <t xml:space="preserve">2323鋁材軋延、伸線、擠型業                  </t>
  </si>
  <si>
    <t xml:space="preserve">2331鍊銅業                                  </t>
  </si>
  <si>
    <t xml:space="preserve">2332銅鑄造業                                </t>
  </si>
  <si>
    <t xml:space="preserve">2333銅材軋延、伸線、擠型業                  </t>
  </si>
  <si>
    <t xml:space="preserve">2341鍊鎂業                                  </t>
  </si>
  <si>
    <t xml:space="preserve">2342鎂鑄造業                                </t>
  </si>
  <si>
    <t xml:space="preserve">2343鎂材軋延、伸線、擠型業                  </t>
  </si>
  <si>
    <t xml:space="preserve">2390其他金屬基本工業                        </t>
  </si>
  <si>
    <t xml:space="preserve">2411金屬鍛造業                              </t>
  </si>
  <si>
    <t xml:space="preserve">2412粉末冶金業                              </t>
  </si>
  <si>
    <t xml:space="preserve">2420金屬手工具製造業                        </t>
  </si>
  <si>
    <t xml:space="preserve">2431金屬結構製造業                          </t>
  </si>
  <si>
    <t xml:space="preserve">2432金屬建築組件製造業                      </t>
  </si>
  <si>
    <t xml:space="preserve">2441金屬貯槽及運輸容器製造業                </t>
  </si>
  <si>
    <t xml:space="preserve">2442金屬小型容器製造業                      </t>
  </si>
  <si>
    <t xml:space="preserve">2451金屬表面處理業                          </t>
  </si>
  <si>
    <t xml:space="preserve">2452金屬熱處理業                            </t>
  </si>
  <si>
    <t xml:space="preserve">2491螺絲、螺帽及鉚釘製造業                  </t>
  </si>
  <si>
    <t xml:space="preserve">2492閥類製造業                              </t>
  </si>
  <si>
    <t xml:space="preserve">2493金屬彈簧製造業                          </t>
  </si>
  <si>
    <t xml:space="preserve">2494金屬線製品製造業                        </t>
  </si>
  <si>
    <t xml:space="preserve">2499未分類其他金屬製品製造業                </t>
  </si>
  <si>
    <t xml:space="preserve">2511鍋爐製造修配業                          </t>
  </si>
  <si>
    <t xml:space="preserve">2512原動機製造修配業                        </t>
  </si>
  <si>
    <t xml:space="preserve">2520農業及園藝機械製造修配業                </t>
  </si>
  <si>
    <t xml:space="preserve">2531金屬切削工具機製造修配業                </t>
  </si>
  <si>
    <t xml:space="preserve">2532金屬成型工具機製造修配業                </t>
  </si>
  <si>
    <t xml:space="preserve">2533金屬機械手工具製造修配業                </t>
  </si>
  <si>
    <t xml:space="preserve">2534非傳統加工設備製造修配業                </t>
  </si>
  <si>
    <t xml:space="preserve">2539其他金屬加工用機械製造修配業            </t>
  </si>
  <si>
    <t xml:space="preserve">2541食品飲料機械製造修配業                  </t>
  </si>
  <si>
    <t xml:space="preserve">2542紡織及成衣機械製造修配業                </t>
  </si>
  <si>
    <t xml:space="preserve">2543木工機械製造修配業                      </t>
  </si>
  <si>
    <t xml:space="preserve">2544造紙機械製造修配業                      </t>
  </si>
  <si>
    <t xml:space="preserve">2545印刷機械製造修配業                      </t>
  </si>
  <si>
    <t xml:space="preserve">2546化工機械製造修配業                      </t>
  </si>
  <si>
    <t xml:space="preserve">2547塑膠、橡膠機械製造修配業                </t>
  </si>
  <si>
    <t xml:space="preserve">2548電子及半導體生產設備製造修配業          </t>
  </si>
  <si>
    <t xml:space="preserve">2549其他專用生產機械製造修配業              </t>
  </si>
  <si>
    <t xml:space="preserve">2551建築機械設備製造修配業                  </t>
  </si>
  <si>
    <t xml:space="preserve">2552礦業機械設備製造修配業                  </t>
  </si>
  <si>
    <t xml:space="preserve">2560事務機器製造業                          </t>
  </si>
  <si>
    <t xml:space="preserve">2570污染防治設備製造修配業                  </t>
  </si>
  <si>
    <t xml:space="preserve">2581空氣壓縮機及泵製造修配業                </t>
  </si>
  <si>
    <t xml:space="preserve">2582液壓、氣壓傳動零組件製造修配業          </t>
  </si>
  <si>
    <t xml:space="preserve">2583軸承、齒輪動力傳動裝置製造修配業      </t>
  </si>
  <si>
    <t xml:space="preserve">2584包裝機械製造修配業                      </t>
  </si>
  <si>
    <t xml:space="preserve">2585輪送機械設備製造修配業                  </t>
  </si>
  <si>
    <t xml:space="preserve">2591飲用水設備製造修配業                    </t>
  </si>
  <si>
    <t xml:space="preserve">2592金屬模具製造業                          </t>
  </si>
  <si>
    <t xml:space="preserve">2599未分類其他機械製造修配業                </t>
  </si>
  <si>
    <t xml:space="preserve">2611電腦製造業                              </t>
  </si>
  <si>
    <t xml:space="preserve">2612電腦終端裝置製造業                      </t>
  </si>
  <si>
    <t xml:space="preserve">2613電腦週邊設備製造業                      </t>
  </si>
  <si>
    <t xml:space="preserve">2614電腦組件製造業                          </t>
  </si>
  <si>
    <t xml:space="preserve">2619其他電腦設備製造業                      </t>
  </si>
  <si>
    <t xml:space="preserve">2621有線通信機械器材製造業                  </t>
  </si>
  <si>
    <t xml:space="preserve">2622無線通信機械器材製造業                  </t>
  </si>
  <si>
    <t xml:space="preserve">2631電視機、錄放影機製造業                  </t>
  </si>
  <si>
    <t xml:space="preserve">2632電唱機、收錄音機製造業                  </t>
  </si>
  <si>
    <t xml:space="preserve">2639其他視聽電子產品製造業                  </t>
  </si>
  <si>
    <t xml:space="preserve">2640資料儲存媒體製造及複製業                </t>
  </si>
  <si>
    <t xml:space="preserve">2710半導體製造業                            </t>
  </si>
  <si>
    <t xml:space="preserve">2720被動電子元件製造業                      </t>
  </si>
  <si>
    <t xml:space="preserve">2730印刷電路板製造業                        </t>
  </si>
  <si>
    <t xml:space="preserve">2791電子管製造業                            </t>
  </si>
  <si>
    <t xml:space="preserve">2792光電材料及元件製造業                    </t>
  </si>
  <si>
    <t xml:space="preserve">2799未分類其他電子零組件製造業              </t>
  </si>
  <si>
    <t xml:space="preserve">2811發電、輸電、配電機械製造修配業          </t>
  </si>
  <si>
    <t xml:space="preserve">2812電線及電纜製造業                        </t>
  </si>
  <si>
    <t xml:space="preserve">2821冷凍空調器具製造業                      </t>
  </si>
  <si>
    <t xml:space="preserve">2822洗衣設備製造業                          </t>
  </si>
  <si>
    <t xml:space="preserve">2823電熱器具製造業                          </t>
  </si>
  <si>
    <t xml:space="preserve">2824電扇製造業                              </t>
  </si>
  <si>
    <t xml:space="preserve">2829其他家用電器製造業                      </t>
  </si>
  <si>
    <t xml:space="preserve">2831電燈泡及燈管製造業                      </t>
  </si>
  <si>
    <t xml:space="preserve">2832照明器具製造業                          </t>
  </si>
  <si>
    <t xml:space="preserve">2840電池製造業                              </t>
  </si>
  <si>
    <t xml:space="preserve">2890其他電力器材製造業                      </t>
  </si>
  <si>
    <t xml:space="preserve">2911船舶建造修配業                          </t>
  </si>
  <si>
    <t xml:space="preserve">2912船舶機械及零件製造業                    </t>
  </si>
  <si>
    <t xml:space="preserve">2913海上結構物建造修配業                    </t>
  </si>
  <si>
    <t xml:space="preserve">2921軌道車輛製造修配業              </t>
  </si>
  <si>
    <t xml:space="preserve">2922軌道車輛零件製造業                      </t>
  </si>
  <si>
    <t xml:space="preserve">2931汽車製造業                              </t>
  </si>
  <si>
    <t xml:space="preserve">2932汽車零件製造業                          </t>
  </si>
  <si>
    <t xml:space="preserve">2941機車製造業                              </t>
  </si>
  <si>
    <t xml:space="preserve">2942機車零件製造業                          </t>
  </si>
  <si>
    <t xml:space="preserve">2951自行車製造業                            </t>
  </si>
  <si>
    <t xml:space="preserve">2952自行車零件製造業                        </t>
  </si>
  <si>
    <t xml:space="preserve">2961航空器製造修配業                        </t>
  </si>
  <si>
    <t xml:space="preserve">2962航空器零件製造業                        </t>
  </si>
  <si>
    <t xml:space="preserve">2990其他運輸工具及零件製造修配業            </t>
  </si>
  <si>
    <t xml:space="preserve">3011量測儀器及控制設備製造業                </t>
  </si>
  <si>
    <t xml:space="preserve">3019其他精密儀器製造業                      </t>
  </si>
  <si>
    <t xml:space="preserve">3021照相及攝影器材製造業                    </t>
  </si>
  <si>
    <t xml:space="preserve">3022眼鏡及透鏡片製造業                      </t>
  </si>
  <si>
    <t xml:space="preserve">3029其他光學器材製造業                      </t>
  </si>
  <si>
    <t xml:space="preserve">3030醫療器材及設備製造業                    </t>
  </si>
  <si>
    <t xml:space="preserve">3040鐘錶製造業                              </t>
  </si>
  <si>
    <t xml:space="preserve">3111體育用品製造業                          </t>
  </si>
  <si>
    <t xml:space="preserve">3112玩具製造業                              </t>
  </si>
  <si>
    <t xml:space="preserve">3113樂器製造業                              </t>
  </si>
  <si>
    <t xml:space="preserve">3114文具製造業                              </t>
  </si>
  <si>
    <t xml:space="preserve">3191珠寶及貴金屬製品製造業                  </t>
  </si>
  <si>
    <t xml:space="preserve">3192拉鍊及鈕扣製造業                        </t>
  </si>
  <si>
    <t xml:space="preserve">3199未分類其他工業製品製造業                </t>
  </si>
  <si>
    <t>編號</t>
  </si>
  <si>
    <t>縣市</t>
  </si>
  <si>
    <t>鄉鎮</t>
  </si>
  <si>
    <t>工業區名稱</t>
  </si>
  <si>
    <r>
      <t>產業簡述</t>
    </r>
    <r>
      <rPr>
        <sz val="12"/>
        <color rgb="FF000000"/>
        <rFont val="Times New Roman"/>
        <family val="1"/>
      </rPr>
      <t>(</t>
    </r>
    <r>
      <rPr>
        <sz val="12"/>
        <color rgb="FF000000"/>
        <rFont val="標楷體"/>
        <family val="4"/>
        <charset val="136"/>
      </rPr>
      <t>概況</t>
    </r>
    <r>
      <rPr>
        <sz val="12"/>
        <color rgb="FF000000"/>
        <rFont val="Times New Roman"/>
        <family val="1"/>
      </rPr>
      <t>)</t>
    </r>
  </si>
  <si>
    <t>修改日期</t>
  </si>
  <si>
    <r>
      <t>面積</t>
    </r>
    <r>
      <rPr>
        <sz val="12"/>
        <color rgb="FF000000"/>
        <rFont val="Times New Roman"/>
        <family val="1"/>
      </rPr>
      <t>(</t>
    </r>
    <r>
      <rPr>
        <sz val="12"/>
        <color rgb="FF000000"/>
        <rFont val="標楷體"/>
        <family val="4"/>
        <charset val="136"/>
      </rPr>
      <t>公頃</t>
    </r>
    <r>
      <rPr>
        <sz val="12"/>
        <color rgb="FF000000"/>
        <rFont val="Times New Roman"/>
        <family val="1"/>
      </rPr>
      <t>)</t>
    </r>
  </si>
  <si>
    <t>開發現況</t>
  </si>
  <si>
    <t>宜蘭縣</t>
  </si>
  <si>
    <t>蘇澳鎮、冬山鄉</t>
  </si>
  <si>
    <t>龍德工業區</t>
  </si>
  <si>
    <t>本工業區為一綜合性工業區，區內以化學材料製造業、非金屬礦物製品製造業、機械設備製造修配業為主要產業類別。</t>
  </si>
  <si>
    <t>2012.12.12</t>
  </si>
  <si>
    <t>資料來源</t>
  </si>
  <si>
    <t>已開發完成</t>
  </si>
  <si>
    <t>五結鄉</t>
  </si>
  <si>
    <t>利澤工業區</t>
  </si>
  <si>
    <t>本工業區為一綜合性工業區，區內以電子零組件製造業、電力設備製造業、食品製造業為主要產業類別。</t>
  </si>
  <si>
    <t>開發中</t>
  </si>
  <si>
    <t>基隆市</t>
  </si>
  <si>
    <t>大武崙工業區</t>
  </si>
  <si>
    <t>本工業區為一綜合性工業區，區內以機械設製造業、其他雜項製品製造業、電力電子製造業為主要產業類別。</t>
  </si>
  <si>
    <t>台北市</t>
  </si>
  <si>
    <t>南港區</t>
  </si>
  <si>
    <t>南港軟體工業園區</t>
  </si>
  <si>
    <r>
      <t>本工業區為一智慧型工業園區，區內以軟體</t>
    </r>
    <r>
      <rPr>
        <sz val="12"/>
        <color rgb="FF000000"/>
        <rFont val="Times New Roman"/>
        <family val="1"/>
      </rPr>
      <t>IC</t>
    </r>
    <r>
      <rPr>
        <sz val="12"/>
        <color rgb="FF000000"/>
        <rFont val="標楷體"/>
        <family val="4"/>
        <charset val="136"/>
      </rPr>
      <t>設計、數位創意以及生物科技等知識密集型產業為主要產業類別。</t>
    </r>
  </si>
  <si>
    <t>新北市</t>
  </si>
  <si>
    <t>樹林區</t>
  </si>
  <si>
    <t>樹林工業區</t>
  </si>
  <si>
    <t>本工業區為一綜合性工業區，區內以其他工業製品製造業、塑膠製品製造業、紡織業為主要產業類別。</t>
  </si>
  <si>
    <t>土城區</t>
  </si>
  <si>
    <t>土城工業區</t>
  </si>
  <si>
    <t>本工業區為一綜合性工業區，區內以金屬製品製造業、機械設備製造業、塑膠製品製造業為主要產業類別。</t>
  </si>
  <si>
    <t>林口鄉</t>
  </si>
  <si>
    <t>林口工二工業區</t>
  </si>
  <si>
    <t>本工業區為一綜合性工業區，區內以金屬製品製造業、其他製造業、電腦、電子產品及光學製品製造業為主要產業類別。</t>
  </si>
  <si>
    <t>瑞芳鎮</t>
  </si>
  <si>
    <t>瑞芳工業區</t>
  </si>
  <si>
    <t>本工業區為一綜合性工業區，區內以食品製造業、機械設備製造業、非金屬礦物製品製造業為主要產業類別。</t>
  </si>
  <si>
    <t>新莊區、五股區</t>
  </si>
  <si>
    <t>新北產業園區</t>
  </si>
  <si>
    <t>本工業區為一綜合性工業區，區內以機械設備製造修配業、電腦、通信及視聽電子產品製造業、金屬製品製造業為主要產業類別。</t>
  </si>
  <si>
    <t>桃園縣</t>
  </si>
  <si>
    <t>中壢市</t>
  </si>
  <si>
    <r>
      <t>中壢</t>
    </r>
    <r>
      <rPr>
        <sz val="12"/>
        <color rgb="FF000000"/>
        <rFont val="Times New Roman"/>
        <family val="1"/>
      </rPr>
      <t>(</t>
    </r>
    <r>
      <rPr>
        <sz val="12"/>
        <color rgb="FF000000"/>
        <rFont val="標楷體"/>
        <family val="4"/>
        <charset val="136"/>
      </rPr>
      <t>內壢</t>
    </r>
    <r>
      <rPr>
        <sz val="12"/>
        <color rgb="FF000000"/>
        <rFont val="Times New Roman"/>
        <family val="1"/>
      </rPr>
      <t>)</t>
    </r>
    <r>
      <rPr>
        <sz val="12"/>
        <color rgb="FF000000"/>
        <rFont val="標楷體"/>
        <family val="4"/>
        <charset val="136"/>
      </rPr>
      <t>工業區</t>
    </r>
  </si>
  <si>
    <t>本工業區為一綜合性工業區，區內以電子零件組件製造業、汽車及其零件製造業、機械設備製造業為主要產業類別。</t>
  </si>
  <si>
    <t>楊梅鎮</t>
  </si>
  <si>
    <t>桃園幼獅工業區</t>
  </si>
  <si>
    <t>本工業區為協助青年創業解決工業用地取得，特與經濟部及救國團共同開發本工業區。為一青年創業綜合性工業區，區內以基本金屬製造業、塑膠製品製造業、其他製造業為主要產業類別。</t>
  </si>
  <si>
    <t>觀音鄉</t>
  </si>
  <si>
    <t>觀音工業區</t>
  </si>
  <si>
    <t>本工業區為一綜合性工業區，區內以化學材料製造業、紡織業、電子零組件製造業為主要產業類別。</t>
  </si>
  <si>
    <t>龜山鄉</t>
  </si>
  <si>
    <t>林口工三工業區</t>
  </si>
  <si>
    <t>本工業區為一綜合性工業區，區內以其他製造業、飲料製造業、電力設備製造業為主要產業類別。</t>
  </si>
  <si>
    <t>龜山工業區</t>
  </si>
  <si>
    <t>本工業區為一綜合性工業區，區內以電子零組件製造業、紡織業、電腦電子產品及光學製品製造業為主要產業類別。</t>
  </si>
  <si>
    <t>平鎮市</t>
  </si>
  <si>
    <t>平鎮工業區</t>
  </si>
  <si>
    <r>
      <t>本工業區為一綜合性工業區，區內以電子零組件製造業、電腦、通信及視聽電子、其他</t>
    </r>
    <r>
      <rPr>
        <sz val="12"/>
        <color rgb="FF000000"/>
        <rFont val="Times New Roman"/>
        <family val="1"/>
      </rPr>
      <t>(</t>
    </r>
    <r>
      <rPr>
        <sz val="12"/>
        <color rgb="FF000000"/>
        <rFont val="標楷體"/>
        <family val="4"/>
        <charset val="136"/>
      </rPr>
      <t>台灣電力公司、自來水公司</t>
    </r>
    <r>
      <rPr>
        <sz val="12"/>
        <color rgb="FF000000"/>
        <rFont val="Times New Roman"/>
        <family val="1"/>
      </rPr>
      <t>)</t>
    </r>
    <r>
      <rPr>
        <sz val="12"/>
        <color rgb="FF000000"/>
        <rFont val="標楷體"/>
        <family val="4"/>
        <charset val="136"/>
      </rPr>
      <t>為主要產業類別。</t>
    </r>
  </si>
  <si>
    <t>大園鄉</t>
  </si>
  <si>
    <t>大園工業區</t>
  </si>
  <si>
    <t>本工業區為一綜合性工業區，區內以紡織業、機械設備製造業、電力設備製造業為主要產業類別。</t>
  </si>
  <si>
    <t>新竹縣</t>
  </si>
  <si>
    <t>湖口鄉</t>
  </si>
  <si>
    <t>新竹工業區</t>
  </si>
  <si>
    <t>本工業區為一綜合性工業區，區內以金屬製品製造業、汽車及其零件製造業、塑膠製品製造業為主要產業類別。</t>
  </si>
  <si>
    <t>苗栗縣</t>
  </si>
  <si>
    <t>竹南鎮</t>
  </si>
  <si>
    <t>竹南工業區</t>
  </si>
  <si>
    <t>本工業區為一綜合性工業區，區內以飲料製造業、紙漿、紙及紙製品製造業、電腦、電子產品及光學製品製造業為主要產業類別。</t>
  </si>
  <si>
    <t>南庄鄉</t>
  </si>
  <si>
    <t>銅鑼工業區</t>
  </si>
  <si>
    <t>本工業區為一綜合性工業區，區內以塑膠製品製造業、金屬製品製造業、化學製品製造業為主要產業類別。</t>
  </si>
  <si>
    <t>頭份鎮</t>
  </si>
  <si>
    <t>頭份工業區</t>
  </si>
  <si>
    <t>本工業區為一綜合性工業區，區內以化學材料製造業、紡織業、塑膠製品製造業為主要產業類別。</t>
  </si>
  <si>
    <t>台中市</t>
  </si>
  <si>
    <t>大甲區</t>
  </si>
  <si>
    <t>台中幼獅工業區</t>
  </si>
  <si>
    <t>本工業區為輔導青年創業而設，是一青年創業綜合性工業區，區內以紙漿、紙及紙製品製造業、金屬基本工業、金屬製品製造業為主要產業類別。</t>
  </si>
  <si>
    <t>龍井區</t>
  </si>
  <si>
    <t>台中港關連工業區</t>
  </si>
  <si>
    <t>本工業區為一綜合性工業區，區內以非金屬礦物製品製造業、塑膠製品製造業、紡織業為主要產業類別。</t>
  </si>
  <si>
    <t>台中工業區</t>
  </si>
  <si>
    <t>本工業區為一綜合性工業區，區內以機械設備製造修配業、食品及飲料製造業、金屬製品製造業為主要產業類別。</t>
  </si>
  <si>
    <t>太平區、大里區</t>
  </si>
  <si>
    <t>大里工業區</t>
  </si>
  <si>
    <t>本工業區為一綜合性工業區，區內以機械設備製造業、金屬製品製造業、塑膠製品製造業為主要產業類別。</t>
  </si>
  <si>
    <t>本工業區為一綜合性工業區，區內以紡織業、化學材料製造業、塑膠製品製造業為主要產業類別。</t>
  </si>
  <si>
    <t>和美鎮、伸港鄉</t>
  </si>
  <si>
    <t>全興工業區</t>
  </si>
  <si>
    <t>本工業區為一綜合性工業區，區內以金屬製品製造業、紡織業、基本金屬製造業為主要產業類別。</t>
  </si>
  <si>
    <t>福興鄉</t>
  </si>
  <si>
    <t>福興工業區</t>
  </si>
  <si>
    <t>埤頭鄉</t>
  </si>
  <si>
    <t>埤頭工業區</t>
  </si>
  <si>
    <t>本工業區為一綜合性工業區，區內以食品及飲料製造業、塑膠製品製造業、金屬製品製造業為主要產業類別。</t>
  </si>
  <si>
    <t>本工業區為一綜合性工業區，區內以紡織業、塑膠製品製造業、皮革、毛皮及其製品製造業為主要產業類別。</t>
  </si>
  <si>
    <t>線西鄉</t>
  </si>
  <si>
    <t>彰化濱海工業區</t>
  </si>
  <si>
    <t>本工業區為一高品質之綜合工業區，目前區內以電力設備製造業、建築、工程服務及技術檢測、分析服務業、化學材料製造業為主要產業類別。</t>
  </si>
  <si>
    <t>南投縣</t>
  </si>
  <si>
    <t>南投市</t>
  </si>
  <si>
    <t>南崗工業區</t>
  </si>
  <si>
    <t>本工業區為一綜合性工業區，區內以化學材料製品製造業、金屬製品製造業、食品及飲料業為主要產業類別。</t>
  </si>
  <si>
    <t>竹山鎮</t>
  </si>
  <si>
    <t>竹山工業區</t>
  </si>
  <si>
    <t>本工業區為一綜合性工業區，區內以木竹製品製造業、金屬製品製造業、紡織業為主要產業類別。</t>
  </si>
  <si>
    <t>雲林縣</t>
  </si>
  <si>
    <t>大埤鄉</t>
  </si>
  <si>
    <t>豐田工業區</t>
  </si>
  <si>
    <t>本工業區為一綜合性工業區，區內以食品製造業、塑膠製品製造業、其他電子零組件製造業為主要產業類別。</t>
  </si>
  <si>
    <t>元長鄉</t>
  </si>
  <si>
    <t>元長工業區</t>
  </si>
  <si>
    <t>本工業區以發展輕工業目標之工業區，區內以食品製造業、金屬製品、塑膠製品製造業為主要產業類別。</t>
  </si>
  <si>
    <t>斗六市</t>
  </si>
  <si>
    <r>
      <t>斗六</t>
    </r>
    <r>
      <rPr>
        <sz val="12"/>
        <color rgb="FF000000"/>
        <rFont val="Times New Roman"/>
        <family val="1"/>
      </rPr>
      <t>(</t>
    </r>
    <r>
      <rPr>
        <sz val="12"/>
        <color rgb="FF000000"/>
        <rFont val="標楷體"/>
        <family val="4"/>
        <charset val="136"/>
      </rPr>
      <t>含擴大</t>
    </r>
    <r>
      <rPr>
        <sz val="12"/>
        <color rgb="FF000000"/>
        <rFont val="Times New Roman"/>
        <family val="1"/>
      </rPr>
      <t>)</t>
    </r>
    <r>
      <rPr>
        <sz val="12"/>
        <color rgb="FF000000"/>
        <rFont val="標楷體"/>
        <family val="4"/>
        <charset val="136"/>
      </rPr>
      <t>工業區</t>
    </r>
  </si>
  <si>
    <t>本工業區為一綜合性工業區，區內以金屬、食品、染整紡織為主要產業類別。</t>
  </si>
  <si>
    <t>崙背鄉</t>
  </si>
  <si>
    <t>雲林離島基礎式工業區</t>
  </si>
  <si>
    <t>本工業區為一工業區，區內以石化工業、石油煉製業、煉鋼工業為主要產業類別。</t>
  </si>
  <si>
    <t>雲林科技工業區</t>
  </si>
  <si>
    <t>本工業區為一科技工業發展之基地，區內以電子零組件製造業、非金屬礦物製品製造業、化學製品製造業為主要產業類別。</t>
  </si>
  <si>
    <t>嘉義縣</t>
  </si>
  <si>
    <t>民雄鄉</t>
  </si>
  <si>
    <t>民雄工業區</t>
  </si>
  <si>
    <t>本工業區為一綜合型工業區，區內以食品製造業、非金屬礦物製品製造業、化學製品製造業為主要產業類別。</t>
  </si>
  <si>
    <t>朴子市</t>
  </si>
  <si>
    <t>朴子工業區</t>
  </si>
  <si>
    <t>本工業區為一小型綜合性工業區，區內以食品製造業、金屬製品製造業、塑膠製品製造業為主要產業類別。</t>
  </si>
  <si>
    <t>義竹鄉</t>
  </si>
  <si>
    <t>義竹工業區</t>
  </si>
  <si>
    <t>本工業區為一農村型工業區，區內以化學材料製造業、其他運輸工具製造業、食品製造業為主要產業類別。</t>
  </si>
  <si>
    <t>頭橋工業區</t>
  </si>
  <si>
    <t>本工業區為一綜合型工業區，區內以金屬製品製造業、食品製造業、紙漿、紙及紙製品製造業為主要產業類別。</t>
  </si>
  <si>
    <t>太保市</t>
  </si>
  <si>
    <t>嘉太工業區</t>
  </si>
  <si>
    <t>本工業區為一綜合型工業區，區內以機械設備製造業、紡織業、化學製品製造業為主要產業類別。</t>
  </si>
  <si>
    <t>台南市</t>
  </si>
  <si>
    <t>官田區</t>
  </si>
  <si>
    <t>官田工業區</t>
  </si>
  <si>
    <t>本工業區為一綜合型工業區，區內以紡織業、金屬基本工業、金屬製品製造業為主要產業類別。</t>
  </si>
  <si>
    <t>安南區</t>
  </si>
  <si>
    <t>台南科技工業區</t>
  </si>
  <si>
    <t>本工業區為一綜合性科技工業區，區內以化學材料製造業、基本金屬製造業、金屬製品製造業為主要產業類別。</t>
  </si>
  <si>
    <t>南區</t>
  </si>
  <si>
    <t>安平工業區</t>
  </si>
  <si>
    <t>本工業區為一綜合型工業區，區內以其他製造業、橡膠、塑膠製品製造業、汽車及其零件製造業為主要產業類別。</t>
  </si>
  <si>
    <t>永康區</t>
  </si>
  <si>
    <t>永康工業區</t>
  </si>
  <si>
    <t>本工業區為一綜合型工業區，區內以金屬基本工業、化學製品製造業、運輸工具製造修配業為主要產業類別。</t>
  </si>
  <si>
    <t>新營區</t>
  </si>
  <si>
    <t>新營工業區</t>
  </si>
  <si>
    <t>本工業區為一綜合型工業區，區內以金屬製品製造業、化學材料製造業、基本金屬製造業為主要產業類別。</t>
  </si>
  <si>
    <t>高雄市</t>
  </si>
  <si>
    <t>臨海工業區</t>
  </si>
  <si>
    <t>本工業區為一綜合性工業區，區內以基本金屬製造業、石油及煤製品製造業、其他運輸工具製造業為主要產業類別。</t>
  </si>
  <si>
    <t>大社區</t>
  </si>
  <si>
    <t>大社工業區</t>
  </si>
  <si>
    <r>
      <t>本工業區為一特種工業區</t>
    </r>
    <r>
      <rPr>
        <sz val="12"/>
        <color rgb="FF000000"/>
        <rFont val="Times New Roman"/>
        <family val="1"/>
      </rPr>
      <t>(</t>
    </r>
    <r>
      <rPr>
        <sz val="12"/>
        <color rgb="FF000000"/>
        <rFont val="標楷體"/>
        <family val="4"/>
        <charset val="136"/>
      </rPr>
      <t>石油化學</t>
    </r>
    <r>
      <rPr>
        <sz val="12"/>
        <color rgb="FF000000"/>
        <rFont val="Times New Roman"/>
        <family val="1"/>
      </rPr>
      <t>)</t>
    </r>
    <r>
      <rPr>
        <sz val="12"/>
        <color rgb="FF000000"/>
        <rFont val="標楷體"/>
        <family val="4"/>
        <charset val="136"/>
      </rPr>
      <t>，區內以化學材料製造業、化學製品製造業、機械設備製造修配業為主要產業類別。</t>
    </r>
  </si>
  <si>
    <t>鳳山區</t>
  </si>
  <si>
    <t>鳳山工業區</t>
  </si>
  <si>
    <t>本工業區為一綜合性工業區，區內以運輸工具製造修配業、汽車及其零件製造業、機械設備製造修配業為主要產業類別。</t>
  </si>
  <si>
    <t>林園區</t>
  </si>
  <si>
    <t>林園工業區</t>
  </si>
  <si>
    <t>本工業區為一石油化學工業區，區內以化學材料製造業、化學製品製造業、石油及煤製品製造業為主要產業類別。</t>
  </si>
  <si>
    <t>大寮區</t>
  </si>
  <si>
    <t>大發工業區</t>
  </si>
  <si>
    <t>本工業區為一綜合性工業區，區內以化學材料製造業、基本金屬製造業、金屬製品製造業為主要產業類別。</t>
  </si>
  <si>
    <t>永安區</t>
  </si>
  <si>
    <t>永安工業區</t>
  </si>
  <si>
    <t>本工業區為一綜合性工業區，區內以金屬製品製造業、化學材料製造業、食品製造業為主要產業類別。</t>
  </si>
  <si>
    <t>仁武區</t>
  </si>
  <si>
    <t>仁武工業區</t>
  </si>
  <si>
    <t>本工業區為一綜合性工業區，區內以化學製品製造業、金屬製品製造業、基本金屬製品為主要產業類別。</t>
  </si>
  <si>
    <t>屏東縣</t>
  </si>
  <si>
    <t>屏東市</t>
  </si>
  <si>
    <t>屏東工業區</t>
  </si>
  <si>
    <t>本工業區為一綜合型工業區，區內以紙漿、紙及紙製品製造業、金屬製品製造業、食品及飲料製造業為主要產業類別。</t>
  </si>
  <si>
    <t>內埔鄉</t>
  </si>
  <si>
    <t>內埔工業區</t>
  </si>
  <si>
    <t>本工業區為一綜合型工業區，區內以金屬製品製造業、基本金屬製造業、電腦、通信及視聽電子產品製造業為主要產業類別。</t>
  </si>
  <si>
    <t>佳冬鄉</t>
  </si>
  <si>
    <t>屏南工業區</t>
  </si>
  <si>
    <t>本工業區為一綜合型工業區，區內以基本金屬製造業、金屬製品製造業、化學材料製造業為主要產業類別。</t>
  </si>
  <si>
    <t>花蓮縣</t>
  </si>
  <si>
    <t>花蓮市</t>
  </si>
  <si>
    <t>美崙工業區</t>
  </si>
  <si>
    <t>本工業區為一綜合型工業區，區內以非金屬礦物製品製造業、食品製造業、汽車及其零件製造業為主要產業類別。</t>
  </si>
  <si>
    <t>秀林鄉</t>
  </si>
  <si>
    <t>和平工業區</t>
  </si>
  <si>
    <t>本工業區為一水泥生產專區，區內以非金屬礦物製品製造業、電力供應業、砂石及黏土採取業為主要產業類別。</t>
  </si>
  <si>
    <t>吉安鄉</t>
  </si>
  <si>
    <t>光華工業區</t>
  </si>
  <si>
    <t>本工業區為一綜合型工業區，區內以非金屬礦物製品製造業、未分類、食品製造業為主要產業類別。</t>
  </si>
  <si>
    <t>台東縣</t>
  </si>
  <si>
    <t>台東市</t>
  </si>
  <si>
    <t>豐樂工業區</t>
  </si>
  <si>
    <t>本工業區為一綜合性工業區，區內以汽車及其零件製造業、金屬製品製造業、基本金屬製造業為主要產業類別。</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</si>
</sst>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 &quot;;#,##0&quot; &quot;;&quot;-&quot;#&quot; &quot;;@&quot; &quot;"/>
    <numFmt numFmtId="177" formatCode="0.000&quot; &quot;;[Red]&quot;(&quot;0.000&quot;)&quot;"/>
    <numFmt numFmtId="178" formatCode="0.00&quot; &quot;;[Red]&quot;(&quot;0.00&quot;)&quot;"/>
    <numFmt numFmtId="179" formatCode="#,##0.0&quot; &quot;;#,##0.0&quot; &quot;;&quot;-&quot;#&quot; &quot;;@&quot; &quot;"/>
    <numFmt numFmtId="180" formatCode="0.0000&quot; &quot;;[Red]&quot;(&quot;0.0000&quot;)&quot;"/>
    <numFmt numFmtId="181" formatCode="0.0000&quot; &quot;;[Red]&quot;(&quot;0.0000&quot;)&quot;;&quot;-&quot;"/>
    <numFmt numFmtId="182" formatCode="#,##0.0000&quot; &quot;;#,##0.0000&quot; &quot;;&quot;-&quot;#&quot; &quot;;@&quot; &quot;"/>
    <numFmt numFmtId="183" formatCode="0&quot; &quot;;[Red]&quot;(&quot;0&quot;)&quot;"/>
    <numFmt numFmtId="184" formatCode="#,##0.00&quot; &quot;;#,##0.00&quot; &quot;;&quot;-&quot;#&quot; &quot;;@&quot; &quot;"/>
    <numFmt numFmtId="185" formatCode="[$NT$-404]#,##0.00;[Red]&quot;-&quot;[$NT$-404]#,##0.00"/>
    <numFmt numFmtId="186" formatCode="&quot;-&quot;"/>
  </numFmts>
  <fonts count="59">
    <font>
      <sz val="12"/>
      <color rgb="FF000000"/>
      <name val="新細明體"/>
      <family val="1"/>
      <charset val="136"/>
    </font>
    <font>
      <sz val="12"/>
      <color rgb="FF000000"/>
      <name val="新細明體"/>
      <family val="1"/>
      <charset val="136"/>
    </font>
    <font>
      <sz val="12"/>
      <color rgb="FFFFFFFF"/>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sz val="12"/>
      <color rgb="FF993300"/>
      <name val="新細明體"/>
      <family val="1"/>
      <charset val="136"/>
    </font>
    <font>
      <b/>
      <sz val="12"/>
      <color rgb="FF000000"/>
      <name val="新細明體"/>
      <family val="1"/>
      <charset val="136"/>
    </font>
    <font>
      <sz val="12"/>
      <color rgb="FF008000"/>
      <name val="新細明體"/>
      <family val="1"/>
      <charset val="136"/>
    </font>
    <font>
      <b/>
      <sz val="12"/>
      <color rgb="FFFF9900"/>
      <name val="新細明體"/>
      <family val="1"/>
      <charset val="136"/>
    </font>
    <font>
      <sz val="12"/>
      <color rgb="FFFF9900"/>
      <name val="新細明體"/>
      <family val="1"/>
      <charset val="136"/>
    </font>
    <font>
      <i/>
      <sz val="12"/>
      <color rgb="FF808080"/>
      <name val="新細明體"/>
      <family val="1"/>
      <charset val="136"/>
    </font>
    <font>
      <b/>
      <sz val="18"/>
      <color rgb="FF003366"/>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sz val="12"/>
      <color rgb="FF333399"/>
      <name val="新細明體"/>
      <family val="1"/>
      <charset val="136"/>
    </font>
    <font>
      <b/>
      <sz val="12"/>
      <color rgb="FF333333"/>
      <name val="新細明體"/>
      <family val="1"/>
      <charset val="136"/>
    </font>
    <font>
      <b/>
      <sz val="12"/>
      <color rgb="FFFFFFFF"/>
      <name val="新細明體"/>
      <family val="1"/>
      <charset val="136"/>
    </font>
    <font>
      <sz val="12"/>
      <color rgb="FF800080"/>
      <name val="新細明體"/>
      <family val="1"/>
      <charset val="136"/>
    </font>
    <font>
      <sz val="12"/>
      <color rgb="FFFF0000"/>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1"/>
      <color rgb="FF000000"/>
      <name val="新細明體"/>
      <family val="1"/>
      <charset val="136"/>
    </font>
    <font>
      <sz val="12"/>
      <color rgb="FF000000"/>
      <name val="新細明體1"/>
      <family val="1"/>
      <charset val="136"/>
    </font>
    <font>
      <sz val="10"/>
      <color rgb="FF000000"/>
      <name val="新細明體1"/>
      <family val="1"/>
      <charset val="136"/>
    </font>
    <font>
      <sz val="12"/>
      <color rgb="FFFF0000"/>
      <name val="Times New Roman"/>
      <family val="1"/>
    </font>
    <font>
      <sz val="14"/>
      <color rgb="FF000000"/>
      <name val="標楷體"/>
      <family val="4"/>
      <charset val="136"/>
    </font>
    <font>
      <sz val="14"/>
      <color rgb="FF000000"/>
      <name val="Times New Roman1"/>
      <family val="1"/>
    </font>
    <font>
      <sz val="18"/>
      <color rgb="FF000000"/>
      <name val="標楷體"/>
      <family val="4"/>
      <charset val="136"/>
    </font>
    <font>
      <sz val="18"/>
      <color rgb="FF000000"/>
      <name val="Times New Roman1"/>
      <family val="1"/>
    </font>
    <font>
      <sz val="18"/>
      <color rgb="FF000000"/>
      <name val="Times New Roman"/>
      <family val="1"/>
    </font>
    <font>
      <sz val="12"/>
      <color rgb="FF000000"/>
      <name val="標楷體"/>
      <family val="4"/>
      <charset val="136"/>
    </font>
    <font>
      <sz val="14"/>
      <color rgb="FF000000"/>
      <name val="Times New Roman"/>
      <family val="1"/>
    </font>
    <font>
      <sz val="12"/>
      <color rgb="FF000000"/>
      <name val="Times New Roman1"/>
      <family val="1"/>
    </font>
    <font>
      <sz val="10"/>
      <color rgb="FF000000"/>
      <name val="Times New Roman1"/>
      <family val="1"/>
    </font>
    <font>
      <sz val="12"/>
      <color rgb="FF000000"/>
      <name val="Times New Roman"/>
      <family val="1"/>
    </font>
    <font>
      <b/>
      <sz val="14"/>
      <color rgb="FF000000"/>
      <name val="Times New Roman1"/>
      <family val="1"/>
    </font>
    <font>
      <b/>
      <sz val="14"/>
      <color rgb="FF000000"/>
      <name val="標楷體"/>
      <family val="4"/>
      <charset val="136"/>
    </font>
    <font>
      <b/>
      <sz val="14"/>
      <color rgb="FF000000"/>
      <name val="Times New Roman"/>
      <family val="1"/>
    </font>
    <font>
      <sz val="9"/>
      <color rgb="FF000000"/>
      <name val="細明體"/>
      <family val="3"/>
      <charset val="136"/>
    </font>
    <font>
      <sz val="9"/>
      <name val="新細明體"/>
      <family val="1"/>
      <charset val="136"/>
    </font>
    <font>
      <sz val="12"/>
      <color rgb="FF0000FF"/>
      <name val="標楷體"/>
      <family val="4"/>
      <charset val="136"/>
    </font>
    <font>
      <sz val="12"/>
      <color rgb="FF0000FF"/>
      <name val="新細明體1"/>
      <charset val="136"/>
    </font>
    <font>
      <sz val="14"/>
      <color rgb="FF0000FF"/>
      <name val="Times New Roman1"/>
      <family val="1"/>
    </font>
    <font>
      <sz val="12"/>
      <color rgb="FF0000FF"/>
      <name val="Times New Roman1"/>
      <family val="1"/>
    </font>
    <font>
      <sz val="12"/>
      <color rgb="FFC00000"/>
      <name val="Times New Roman1"/>
      <family val="1"/>
    </font>
    <font>
      <b/>
      <sz val="12"/>
      <color rgb="FF000000"/>
      <name val="Times New Roman1"/>
      <family val="1"/>
    </font>
    <font>
      <b/>
      <sz val="12"/>
      <color rgb="FF000000"/>
      <name val="標楷體"/>
      <family val="4"/>
      <charset val="136"/>
    </font>
    <font>
      <b/>
      <sz val="12"/>
      <color rgb="FF000000"/>
      <name val="Times New Roman"/>
      <family val="1"/>
    </font>
    <font>
      <sz val="11"/>
      <color rgb="FF0000FF"/>
      <name val="Times New Roman1"/>
      <family val="1"/>
    </font>
    <font>
      <sz val="11"/>
      <color rgb="FF000000"/>
      <name val="Times New Roman1"/>
      <family val="1"/>
    </font>
  </fonts>
  <fills count="31">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99"/>
        <bgColor rgb="FFFFFF99"/>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CC"/>
        <bgColor rgb="FFFFFFCC"/>
      </patternFill>
    </fill>
    <fill>
      <patternFill patternType="solid">
        <fgColor rgb="FFFFFFFF"/>
        <bgColor rgb="FFFFFFFF"/>
      </patternFill>
    </fill>
    <fill>
      <patternFill patternType="solid">
        <fgColor rgb="FFBFBFBF"/>
        <bgColor rgb="FFBFBFBF"/>
      </patternFill>
    </fill>
  </fills>
  <borders count="24">
    <border>
      <left/>
      <right/>
      <top/>
      <bottom/>
      <diagonal/>
    </border>
    <border>
      <left/>
      <right/>
      <top style="thin">
        <color rgb="FF333399"/>
      </top>
      <bottom style="double">
        <color auto="1"/>
      </bottom>
      <diagonal/>
    </border>
    <border>
      <left style="thin">
        <color rgb="FF808080"/>
      </left>
      <right style="thin">
        <color rgb="FF808080"/>
      </right>
      <top style="thin">
        <color rgb="FF808080"/>
      </top>
      <bottom style="thin">
        <color rgb="FF808080"/>
      </bottom>
      <diagonal/>
    </border>
    <border>
      <left/>
      <right/>
      <top/>
      <bottom style="double">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double">
        <color auto="1"/>
      </left>
      <right style="double">
        <color auto="1"/>
      </right>
      <top style="double">
        <color auto="1"/>
      </top>
      <bottom style="double">
        <color auto="1"/>
      </bottom>
      <diagonal/>
    </border>
    <border>
      <left style="thin">
        <color rgb="FFC0C0C0"/>
      </left>
      <right style="thin">
        <color rgb="FFC0C0C0"/>
      </right>
      <top style="thin">
        <color rgb="FFC0C0C0"/>
      </top>
      <bottom style="thin">
        <color rgb="FFC0C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40">
    <xf numFmtId="0" fontId="0" fillId="0" borderId="0">
      <alignment vertical="center"/>
    </xf>
    <xf numFmtId="0" fontId="1" fillId="2" borderId="0">
      <alignment vertical="center"/>
    </xf>
    <xf numFmtId="0" fontId="1" fillId="2" borderId="0">
      <alignment vertical="center"/>
    </xf>
    <xf numFmtId="0" fontId="1" fillId="3" borderId="0">
      <alignment vertical="center"/>
    </xf>
    <xf numFmtId="0" fontId="1" fillId="3" borderId="0">
      <alignment vertical="center"/>
    </xf>
    <xf numFmtId="0" fontId="1" fillId="4" borderId="0">
      <alignment vertical="center"/>
    </xf>
    <xf numFmtId="0" fontId="1" fillId="4" borderId="0">
      <alignment vertical="center"/>
    </xf>
    <xf numFmtId="0" fontId="1" fillId="5" borderId="0">
      <alignment vertical="center"/>
    </xf>
    <xf numFmtId="0" fontId="1" fillId="5" borderId="0">
      <alignment vertical="center"/>
    </xf>
    <xf numFmtId="0" fontId="1" fillId="6" borderId="0">
      <alignment vertical="center"/>
    </xf>
    <xf numFmtId="0" fontId="1" fillId="6" borderId="0">
      <alignment vertical="center"/>
    </xf>
    <xf numFmtId="0" fontId="1" fillId="7" borderId="0">
      <alignment vertical="center"/>
    </xf>
    <xf numFmtId="0" fontId="1" fillId="7" borderId="0">
      <alignment vertical="center"/>
    </xf>
    <xf numFmtId="0" fontId="1" fillId="8" borderId="0">
      <alignment vertical="center"/>
    </xf>
    <xf numFmtId="0" fontId="1" fillId="8" borderId="0">
      <alignment vertical="center"/>
    </xf>
    <xf numFmtId="0" fontId="1" fillId="9" borderId="0">
      <alignment vertical="center"/>
    </xf>
    <xf numFmtId="0" fontId="1" fillId="9" borderId="0">
      <alignment vertical="center"/>
    </xf>
    <xf numFmtId="0" fontId="1" fillId="10" borderId="0">
      <alignment vertical="center"/>
    </xf>
    <xf numFmtId="0" fontId="1" fillId="10" borderId="0">
      <alignment vertical="center"/>
    </xf>
    <xf numFmtId="0" fontId="1" fillId="5" borderId="0">
      <alignment vertical="center"/>
    </xf>
    <xf numFmtId="0" fontId="1" fillId="5" borderId="0">
      <alignment vertical="center"/>
    </xf>
    <xf numFmtId="0" fontId="1" fillId="8" borderId="0">
      <alignment vertical="center"/>
    </xf>
    <xf numFmtId="0" fontId="1" fillId="8" borderId="0">
      <alignment vertical="center"/>
    </xf>
    <xf numFmtId="0" fontId="1" fillId="11" borderId="0">
      <alignment vertical="center"/>
    </xf>
    <xf numFmtId="0" fontId="1" fillId="11" borderId="0">
      <alignment vertical="center"/>
    </xf>
    <xf numFmtId="0" fontId="2" fillId="12" borderId="0">
      <alignment vertical="center"/>
    </xf>
    <xf numFmtId="0" fontId="2" fillId="12" borderId="0">
      <alignment vertical="center"/>
    </xf>
    <xf numFmtId="0" fontId="2" fillId="9" borderId="0">
      <alignment vertical="center"/>
    </xf>
    <xf numFmtId="0" fontId="2" fillId="9" borderId="0">
      <alignment vertical="center"/>
    </xf>
    <xf numFmtId="0" fontId="2" fillId="10" borderId="0">
      <alignment vertical="center"/>
    </xf>
    <xf numFmtId="0" fontId="2" fillId="10"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15" borderId="0">
      <alignment vertical="center"/>
    </xf>
    <xf numFmtId="0" fontId="2" fillId="15" borderId="0">
      <alignment vertical="center"/>
    </xf>
    <xf numFmtId="0" fontId="3" fillId="0" borderId="0">
      <alignment vertical="center"/>
    </xf>
    <xf numFmtId="0" fontId="4" fillId="16" borderId="0">
      <alignment vertical="center"/>
    </xf>
    <xf numFmtId="0" fontId="4" fillId="17" borderId="0">
      <alignment vertical="center"/>
    </xf>
    <xf numFmtId="0" fontId="3" fillId="18" borderId="0">
      <alignment vertical="center"/>
    </xf>
    <xf numFmtId="0" fontId="5" fillId="19" borderId="0">
      <alignment vertical="center"/>
    </xf>
    <xf numFmtId="0" fontId="6" fillId="20" borderId="0">
      <alignment vertical="center"/>
    </xf>
    <xf numFmtId="184" fontId="1" fillId="0" borderId="0">
      <alignment vertical="center"/>
    </xf>
    <xf numFmtId="0" fontId="1" fillId="2" borderId="0">
      <alignment vertical="center"/>
    </xf>
    <xf numFmtId="0" fontId="22" fillId="0" borderId="0">
      <alignment vertical="center"/>
    </xf>
    <xf numFmtId="0" fontId="23" fillId="4" borderId="0">
      <alignment vertical="center"/>
    </xf>
    <xf numFmtId="0" fontId="24" fillId="0" borderId="0">
      <alignment horizontal="center" vertical="center"/>
    </xf>
    <xf numFmtId="0" fontId="25" fillId="0" borderId="0">
      <alignment vertical="center"/>
    </xf>
    <xf numFmtId="0" fontId="26" fillId="0" borderId="0">
      <alignment vertical="center"/>
    </xf>
    <xf numFmtId="0" fontId="1" fillId="0" borderId="0">
      <alignment vertical="center"/>
    </xf>
    <xf numFmtId="0" fontId="24" fillId="0" borderId="0">
      <alignment horizontal="center" vertical="center" textRotation="90"/>
    </xf>
    <xf numFmtId="0" fontId="27" fillId="28" borderId="0">
      <alignment vertical="center"/>
    </xf>
    <xf numFmtId="0" fontId="28" fillId="28" borderId="2">
      <alignment vertical="center"/>
    </xf>
    <xf numFmtId="0" fontId="29" fillId="0" borderId="0">
      <alignment vertical="center"/>
    </xf>
    <xf numFmtId="185" fontId="29" fillId="0" borderId="0">
      <alignment vertical="center"/>
    </xf>
    <xf numFmtId="0" fontId="1" fillId="0" borderId="0">
      <alignment vertical="center"/>
    </xf>
    <xf numFmtId="0" fontId="1" fillId="0" borderId="0">
      <alignment vertical="center"/>
    </xf>
    <xf numFmtId="0" fontId="5" fillId="0" borderId="0">
      <alignment vertical="center"/>
    </xf>
    <xf numFmtId="0" fontId="30" fillId="0" borderId="0"/>
    <xf numFmtId="0" fontId="3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2" fillId="0" borderId="0"/>
    <xf numFmtId="0" fontId="3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0" fontId="7" fillId="21" borderId="0">
      <alignment vertical="center"/>
    </xf>
    <xf numFmtId="0" fontId="7" fillId="21" borderId="0">
      <alignment vertical="center"/>
    </xf>
    <xf numFmtId="0" fontId="8" fillId="0" borderId="1">
      <alignment vertical="center"/>
    </xf>
    <xf numFmtId="0" fontId="8" fillId="0" borderId="1">
      <alignment vertical="center"/>
    </xf>
    <xf numFmtId="0" fontId="9" fillId="4" borderId="0">
      <alignment vertical="center"/>
    </xf>
    <xf numFmtId="0" fontId="9" fillId="4" borderId="0">
      <alignment vertical="center"/>
    </xf>
    <xf numFmtId="0" fontId="10" fillId="22" borderId="2">
      <alignment vertical="center"/>
    </xf>
    <xf numFmtId="0" fontId="10" fillId="22" borderId="2">
      <alignment vertical="center"/>
    </xf>
    <xf numFmtId="0" fontId="11" fillId="0" borderId="3">
      <alignment vertical="center"/>
    </xf>
    <xf numFmtId="0" fontId="11" fillId="0" borderId="3">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2" fillId="0" borderId="0">
      <alignment vertical="center"/>
    </xf>
    <xf numFmtId="0" fontId="12" fillId="0" borderId="0">
      <alignment vertical="center"/>
    </xf>
    <xf numFmtId="0" fontId="2" fillId="23" borderId="0">
      <alignment vertical="center"/>
    </xf>
    <xf numFmtId="0" fontId="2" fillId="23" borderId="0">
      <alignment vertical="center"/>
    </xf>
    <xf numFmtId="0" fontId="2" fillId="24" borderId="0">
      <alignment vertical="center"/>
    </xf>
    <xf numFmtId="0" fontId="2" fillId="24" borderId="0">
      <alignment vertical="center"/>
    </xf>
    <xf numFmtId="0" fontId="2" fillId="25" borderId="0">
      <alignment vertical="center"/>
    </xf>
    <xf numFmtId="0" fontId="2" fillId="25"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26" borderId="0">
      <alignment vertical="center"/>
    </xf>
    <xf numFmtId="0" fontId="2" fillId="26" borderId="0">
      <alignment vertical="center"/>
    </xf>
    <xf numFmtId="0" fontId="14" fillId="0" borderId="4">
      <alignment vertical="center"/>
    </xf>
    <xf numFmtId="0" fontId="14" fillId="0" borderId="4">
      <alignment vertical="center"/>
    </xf>
    <xf numFmtId="0" fontId="15" fillId="0" borderId="5">
      <alignment vertical="center"/>
    </xf>
    <xf numFmtId="0" fontId="15" fillId="0" borderId="5">
      <alignment vertical="center"/>
    </xf>
    <xf numFmtId="0" fontId="16" fillId="0" borderId="6">
      <alignment vertical="center"/>
    </xf>
    <xf numFmtId="0" fontId="16" fillId="0" borderId="6">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xf numFmtId="186" fontId="33" fillId="28" borderId="10">
      <alignment vertical="center" wrapText="1"/>
    </xf>
    <xf numFmtId="0" fontId="17" fillId="7" borderId="2">
      <alignment vertical="center"/>
    </xf>
    <xf numFmtId="0" fontId="17" fillId="7" borderId="2">
      <alignment vertical="center"/>
    </xf>
    <xf numFmtId="0" fontId="18" fillId="22" borderId="7">
      <alignment vertical="center"/>
    </xf>
    <xf numFmtId="0" fontId="18" fillId="22" borderId="7">
      <alignment vertical="center"/>
    </xf>
    <xf numFmtId="0" fontId="19" fillId="27" borderId="8">
      <alignment vertical="center"/>
    </xf>
    <xf numFmtId="0" fontId="19" fillId="27" borderId="8">
      <alignment vertical="center"/>
    </xf>
    <xf numFmtId="0" fontId="20" fillId="3" borderId="0">
      <alignment vertical="center"/>
    </xf>
    <xf numFmtId="0" fontId="20" fillId="3" borderId="0">
      <alignment vertical="center"/>
    </xf>
    <xf numFmtId="0" fontId="21" fillId="0" borderId="0">
      <alignment vertical="center"/>
    </xf>
    <xf numFmtId="0" fontId="21" fillId="0" borderId="0">
      <alignment vertical="center"/>
    </xf>
  </cellStyleXfs>
  <cellXfs count="118">
    <xf numFmtId="0" fontId="0" fillId="0" borderId="0" xfId="0">
      <alignment vertical="center"/>
    </xf>
    <xf numFmtId="0" fontId="35" fillId="29" borderId="0" xfId="0" applyFont="1" applyFill="1" applyBorder="1" applyAlignment="1">
      <alignment vertical="center"/>
    </xf>
    <xf numFmtId="0" fontId="41" fillId="28" borderId="11" xfId="0" applyFont="1" applyFill="1" applyBorder="1" applyAlignment="1" applyProtection="1">
      <alignment horizontal="center" vertical="center" wrapText="1"/>
    </xf>
    <xf numFmtId="180" fontId="42" fillId="28" borderId="11" xfId="0" applyNumberFormat="1" applyFont="1" applyFill="1" applyBorder="1" applyAlignment="1">
      <alignment horizontal="right" vertical="center"/>
    </xf>
    <xf numFmtId="178" fontId="39" fillId="28" borderId="11" xfId="0" applyNumberFormat="1" applyFont="1" applyFill="1" applyBorder="1" applyAlignment="1">
      <alignment vertical="center" wrapText="1"/>
    </xf>
    <xf numFmtId="178" fontId="41" fillId="28" borderId="11" xfId="0" applyNumberFormat="1"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41" fillId="28" borderId="11" xfId="84" applyFont="1" applyFill="1" applyBorder="1" applyAlignment="1" applyProtection="1">
      <alignment horizontal="center" vertical="center" wrapText="1"/>
    </xf>
    <xf numFmtId="0" fontId="39" fillId="28" borderId="11" xfId="0" applyFont="1" applyFill="1" applyBorder="1" applyAlignment="1" applyProtection="1">
      <alignment horizontal="center" vertical="center" wrapText="1"/>
    </xf>
    <xf numFmtId="0" fontId="41" fillId="29" borderId="11" xfId="0" applyFont="1" applyFill="1" applyBorder="1" applyAlignment="1">
      <alignment horizontal="center" vertical="center" wrapText="1"/>
    </xf>
    <xf numFmtId="0" fontId="39" fillId="29" borderId="11" xfId="0" applyFont="1" applyFill="1" applyBorder="1" applyAlignment="1">
      <alignment vertical="center" wrapText="1"/>
    </xf>
    <xf numFmtId="0" fontId="39" fillId="29" borderId="11" xfId="0" applyFont="1" applyFill="1" applyBorder="1" applyAlignment="1">
      <alignment horizontal="left" vertical="center" wrapText="1"/>
    </xf>
    <xf numFmtId="0" fontId="41" fillId="29" borderId="11" xfId="0" applyFont="1" applyFill="1" applyBorder="1" applyAlignment="1">
      <alignment horizontal="center" vertical="center"/>
    </xf>
    <xf numFmtId="179" fontId="41" fillId="29" borderId="11" xfId="43" applyNumberFormat="1" applyFont="1" applyFill="1" applyBorder="1" applyAlignment="1" applyProtection="1">
      <alignment horizontal="right" vertical="center"/>
    </xf>
    <xf numFmtId="181" fontId="42" fillId="29" borderId="11" xfId="0" applyNumberFormat="1" applyFont="1" applyFill="1" applyBorder="1" applyAlignment="1">
      <alignment horizontal="right" vertical="center"/>
    </xf>
    <xf numFmtId="3" fontId="41" fillId="29" borderId="11" xfId="0" applyNumberFormat="1" applyFont="1" applyFill="1" applyBorder="1" applyAlignment="1">
      <alignment horizontal="left" vertical="center" wrapText="1"/>
    </xf>
    <xf numFmtId="180" fontId="41" fillId="29" borderId="11" xfId="0" applyNumberFormat="1" applyFont="1" applyFill="1" applyBorder="1" applyAlignment="1">
      <alignment vertical="center" wrapText="1"/>
    </xf>
    <xf numFmtId="177" fontId="41" fillId="29" borderId="11" xfId="0" applyNumberFormat="1" applyFont="1" applyFill="1" applyBorder="1" applyAlignment="1">
      <alignment vertical="center" wrapText="1"/>
    </xf>
    <xf numFmtId="49" fontId="41" fillId="29" borderId="0" xfId="0" applyNumberFormat="1" applyFont="1" applyFill="1" applyBorder="1" applyAlignment="1" applyProtection="1">
      <alignment horizontal="right" vertical="top" wrapText="1"/>
    </xf>
    <xf numFmtId="49" fontId="47" fillId="29" borderId="0" xfId="0" applyNumberFormat="1" applyFont="1" applyFill="1" applyBorder="1" applyAlignment="1" applyProtection="1">
      <alignment horizontal="right" vertical="top" wrapText="1"/>
    </xf>
    <xf numFmtId="0" fontId="34" fillId="29" borderId="12" xfId="0" applyFont="1" applyFill="1" applyBorder="1">
      <alignment vertical="center"/>
    </xf>
    <xf numFmtId="0" fontId="36" fillId="29" borderId="13" xfId="0" applyFont="1" applyFill="1" applyBorder="1" applyAlignment="1">
      <alignment horizontal="right" vertical="center"/>
    </xf>
    <xf numFmtId="0" fontId="39" fillId="28" borderId="11" xfId="0" applyFont="1" applyFill="1" applyBorder="1" applyAlignment="1">
      <alignment horizontal="center" vertical="center" wrapText="1"/>
    </xf>
    <xf numFmtId="178" fontId="39" fillId="28" borderId="11" xfId="0" applyNumberFormat="1" applyFont="1" applyFill="1" applyBorder="1" applyAlignment="1">
      <alignment horizontal="center" vertical="center" wrapText="1"/>
    </xf>
    <xf numFmtId="0" fontId="39" fillId="28" borderId="11" xfId="60" applyFont="1" applyFill="1" applyBorder="1" applyAlignment="1">
      <alignment horizontal="center" vertical="center" wrapText="1"/>
    </xf>
    <xf numFmtId="0" fontId="49" fillId="29" borderId="11" xfId="0" applyFont="1" applyFill="1" applyBorder="1" applyAlignment="1">
      <alignment vertical="center" wrapText="1"/>
    </xf>
    <xf numFmtId="0" fontId="49" fillId="29" borderId="11" xfId="60" applyFont="1" applyFill="1" applyBorder="1" applyAlignment="1">
      <alignment horizontal="center" vertical="center"/>
    </xf>
    <xf numFmtId="0" fontId="49" fillId="29" borderId="11" xfId="83" applyFont="1" applyFill="1" applyBorder="1" applyAlignment="1">
      <alignment vertical="center"/>
    </xf>
    <xf numFmtId="0" fontId="49" fillId="29" borderId="11" xfId="83" applyFont="1" applyFill="1" applyBorder="1" applyAlignment="1">
      <alignment vertical="top"/>
    </xf>
    <xf numFmtId="0" fontId="49" fillId="29" borderId="11" xfId="60" applyFont="1" applyFill="1" applyBorder="1" applyAlignment="1">
      <alignment vertical="top" wrapText="1"/>
    </xf>
    <xf numFmtId="0" fontId="49" fillId="29" borderId="11" xfId="0" applyFont="1" applyFill="1" applyBorder="1" applyAlignment="1">
      <alignment vertical="top"/>
    </xf>
    <xf numFmtId="0" fontId="49" fillId="29" borderId="11" xfId="60" applyFont="1" applyFill="1" applyBorder="1" applyAlignment="1">
      <alignment horizontal="left" vertical="center" wrapText="1"/>
    </xf>
    <xf numFmtId="0" fontId="50" fillId="29" borderId="11" xfId="0" applyFont="1" applyFill="1" applyBorder="1" applyAlignment="1">
      <alignment vertical="center" wrapText="1"/>
    </xf>
    <xf numFmtId="0" fontId="50" fillId="29" borderId="11" xfId="0" applyFont="1" applyFill="1" applyBorder="1" applyAlignment="1">
      <alignment vertical="center"/>
    </xf>
    <xf numFmtId="49" fontId="39" fillId="29" borderId="15" xfId="60" applyNumberFormat="1" applyFont="1" applyFill="1" applyBorder="1" applyAlignment="1" applyProtection="1">
      <alignment horizontal="right" vertical="top" wrapText="1"/>
    </xf>
    <xf numFmtId="49" fontId="39" fillId="29" borderId="17" xfId="60" applyNumberFormat="1" applyFont="1" applyFill="1" applyBorder="1" applyAlignment="1" applyProtection="1">
      <alignment horizontal="right" vertical="top" wrapText="1"/>
    </xf>
    <xf numFmtId="0" fontId="34" fillId="29" borderId="19" xfId="0" applyFont="1" applyFill="1" applyBorder="1" applyAlignment="1">
      <alignment vertical="center"/>
    </xf>
    <xf numFmtId="0" fontId="39" fillId="28" borderId="20" xfId="0" applyFont="1" applyFill="1" applyBorder="1" applyAlignment="1">
      <alignment horizontal="center" vertical="center" wrapText="1"/>
    </xf>
    <xf numFmtId="178" fontId="39" fillId="28" borderId="20" xfId="0" applyNumberFormat="1" applyFont="1" applyFill="1" applyBorder="1" applyAlignment="1">
      <alignment horizontal="center" vertical="center" wrapText="1"/>
    </xf>
    <xf numFmtId="0" fontId="39" fillId="28" borderId="14" xfId="0" applyFont="1" applyFill="1" applyBorder="1" applyAlignment="1">
      <alignment horizontal="center" vertical="center" wrapText="1"/>
    </xf>
    <xf numFmtId="0" fontId="49" fillId="29" borderId="11" xfId="0" applyFont="1" applyFill="1" applyBorder="1" applyAlignment="1">
      <alignment horizontal="center" vertical="center" wrapText="1"/>
    </xf>
    <xf numFmtId="176" fontId="49" fillId="29" borderId="11" xfId="86" applyNumberFormat="1" applyFont="1" applyFill="1" applyBorder="1" applyAlignment="1" applyProtection="1">
      <alignment horizontal="right" vertical="center" wrapText="1"/>
    </xf>
    <xf numFmtId="182" fontId="49" fillId="29" borderId="11" xfId="86" applyNumberFormat="1" applyFont="1" applyFill="1" applyBorder="1" applyAlignment="1" applyProtection="1">
      <alignment horizontal="right" vertical="center" wrapText="1"/>
    </xf>
    <xf numFmtId="0" fontId="39" fillId="29" borderId="15" xfId="63" applyFont="1" applyFill="1" applyBorder="1" applyAlignment="1">
      <alignment horizontal="right" vertical="top" wrapText="1"/>
    </xf>
    <xf numFmtId="0" fontId="39" fillId="29" borderId="17" xfId="63" applyFont="1" applyFill="1" applyBorder="1" applyAlignment="1">
      <alignment horizontal="right" vertical="top" wrapText="1"/>
    </xf>
    <xf numFmtId="0" fontId="37" fillId="29" borderId="0" xfId="0" applyFont="1" applyFill="1" applyBorder="1" applyAlignment="1">
      <alignment horizontal="center" vertical="center" wrapText="1"/>
    </xf>
    <xf numFmtId="0" fontId="34" fillId="29" borderId="0" xfId="0" applyFont="1" applyFill="1" applyBorder="1" applyAlignment="1">
      <alignment vertical="center" wrapText="1"/>
    </xf>
    <xf numFmtId="0" fontId="34" fillId="29" borderId="21" xfId="0" applyFont="1" applyFill="1" applyBorder="1" applyAlignment="1">
      <alignment horizontal="left" vertical="center"/>
    </xf>
    <xf numFmtId="0" fontId="36" fillId="28" borderId="11" xfId="0" applyFont="1" applyFill="1" applyBorder="1" applyAlignment="1">
      <alignment horizontal="right" vertical="center" wrapText="1"/>
    </xf>
    <xf numFmtId="178" fontId="41" fillId="28" borderId="11" xfId="0" applyNumberFormat="1" applyFont="1" applyFill="1" applyBorder="1" applyAlignment="1">
      <alignment vertical="center" wrapText="1"/>
    </xf>
    <xf numFmtId="178" fontId="41" fillId="28" borderId="11" xfId="0" applyNumberFormat="1" applyFont="1" applyFill="1" applyBorder="1" applyAlignment="1">
      <alignment horizontal="left" vertical="center" wrapText="1"/>
    </xf>
    <xf numFmtId="176" fontId="53" fillId="28" borderId="11" xfId="43" applyNumberFormat="1" applyFont="1" applyFill="1" applyBorder="1" applyAlignment="1" applyProtection="1">
      <alignment horizontal="right" vertical="center" wrapText="1"/>
    </xf>
    <xf numFmtId="0" fontId="54" fillId="28" borderId="11" xfId="0" applyFont="1" applyFill="1" applyBorder="1" applyAlignment="1">
      <alignment horizontal="left" vertical="center" wrapText="1"/>
    </xf>
    <xf numFmtId="180" fontId="52" fillId="29" borderId="11" xfId="0" applyNumberFormat="1" applyFont="1" applyFill="1" applyBorder="1" applyAlignment="1">
      <alignment horizontal="center" vertical="center" wrapText="1"/>
    </xf>
    <xf numFmtId="0" fontId="39" fillId="29" borderId="0" xfId="63" applyFont="1" applyFill="1" applyBorder="1" applyAlignment="1">
      <alignment horizontal="right" vertical="top" wrapText="1"/>
    </xf>
    <xf numFmtId="0" fontId="36" fillId="29" borderId="22" xfId="0" applyFont="1" applyFill="1" applyBorder="1" applyAlignment="1">
      <alignment horizontal="right" vertical="center" wrapText="1"/>
    </xf>
    <xf numFmtId="0" fontId="34" fillId="29" borderId="16" xfId="0" applyFont="1" applyFill="1" applyBorder="1" applyAlignment="1">
      <alignment vertical="center" wrapText="1"/>
    </xf>
    <xf numFmtId="0" fontId="34" fillId="29" borderId="21" xfId="0" applyFont="1" applyFill="1" applyBorder="1" applyAlignment="1">
      <alignment horizontal="center" vertical="center"/>
    </xf>
    <xf numFmtId="0" fontId="35" fillId="29" borderId="16" xfId="0" applyFont="1" applyFill="1" applyBorder="1" applyAlignment="1">
      <alignment vertical="center"/>
    </xf>
    <xf numFmtId="0" fontId="52" fillId="29" borderId="11" xfId="0" applyFont="1" applyFill="1" applyBorder="1" applyAlignment="1">
      <alignment horizontal="center" vertical="center" wrapText="1"/>
    </xf>
    <xf numFmtId="0" fontId="52" fillId="29" borderId="11" xfId="0" applyFont="1" applyFill="1" applyBorder="1" applyAlignment="1">
      <alignment vertical="center" wrapText="1"/>
    </xf>
    <xf numFmtId="49" fontId="49" fillId="29" borderId="11" xfId="0" applyNumberFormat="1" applyFont="1" applyFill="1" applyBorder="1" applyAlignment="1">
      <alignment vertical="center" wrapText="1"/>
    </xf>
    <xf numFmtId="176" fontId="57" fillId="29" borderId="11" xfId="43" applyNumberFormat="1" applyFont="1" applyFill="1" applyBorder="1" applyAlignment="1" applyProtection="1">
      <alignment horizontal="center" vertical="center" wrapText="1"/>
    </xf>
    <xf numFmtId="176" fontId="58" fillId="29" borderId="11" xfId="43" applyNumberFormat="1" applyFont="1" applyFill="1" applyBorder="1" applyAlignment="1" applyProtection="1">
      <alignment vertical="center" wrapText="1"/>
    </xf>
    <xf numFmtId="0" fontId="58" fillId="29" borderId="11" xfId="0" applyFont="1" applyFill="1" applyBorder="1" applyAlignment="1">
      <alignment vertical="center" wrapText="1"/>
    </xf>
    <xf numFmtId="0" fontId="41" fillId="29" borderId="11" xfId="0" applyFont="1" applyFill="1" applyBorder="1" applyAlignment="1">
      <alignment vertical="center" wrapText="1"/>
    </xf>
    <xf numFmtId="176" fontId="52" fillId="29" borderId="11" xfId="43" applyNumberFormat="1" applyFont="1" applyFill="1" applyBorder="1" applyAlignment="1" applyProtection="1">
      <alignment horizontal="center" vertical="center" wrapText="1"/>
    </xf>
    <xf numFmtId="0" fontId="39" fillId="28" borderId="21" xfId="0" applyFont="1" applyFill="1" applyBorder="1" applyAlignment="1">
      <alignment horizontal="left" vertical="top" wrapText="1"/>
    </xf>
    <xf numFmtId="0" fontId="39" fillId="28" borderId="11" xfId="0" applyFont="1" applyFill="1" applyBorder="1">
      <alignment vertical="center"/>
    </xf>
    <xf numFmtId="0" fontId="39" fillId="0" borderId="0" xfId="0" applyFont="1">
      <alignment vertical="center"/>
    </xf>
    <xf numFmtId="0" fontId="39" fillId="0" borderId="11" xfId="0" applyFont="1" applyBorder="1">
      <alignment vertical="center"/>
    </xf>
    <xf numFmtId="0" fontId="39" fillId="30" borderId="0" xfId="0" applyFont="1" applyFill="1" applyBorder="1" applyAlignment="1">
      <alignment horizontal="center" vertical="center"/>
    </xf>
    <xf numFmtId="0" fontId="41" fillId="0" borderId="0" xfId="0"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vertical="center" wrapText="1"/>
    </xf>
    <xf numFmtId="0" fontId="39" fillId="0" borderId="0" xfId="0" applyFont="1" applyBorder="1" applyAlignment="1">
      <alignment horizontal="justify" vertical="center"/>
    </xf>
    <xf numFmtId="0" fontId="0" fillId="0" borderId="0" xfId="0" applyBorder="1">
      <alignment vertical="center"/>
    </xf>
    <xf numFmtId="0" fontId="41" fillId="0" borderId="0" xfId="0" applyFont="1" applyBorder="1" applyAlignment="1">
      <alignment horizontal="right" vertical="center"/>
    </xf>
    <xf numFmtId="0" fontId="39" fillId="0" borderId="0" xfId="0" applyFont="1" applyBorder="1" applyAlignment="1">
      <alignment horizontal="center" vertical="center"/>
    </xf>
    <xf numFmtId="49" fontId="39" fillId="29" borderId="0" xfId="0" applyNumberFormat="1" applyFont="1" applyFill="1" applyBorder="1" applyAlignment="1" applyProtection="1">
      <alignment horizontal="left" vertical="top" wrapText="1"/>
    </xf>
    <xf numFmtId="0" fontId="39" fillId="29" borderId="0" xfId="0" applyFont="1" applyFill="1" applyBorder="1" applyAlignment="1">
      <alignment horizontal="left" vertical="top" wrapText="1"/>
    </xf>
    <xf numFmtId="49" fontId="41" fillId="29" borderId="0" xfId="0" applyNumberFormat="1" applyFont="1" applyFill="1" applyBorder="1" applyAlignment="1" applyProtection="1">
      <alignment horizontal="left" vertical="top" wrapText="1"/>
    </xf>
    <xf numFmtId="0" fontId="44" fillId="29" borderId="0" xfId="0" applyFont="1" applyFill="1" applyBorder="1" applyAlignment="1">
      <alignment horizontal="left" vertical="center" wrapText="1"/>
    </xf>
    <xf numFmtId="49" fontId="35" fillId="29" borderId="0" xfId="0" applyNumberFormat="1" applyFont="1" applyFill="1" applyBorder="1" applyAlignment="1" applyProtection="1">
      <alignment horizontal="left" vertical="top" wrapText="1"/>
    </xf>
    <xf numFmtId="0" fontId="34" fillId="29" borderId="0" xfId="0" applyFont="1" applyFill="1" applyBorder="1" applyAlignment="1">
      <alignment vertical="center"/>
    </xf>
    <xf numFmtId="0" fontId="36" fillId="29" borderId="0" xfId="0" applyFont="1" applyFill="1" applyBorder="1" applyAlignment="1">
      <alignment horizontal="right" vertical="center"/>
    </xf>
    <xf numFmtId="0" fontId="37" fillId="29" borderId="0" xfId="0" applyFont="1" applyFill="1" applyBorder="1" applyAlignment="1">
      <alignment horizontal="left" vertical="center"/>
    </xf>
    <xf numFmtId="0" fontId="39" fillId="28" borderId="11" xfId="0" applyFont="1" applyFill="1" applyBorder="1" applyAlignment="1">
      <alignment horizontal="right" vertical="center" wrapText="1"/>
    </xf>
    <xf numFmtId="0" fontId="35" fillId="28" borderId="11" xfId="0" applyFont="1" applyFill="1" applyBorder="1" applyAlignment="1" applyProtection="1">
      <alignment horizontal="center" vertical="center" wrapText="1"/>
    </xf>
    <xf numFmtId="0" fontId="41" fillId="28" borderId="11" xfId="0" applyFont="1" applyFill="1" applyBorder="1" applyAlignment="1" applyProtection="1">
      <alignment horizontal="center" vertical="center" wrapText="1"/>
    </xf>
    <xf numFmtId="0" fontId="36" fillId="29" borderId="10" xfId="0" applyFont="1" applyFill="1" applyBorder="1" applyAlignment="1">
      <alignment horizontal="left" vertical="center"/>
    </xf>
    <xf numFmtId="49" fontId="34" fillId="29" borderId="14" xfId="60" applyNumberFormat="1" applyFont="1" applyFill="1" applyBorder="1" applyAlignment="1" applyProtection="1">
      <alignment horizontal="left" vertical="top" wrapText="1"/>
    </xf>
    <xf numFmtId="49" fontId="39" fillId="29" borderId="16" xfId="60" applyNumberFormat="1" applyFont="1" applyFill="1" applyBorder="1" applyAlignment="1" applyProtection="1">
      <alignment horizontal="left" vertical="top" wrapText="1"/>
    </xf>
    <xf numFmtId="49" fontId="39" fillId="29" borderId="18" xfId="60" applyNumberFormat="1" applyFont="1" applyFill="1" applyBorder="1" applyAlignment="1" applyProtection="1">
      <alignment horizontal="left" vertical="top" wrapText="1"/>
    </xf>
    <xf numFmtId="0" fontId="39" fillId="29" borderId="16" xfId="63" applyFont="1" applyFill="1" applyBorder="1" applyAlignment="1">
      <alignment horizontal="left" vertical="top" wrapText="1"/>
    </xf>
    <xf numFmtId="0" fontId="39" fillId="29" borderId="18" xfId="63" applyFont="1" applyFill="1" applyBorder="1" applyAlignment="1">
      <alignment horizontal="left" vertical="top" wrapText="1"/>
    </xf>
    <xf numFmtId="0" fontId="36" fillId="29" borderId="13" xfId="0" applyFont="1" applyFill="1" applyBorder="1" applyAlignment="1">
      <alignment horizontal="right" vertical="center"/>
    </xf>
    <xf numFmtId="49" fontId="34" fillId="29" borderId="14" xfId="0" applyNumberFormat="1" applyFont="1" applyFill="1" applyBorder="1" applyAlignment="1" applyProtection="1">
      <alignment horizontal="left" vertical="top" wrapText="1"/>
    </xf>
    <xf numFmtId="0" fontId="39" fillId="29" borderId="0" xfId="0" applyFont="1" applyFill="1" applyBorder="1" applyAlignment="1" applyProtection="1">
      <alignment horizontal="left" vertical="center" wrapText="1"/>
      <protection locked="0"/>
    </xf>
    <xf numFmtId="0" fontId="39" fillId="29" borderId="0" xfId="0" applyFont="1" applyFill="1" applyBorder="1" applyAlignment="1">
      <alignment horizontal="left" vertical="center" wrapText="1"/>
    </xf>
    <xf numFmtId="183" fontId="41" fillId="29" borderId="11" xfId="0" applyNumberFormat="1" applyFont="1" applyFill="1" applyBorder="1" applyAlignment="1">
      <alignment horizontal="center" vertical="center" wrapText="1"/>
    </xf>
    <xf numFmtId="178" fontId="39" fillId="29" borderId="11" xfId="0" applyNumberFormat="1" applyFont="1" applyFill="1" applyBorder="1" applyAlignment="1">
      <alignment horizontal="center" vertical="center" wrapText="1"/>
    </xf>
    <xf numFmtId="0" fontId="52" fillId="28" borderId="11" xfId="0" applyFont="1" applyFill="1" applyBorder="1" applyAlignment="1">
      <alignment horizontal="center" vertical="center" wrapText="1"/>
    </xf>
    <xf numFmtId="0" fontId="0" fillId="29" borderId="11" xfId="0" applyFill="1" applyBorder="1">
      <alignment vertical="center"/>
    </xf>
    <xf numFmtId="178" fontId="41" fillId="29" borderId="11" xfId="0" applyNumberFormat="1" applyFont="1" applyFill="1" applyBorder="1" applyAlignment="1">
      <alignment horizontal="center" vertical="center" wrapText="1"/>
    </xf>
    <xf numFmtId="178" fontId="41" fillId="28" borderId="11" xfId="0" applyNumberFormat="1" applyFont="1" applyFill="1" applyBorder="1" applyAlignment="1">
      <alignment horizontal="center" vertical="center" wrapText="1"/>
    </xf>
    <xf numFmtId="0" fontId="35" fillId="29" borderId="0" xfId="0" applyFont="1" applyFill="1" applyBorder="1" applyAlignment="1">
      <alignment vertical="center" wrapText="1"/>
    </xf>
    <xf numFmtId="0" fontId="36" fillId="29" borderId="0" xfId="0" applyFont="1" applyFill="1" applyBorder="1" applyAlignment="1">
      <alignment horizontal="right" vertical="center" wrapText="1"/>
    </xf>
    <xf numFmtId="0" fontId="37" fillId="29" borderId="0" xfId="0"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34" fillId="28" borderId="21" xfId="0" applyFont="1" applyFill="1" applyBorder="1" applyAlignment="1">
      <alignment horizontal="center" vertical="center" wrapText="1"/>
    </xf>
    <xf numFmtId="2" fontId="51" fillId="29" borderId="21" xfId="0" applyNumberFormat="1" applyFont="1" applyFill="1" applyBorder="1" applyAlignment="1">
      <alignment horizontal="center" vertical="center"/>
    </xf>
    <xf numFmtId="180" fontId="35" fillId="28" borderId="11" xfId="0" applyNumberFormat="1" applyFont="1" applyFill="1" applyBorder="1" applyAlignment="1">
      <alignment horizontal="center" vertical="center" wrapText="1"/>
    </xf>
    <xf numFmtId="0" fontId="35" fillId="29" borderId="12" xfId="0" applyFont="1" applyFill="1" applyBorder="1" applyAlignment="1">
      <alignment vertical="center" wrapText="1"/>
    </xf>
    <xf numFmtId="0" fontId="39" fillId="28" borderId="10" xfId="84" applyFont="1" applyFill="1" applyBorder="1" applyAlignment="1" applyProtection="1">
      <alignment horizontal="center" vertical="center" wrapText="1"/>
    </xf>
    <xf numFmtId="0" fontId="34" fillId="28" borderId="21" xfId="0" applyFont="1" applyFill="1" applyBorder="1" applyAlignment="1">
      <alignment horizontal="center" vertical="center"/>
    </xf>
    <xf numFmtId="0" fontId="51" fillId="29" borderId="23" xfId="0" applyFont="1" applyFill="1" applyBorder="1" applyAlignment="1">
      <alignment horizontal="center" vertical="center"/>
    </xf>
    <xf numFmtId="0" fontId="51" fillId="29" borderId="21" xfId="0" applyFont="1" applyFill="1" applyBorder="1" applyAlignment="1">
      <alignment horizontal="center" vertical="center"/>
    </xf>
  </cellXfs>
  <cellStyles count="140">
    <cellStyle name="20% - 輔色1 2" xfId="1"/>
    <cellStyle name="20% - 輔色1 3" xfId="2"/>
    <cellStyle name="20% - 輔色2 2" xfId="3"/>
    <cellStyle name="20% - 輔色2 3" xfId="4"/>
    <cellStyle name="20% - 輔色3 2" xfId="5"/>
    <cellStyle name="20% - 輔色3 3" xfId="6"/>
    <cellStyle name="20% - 輔色4 2" xfId="7"/>
    <cellStyle name="20% - 輔色4 3" xfId="8"/>
    <cellStyle name="20% - 輔色5 2" xfId="9"/>
    <cellStyle name="20% - 輔色5 3" xfId="10"/>
    <cellStyle name="20% - 輔色6 2" xfId="11"/>
    <cellStyle name="20% - 輔色6 3" xfId="12"/>
    <cellStyle name="40% - 輔色1 2" xfId="13"/>
    <cellStyle name="40% - 輔色1 3" xfId="14"/>
    <cellStyle name="40% - 輔色2 2" xfId="15"/>
    <cellStyle name="40% - 輔色2 3" xfId="16"/>
    <cellStyle name="40% - 輔色3 2" xfId="17"/>
    <cellStyle name="40% - 輔色3 3" xfId="18"/>
    <cellStyle name="40% - 輔色4 2" xfId="19"/>
    <cellStyle name="40% - 輔色4 3" xfId="20"/>
    <cellStyle name="40% - 輔色5 2" xfId="21"/>
    <cellStyle name="40% - 輔色5 3" xfId="22"/>
    <cellStyle name="40% - 輔色6 2" xfId="23"/>
    <cellStyle name="40% - 輔色6 3" xfId="24"/>
    <cellStyle name="60% - 輔色1 2" xfId="25"/>
    <cellStyle name="60% - 輔色1 3" xfId="26"/>
    <cellStyle name="60% - 輔色2 2" xfId="27"/>
    <cellStyle name="60% - 輔色2 3" xfId="28"/>
    <cellStyle name="60% - 輔色3 2" xfId="29"/>
    <cellStyle name="60% - 輔色3 3" xfId="30"/>
    <cellStyle name="60% - 輔色4 2" xfId="31"/>
    <cellStyle name="60% - 輔色4 3" xfId="32"/>
    <cellStyle name="60% - 輔色5 2" xfId="33"/>
    <cellStyle name="60% - 輔色5 3" xfId="34"/>
    <cellStyle name="60% - 輔色6 2" xfId="35"/>
    <cellStyle name="60% - 輔色6 3" xfId="36"/>
    <cellStyle name="Accent" xfId="37"/>
    <cellStyle name="Accent 1" xfId="38"/>
    <cellStyle name="Accent 2" xfId="39"/>
    <cellStyle name="Accent 3" xfId="40"/>
    <cellStyle name="Bad" xfId="41"/>
    <cellStyle name="Error" xfId="42"/>
    <cellStyle name="Excel Built-in Comma" xfId="43"/>
    <cellStyle name="Excel_BuiltIn_20% - 輔色1" xfId="44"/>
    <cellStyle name="Footnote" xfId="45"/>
    <cellStyle name="Good" xfId="46"/>
    <cellStyle name="Heading" xfId="47"/>
    <cellStyle name="Heading (user)" xfId="48"/>
    <cellStyle name="Heading 1" xfId="49"/>
    <cellStyle name="Heading 2" xfId="50"/>
    <cellStyle name="Heading1" xfId="51"/>
    <cellStyle name="Neutral" xfId="52"/>
    <cellStyle name="Note" xfId="53"/>
    <cellStyle name="Result" xfId="54"/>
    <cellStyle name="Result2" xfId="55"/>
    <cellStyle name="Status" xfId="56"/>
    <cellStyle name="Text" xfId="57"/>
    <cellStyle name="Warning" xfId="58"/>
    <cellStyle name="一般" xfId="0" builtinId="0" customBuiltin="1"/>
    <cellStyle name="一般 10" xfId="59"/>
    <cellStyle name="一般 2" xfId="60"/>
    <cellStyle name="一般 2 2" xfId="61"/>
    <cellStyle name="一般 2 3" xfId="62"/>
    <cellStyle name="一般 3" xfId="63"/>
    <cellStyle name="一般 3 2" xfId="64"/>
    <cellStyle name="一般 3 2 2" xfId="65"/>
    <cellStyle name="一般 3 3" xfId="66"/>
    <cellStyle name="一般 3 3 2" xfId="67"/>
    <cellStyle name="一般 4" xfId="68"/>
    <cellStyle name="一般 4 2" xfId="69"/>
    <cellStyle name="一般 4 2 2" xfId="70"/>
    <cellStyle name="一般 5" xfId="71"/>
    <cellStyle name="一般 5 2" xfId="72"/>
    <cellStyle name="一般 5 2 2" xfId="73"/>
    <cellStyle name="一般 5 3" xfId="74"/>
    <cellStyle name="一般 5 4" xfId="75"/>
    <cellStyle name="一般 6" xfId="76"/>
    <cellStyle name="一般 6 2" xfId="77"/>
    <cellStyle name="一般 6 2 2" xfId="78"/>
    <cellStyle name="一般 7" xfId="79"/>
    <cellStyle name="一般 7 2" xfId="80"/>
    <cellStyle name="一般 8" xfId="81"/>
    <cellStyle name="一般 8 2" xfId="82"/>
    <cellStyle name="一般 9" xfId="83"/>
    <cellStyle name="一般_「工業用水」用水範圍表格(範例)表一 " xfId="84"/>
    <cellStyle name="千分位 2" xfId="85"/>
    <cellStyle name="千分位 2 2" xfId="86"/>
    <cellStyle name="千分位 2 3" xfId="87"/>
    <cellStyle name="千分位 3" xfId="88"/>
    <cellStyle name="千分位 4" xfId="89"/>
    <cellStyle name="中等 2" xfId="90"/>
    <cellStyle name="中等 3" xfId="91"/>
    <cellStyle name="合計 2" xfId="92"/>
    <cellStyle name="合計 3" xfId="93"/>
    <cellStyle name="好 2" xfId="94"/>
    <cellStyle name="好 3" xfId="95"/>
    <cellStyle name="計算方式 2" xfId="96"/>
    <cellStyle name="計算方式 3" xfId="97"/>
    <cellStyle name="連結的儲存格 2" xfId="98"/>
    <cellStyle name="連結的儲存格 3" xfId="99"/>
    <cellStyle name="備註 2" xfId="100"/>
    <cellStyle name="備註 2 2" xfId="101"/>
    <cellStyle name="備註 2 2 2" xfId="102"/>
    <cellStyle name="備註 2 3" xfId="103"/>
    <cellStyle name="備註 3" xfId="104"/>
    <cellStyle name="說明文字 2" xfId="105"/>
    <cellStyle name="說明文字 3" xfId="106"/>
    <cellStyle name="輔色1 2" xfId="107"/>
    <cellStyle name="輔色1 3" xfId="108"/>
    <cellStyle name="輔色2 2" xfId="109"/>
    <cellStyle name="輔色2 3" xfId="110"/>
    <cellStyle name="輔色3 2" xfId="111"/>
    <cellStyle name="輔色3 3" xfId="112"/>
    <cellStyle name="輔色4 2" xfId="113"/>
    <cellStyle name="輔色4 3" xfId="114"/>
    <cellStyle name="輔色5 2" xfId="115"/>
    <cellStyle name="輔色5 3" xfId="116"/>
    <cellStyle name="輔色6 2" xfId="117"/>
    <cellStyle name="輔色6 3" xfId="118"/>
    <cellStyle name="標題 1 2" xfId="119"/>
    <cellStyle name="標題 1 3" xfId="120"/>
    <cellStyle name="標題 2 2" xfId="121"/>
    <cellStyle name="標題 2 3" xfId="122"/>
    <cellStyle name="標題 3 2" xfId="123"/>
    <cellStyle name="標題 3 3" xfId="124"/>
    <cellStyle name="標題 4 2" xfId="125"/>
    <cellStyle name="標題 4 3" xfId="126"/>
    <cellStyle name="標題 5" xfId="127"/>
    <cellStyle name="標題 6" xfId="128"/>
    <cellStyle name="樣式 1" xfId="129"/>
    <cellStyle name="輸入 2" xfId="130"/>
    <cellStyle name="輸入 3" xfId="131"/>
    <cellStyle name="輸出 2" xfId="132"/>
    <cellStyle name="輸出 3" xfId="133"/>
    <cellStyle name="檢查儲存格 2" xfId="134"/>
    <cellStyle name="檢查儲存格 3" xfId="135"/>
    <cellStyle name="壞 2" xfId="136"/>
    <cellStyle name="壞 3" xfId="137"/>
    <cellStyle name="警告文字 2" xfId="138"/>
    <cellStyle name="警告文字 3"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A4" workbookViewId="0">
      <selection activeCell="C7" sqref="C7"/>
    </sheetView>
  </sheetViews>
  <sheetFormatPr defaultRowHeight="17"/>
  <cols>
    <col min="1" max="1" width="5.54296875" customWidth="1"/>
    <col min="2" max="5" width="7.7265625" customWidth="1"/>
    <col min="6" max="17" width="6.1796875" customWidth="1"/>
    <col min="18" max="18" width="7.7265625" customWidth="1"/>
  </cols>
  <sheetData>
    <row r="1" spans="1:18" ht="25">
      <c r="A1" s="84" t="s">
        <v>0</v>
      </c>
      <c r="B1" s="84"/>
      <c r="C1" s="1"/>
      <c r="D1" s="85" t="s">
        <v>1</v>
      </c>
      <c r="E1" s="85"/>
      <c r="F1" s="85"/>
      <c r="G1" s="86" t="s">
        <v>2</v>
      </c>
      <c r="H1" s="86"/>
      <c r="I1" s="86"/>
      <c r="J1" s="86"/>
      <c r="K1" s="86"/>
      <c r="L1" s="86"/>
      <c r="M1" s="86"/>
      <c r="N1" s="86"/>
      <c r="O1" s="86"/>
      <c r="P1" s="86"/>
      <c r="Q1" s="86"/>
      <c r="R1" s="86"/>
    </row>
    <row r="2" spans="1:18" ht="18">
      <c r="A2" s="87" t="s">
        <v>3</v>
      </c>
      <c r="B2" s="87"/>
      <c r="C2" s="87"/>
      <c r="D2" s="87"/>
      <c r="E2" s="87"/>
      <c r="F2" s="88" t="s">
        <v>4</v>
      </c>
      <c r="G2" s="88"/>
      <c r="H2" s="88"/>
      <c r="I2" s="88"/>
      <c r="J2" s="88"/>
      <c r="K2" s="88"/>
      <c r="L2" s="88"/>
      <c r="M2" s="88"/>
      <c r="N2" s="88"/>
      <c r="O2" s="88"/>
      <c r="P2" s="88"/>
      <c r="Q2" s="88"/>
      <c r="R2" s="89" t="s">
        <v>5</v>
      </c>
    </row>
    <row r="3" spans="1:18" ht="34">
      <c r="A3" s="87"/>
      <c r="B3" s="87"/>
      <c r="C3" s="87"/>
      <c r="D3" s="87"/>
      <c r="E3" s="87"/>
      <c r="F3" s="2" t="s">
        <v>6</v>
      </c>
      <c r="G3" s="2" t="s">
        <v>7</v>
      </c>
      <c r="H3" s="2" t="s">
        <v>8</v>
      </c>
      <c r="I3" s="2" t="s">
        <v>9</v>
      </c>
      <c r="J3" s="2" t="s">
        <v>10</v>
      </c>
      <c r="K3" s="2" t="s">
        <v>11</v>
      </c>
      <c r="L3" s="2" t="s">
        <v>12</v>
      </c>
      <c r="M3" s="2" t="s">
        <v>13</v>
      </c>
      <c r="N3" s="2" t="s">
        <v>14</v>
      </c>
      <c r="O3" s="2" t="s">
        <v>15</v>
      </c>
      <c r="P3" s="2" t="s">
        <v>16</v>
      </c>
      <c r="Q3" s="2" t="s">
        <v>17</v>
      </c>
      <c r="R3" s="89"/>
    </row>
    <row r="4" spans="1:18">
      <c r="A4" s="87"/>
      <c r="B4" s="87"/>
      <c r="C4" s="87"/>
      <c r="D4" s="87"/>
      <c r="E4" s="87"/>
      <c r="F4" s="3">
        <f t="shared" ref="F4:Q4" si="0">SUM(F6:F96)</f>
        <v>1.6905477037037</v>
      </c>
      <c r="G4" s="3">
        <f t="shared" si="0"/>
        <v>1.6905477037037</v>
      </c>
      <c r="H4" s="3">
        <f t="shared" si="0"/>
        <v>1.6905477037037</v>
      </c>
      <c r="I4" s="3">
        <f t="shared" si="0"/>
        <v>1.6905477037037</v>
      </c>
      <c r="J4" s="3">
        <f t="shared" si="0"/>
        <v>1.6905477037037</v>
      </c>
      <c r="K4" s="3">
        <f t="shared" si="0"/>
        <v>1.6905477037037</v>
      </c>
      <c r="L4" s="3">
        <f t="shared" si="0"/>
        <v>1.6905477037037</v>
      </c>
      <c r="M4" s="3">
        <f t="shared" si="0"/>
        <v>1.6905477037037</v>
      </c>
      <c r="N4" s="3">
        <f t="shared" si="0"/>
        <v>1.6905477037037</v>
      </c>
      <c r="O4" s="3">
        <f t="shared" si="0"/>
        <v>1.6905477037037</v>
      </c>
      <c r="P4" s="3">
        <f t="shared" si="0"/>
        <v>1.6907477037037</v>
      </c>
      <c r="Q4" s="3">
        <f t="shared" si="0"/>
        <v>1.6908477037037</v>
      </c>
      <c r="R4" s="2"/>
    </row>
    <row r="5" spans="1:18" ht="85">
      <c r="A5" s="4" t="s">
        <v>18</v>
      </c>
      <c r="B5" s="5" t="s">
        <v>19</v>
      </c>
      <c r="C5" s="6" t="s">
        <v>20</v>
      </c>
      <c r="D5" s="6" t="s">
        <v>21</v>
      </c>
      <c r="E5" s="6" t="s">
        <v>22</v>
      </c>
      <c r="F5" s="6" t="s">
        <v>23</v>
      </c>
      <c r="G5" s="6" t="s">
        <v>24</v>
      </c>
      <c r="H5" s="7" t="s">
        <v>8</v>
      </c>
      <c r="I5" s="7" t="s">
        <v>9</v>
      </c>
      <c r="J5" s="7" t="s">
        <v>10</v>
      </c>
      <c r="K5" s="7" t="s">
        <v>11</v>
      </c>
      <c r="L5" s="7" t="s">
        <v>12</v>
      </c>
      <c r="M5" s="7" t="s">
        <v>13</v>
      </c>
      <c r="N5" s="7" t="s">
        <v>14</v>
      </c>
      <c r="O5" s="7" t="s">
        <v>15</v>
      </c>
      <c r="P5" s="7" t="s">
        <v>16</v>
      </c>
      <c r="Q5" s="7" t="s">
        <v>17</v>
      </c>
      <c r="R5" s="8" t="s">
        <v>25</v>
      </c>
    </row>
    <row r="6" spans="1:18" ht="102">
      <c r="A6" s="9">
        <v>1</v>
      </c>
      <c r="B6" s="10" t="s">
        <v>26</v>
      </c>
      <c r="C6" s="11" t="s">
        <v>27</v>
      </c>
      <c r="D6" s="12"/>
      <c r="E6" s="13"/>
      <c r="F6" s="14">
        <v>1.6724537037036999</v>
      </c>
      <c r="G6" s="14">
        <v>1.6724537037036999</v>
      </c>
      <c r="H6" s="14">
        <v>1.6724537037036999</v>
      </c>
      <c r="I6" s="14">
        <v>1.6724537037036999</v>
      </c>
      <c r="J6" s="14">
        <v>1.6724537037036999</v>
      </c>
      <c r="K6" s="14">
        <v>1.6724537037036999</v>
      </c>
      <c r="L6" s="14">
        <v>1.6724537037036999</v>
      </c>
      <c r="M6" s="14">
        <v>1.6724537037036999</v>
      </c>
      <c r="N6" s="14">
        <v>1.6724537037036999</v>
      </c>
      <c r="O6" s="14">
        <v>1.6724537037036999</v>
      </c>
      <c r="P6" s="14">
        <v>1.6724537037036999</v>
      </c>
      <c r="Q6" s="14">
        <v>1.6724537037036999</v>
      </c>
      <c r="R6" s="15"/>
    </row>
    <row r="7" spans="1:18" ht="51">
      <c r="A7" s="9">
        <v>2</v>
      </c>
      <c r="B7" s="10" t="s">
        <v>28</v>
      </c>
      <c r="C7" s="11" t="s">
        <v>29</v>
      </c>
      <c r="D7" s="12"/>
      <c r="E7" s="13"/>
      <c r="F7" s="14">
        <v>9.4999999999999998E-3</v>
      </c>
      <c r="G7" s="14">
        <v>9.4999999999999998E-3</v>
      </c>
      <c r="H7" s="14">
        <v>9.4999999999999998E-3</v>
      </c>
      <c r="I7" s="14">
        <v>9.4999999999999998E-3</v>
      </c>
      <c r="J7" s="14">
        <v>9.4999999999999998E-3</v>
      </c>
      <c r="K7" s="14">
        <v>9.4999999999999998E-3</v>
      </c>
      <c r="L7" s="14">
        <v>9.4999999999999998E-3</v>
      </c>
      <c r="M7" s="14">
        <v>9.4999999999999998E-3</v>
      </c>
      <c r="N7" s="14">
        <v>9.4999999999999998E-3</v>
      </c>
      <c r="O7" s="14">
        <v>9.4999999999999998E-3</v>
      </c>
      <c r="P7" s="14">
        <v>9.4999999999999998E-3</v>
      </c>
      <c r="Q7" s="14">
        <v>9.4999999999999998E-3</v>
      </c>
      <c r="R7" s="15"/>
    </row>
    <row r="8" spans="1:18" ht="51">
      <c r="A8" s="9">
        <v>3</v>
      </c>
      <c r="B8" s="10" t="s">
        <v>30</v>
      </c>
      <c r="C8" s="11" t="s">
        <v>29</v>
      </c>
      <c r="D8" s="12"/>
      <c r="E8" s="13"/>
      <c r="F8" s="14">
        <v>2.5000000000000001E-3</v>
      </c>
      <c r="G8" s="14">
        <v>2.5000000000000001E-3</v>
      </c>
      <c r="H8" s="14">
        <v>2.5000000000000001E-3</v>
      </c>
      <c r="I8" s="14">
        <v>2.5000000000000001E-3</v>
      </c>
      <c r="J8" s="14">
        <v>2.5000000000000001E-3</v>
      </c>
      <c r="K8" s="14">
        <v>2.5000000000000001E-3</v>
      </c>
      <c r="L8" s="14">
        <v>2.5000000000000001E-3</v>
      </c>
      <c r="M8" s="14">
        <v>2.5000000000000001E-3</v>
      </c>
      <c r="N8" s="14">
        <v>2.5000000000000001E-3</v>
      </c>
      <c r="O8" s="14">
        <v>2.5000000000000001E-3</v>
      </c>
      <c r="P8" s="14">
        <v>2.7000000000000001E-3</v>
      </c>
      <c r="Q8" s="14">
        <v>2.8E-3</v>
      </c>
      <c r="R8" s="15"/>
    </row>
    <row r="9" spans="1:18" ht="51">
      <c r="A9" s="9">
        <v>4</v>
      </c>
      <c r="B9" s="10" t="s">
        <v>31</v>
      </c>
      <c r="C9" s="11" t="s">
        <v>32</v>
      </c>
      <c r="D9" s="12"/>
      <c r="E9" s="16"/>
      <c r="F9" s="14">
        <v>2E-3</v>
      </c>
      <c r="G9" s="14">
        <v>2E-3</v>
      </c>
      <c r="H9" s="14">
        <v>2E-3</v>
      </c>
      <c r="I9" s="14">
        <v>2E-3</v>
      </c>
      <c r="J9" s="14">
        <v>2E-3</v>
      </c>
      <c r="K9" s="14">
        <v>2E-3</v>
      </c>
      <c r="L9" s="14">
        <v>2E-3</v>
      </c>
      <c r="M9" s="14">
        <v>2E-3</v>
      </c>
      <c r="N9" s="14">
        <v>2E-3</v>
      </c>
      <c r="O9" s="14">
        <v>2E-3</v>
      </c>
      <c r="P9" s="14">
        <v>2E-3</v>
      </c>
      <c r="Q9" s="14">
        <v>2E-3</v>
      </c>
      <c r="R9" s="15"/>
    </row>
    <row r="10" spans="1:18" ht="51">
      <c r="A10" s="9">
        <v>5</v>
      </c>
      <c r="B10" s="10" t="s">
        <v>33</v>
      </c>
      <c r="C10" s="11" t="s">
        <v>32</v>
      </c>
      <c r="D10" s="12"/>
      <c r="E10" s="16"/>
      <c r="F10" s="14">
        <v>2.3E-3</v>
      </c>
      <c r="G10" s="14">
        <v>2.3E-3</v>
      </c>
      <c r="H10" s="14">
        <v>2.3E-3</v>
      </c>
      <c r="I10" s="14">
        <v>2.3E-3</v>
      </c>
      <c r="J10" s="14">
        <v>2.3E-3</v>
      </c>
      <c r="K10" s="14">
        <v>2.3E-3</v>
      </c>
      <c r="L10" s="14">
        <v>2.3E-3</v>
      </c>
      <c r="M10" s="14">
        <v>2.3E-3</v>
      </c>
      <c r="N10" s="14">
        <v>2.3E-3</v>
      </c>
      <c r="O10" s="14">
        <v>2.3E-3</v>
      </c>
      <c r="P10" s="14">
        <v>2.3E-3</v>
      </c>
      <c r="Q10" s="14">
        <v>2.3E-3</v>
      </c>
      <c r="R10" s="15"/>
    </row>
    <row r="11" spans="1:18" ht="51">
      <c r="A11" s="9">
        <v>6</v>
      </c>
      <c r="B11" s="10" t="s">
        <v>34</v>
      </c>
      <c r="C11" s="11" t="s">
        <v>32</v>
      </c>
      <c r="D11" s="12"/>
      <c r="E11" s="17"/>
      <c r="F11" s="14">
        <v>1.794E-3</v>
      </c>
      <c r="G11" s="14">
        <v>1.794E-3</v>
      </c>
      <c r="H11" s="14">
        <v>1.794E-3</v>
      </c>
      <c r="I11" s="14">
        <v>1.794E-3</v>
      </c>
      <c r="J11" s="14">
        <v>1.794E-3</v>
      </c>
      <c r="K11" s="14">
        <v>1.794E-3</v>
      </c>
      <c r="L11" s="14">
        <v>1.794E-3</v>
      </c>
      <c r="M11" s="14">
        <v>1.794E-3</v>
      </c>
      <c r="N11" s="14">
        <v>1.794E-3</v>
      </c>
      <c r="O11" s="14">
        <v>1.794E-3</v>
      </c>
      <c r="P11" s="14">
        <v>1.794E-3</v>
      </c>
      <c r="Q11" s="14">
        <v>1.794E-3</v>
      </c>
      <c r="R11" s="15"/>
    </row>
    <row r="12" spans="1:18" ht="17.5">
      <c r="A12" s="82" t="s">
        <v>35</v>
      </c>
      <c r="B12" s="82"/>
      <c r="C12" s="82"/>
      <c r="D12" s="82"/>
      <c r="E12" s="82"/>
      <c r="F12" s="82"/>
      <c r="G12" s="82"/>
      <c r="H12" s="82"/>
      <c r="I12" s="82"/>
      <c r="J12" s="82"/>
      <c r="K12" s="82"/>
      <c r="L12" s="82"/>
      <c r="M12" s="82"/>
      <c r="N12" s="82"/>
      <c r="O12" s="82"/>
      <c r="P12" s="82"/>
      <c r="Q12" s="82"/>
      <c r="R12" s="82"/>
    </row>
    <row r="13" spans="1:18" ht="18">
      <c r="A13" s="83" t="s">
        <v>36</v>
      </c>
      <c r="B13" s="83"/>
      <c r="C13" s="83"/>
      <c r="D13" s="83"/>
      <c r="E13" s="83"/>
      <c r="F13" s="83"/>
      <c r="G13" s="83"/>
      <c r="H13" s="83"/>
      <c r="I13" s="83"/>
      <c r="J13" s="83"/>
      <c r="K13" s="83"/>
      <c r="L13" s="83"/>
      <c r="M13" s="83"/>
      <c r="N13" s="83"/>
      <c r="O13" s="83"/>
      <c r="P13" s="83"/>
      <c r="Q13" s="83"/>
      <c r="R13" s="83"/>
    </row>
    <row r="14" spans="1:18" ht="34.4" customHeight="1">
      <c r="A14" s="18" t="s">
        <v>37</v>
      </c>
      <c r="B14" s="79" t="s">
        <v>38</v>
      </c>
      <c r="C14" s="79"/>
      <c r="D14" s="79"/>
      <c r="E14" s="79"/>
      <c r="F14" s="79"/>
      <c r="G14" s="79"/>
      <c r="H14" s="79"/>
      <c r="I14" s="79"/>
      <c r="J14" s="79"/>
      <c r="K14" s="79"/>
      <c r="L14" s="79"/>
      <c r="M14" s="79"/>
      <c r="N14" s="79"/>
      <c r="O14" s="79"/>
      <c r="P14" s="79"/>
      <c r="Q14" s="79"/>
      <c r="R14" s="79"/>
    </row>
    <row r="15" spans="1:18">
      <c r="A15" s="19" t="s">
        <v>39</v>
      </c>
      <c r="B15" s="79" t="s">
        <v>40</v>
      </c>
      <c r="C15" s="79"/>
      <c r="D15" s="79"/>
      <c r="E15" s="79"/>
      <c r="F15" s="79"/>
      <c r="G15" s="79"/>
      <c r="H15" s="79"/>
      <c r="I15" s="79"/>
      <c r="J15" s="79"/>
      <c r="K15" s="79"/>
      <c r="L15" s="79"/>
      <c r="M15" s="79"/>
      <c r="N15" s="79"/>
      <c r="O15" s="79"/>
      <c r="P15" s="79"/>
      <c r="Q15" s="79"/>
      <c r="R15" s="79"/>
    </row>
    <row r="16" spans="1:18">
      <c r="A16" s="19" t="s">
        <v>41</v>
      </c>
      <c r="B16" s="79" t="s">
        <v>42</v>
      </c>
      <c r="C16" s="79"/>
      <c r="D16" s="79"/>
      <c r="E16" s="79"/>
      <c r="F16" s="79"/>
      <c r="G16" s="79"/>
      <c r="H16" s="79"/>
      <c r="I16" s="79"/>
      <c r="J16" s="79"/>
      <c r="K16" s="79"/>
      <c r="L16" s="79"/>
      <c r="M16" s="79"/>
      <c r="N16" s="79"/>
      <c r="O16" s="79"/>
      <c r="P16" s="79"/>
      <c r="Q16" s="79"/>
      <c r="R16" s="79"/>
    </row>
    <row r="17" spans="1:18">
      <c r="A17" s="19" t="s">
        <v>43</v>
      </c>
      <c r="B17" s="79" t="s">
        <v>44</v>
      </c>
      <c r="C17" s="79"/>
      <c r="D17" s="79"/>
      <c r="E17" s="79"/>
      <c r="F17" s="79"/>
      <c r="G17" s="79"/>
      <c r="H17" s="79"/>
      <c r="I17" s="79"/>
      <c r="J17" s="79"/>
      <c r="K17" s="79"/>
      <c r="L17" s="79"/>
      <c r="M17" s="79"/>
      <c r="N17" s="79"/>
      <c r="O17" s="79"/>
      <c r="P17" s="79"/>
      <c r="Q17" s="79"/>
      <c r="R17" s="79"/>
    </row>
    <row r="18" spans="1:18">
      <c r="A18" s="19" t="s">
        <v>45</v>
      </c>
      <c r="B18" s="79" t="s">
        <v>46</v>
      </c>
      <c r="C18" s="79"/>
      <c r="D18" s="79"/>
      <c r="E18" s="79"/>
      <c r="F18" s="79"/>
      <c r="G18" s="79"/>
      <c r="H18" s="79"/>
      <c r="I18" s="79"/>
      <c r="J18" s="79"/>
      <c r="K18" s="79"/>
      <c r="L18" s="79"/>
      <c r="M18" s="79"/>
      <c r="N18" s="79"/>
      <c r="O18" s="79"/>
      <c r="P18" s="79"/>
      <c r="Q18" s="79"/>
      <c r="R18" s="79"/>
    </row>
    <row r="19" spans="1:18">
      <c r="A19" s="19" t="s">
        <v>45</v>
      </c>
      <c r="B19" s="79" t="s">
        <v>47</v>
      </c>
      <c r="C19" s="79"/>
      <c r="D19" s="79"/>
      <c r="E19" s="79"/>
      <c r="F19" s="79"/>
      <c r="G19" s="79"/>
      <c r="H19" s="79"/>
      <c r="I19" s="79"/>
      <c r="J19" s="79"/>
      <c r="K19" s="79"/>
      <c r="L19" s="79"/>
      <c r="M19" s="79"/>
      <c r="N19" s="79"/>
      <c r="O19" s="79"/>
      <c r="P19" s="79"/>
      <c r="Q19" s="79"/>
      <c r="R19" s="79"/>
    </row>
    <row r="20" spans="1:18">
      <c r="A20" s="18" t="s">
        <v>48</v>
      </c>
      <c r="B20" s="79" t="s">
        <v>49</v>
      </c>
      <c r="C20" s="79"/>
      <c r="D20" s="79"/>
      <c r="E20" s="79"/>
      <c r="F20" s="79"/>
      <c r="G20" s="79"/>
      <c r="H20" s="79"/>
      <c r="I20" s="79"/>
      <c r="J20" s="79"/>
      <c r="K20" s="79"/>
      <c r="L20" s="79"/>
      <c r="M20" s="79"/>
      <c r="N20" s="79"/>
      <c r="O20" s="79"/>
      <c r="P20" s="79"/>
      <c r="Q20" s="79"/>
      <c r="R20" s="79"/>
    </row>
    <row r="21" spans="1:18" ht="45.65" customHeight="1">
      <c r="A21" s="18" t="s">
        <v>50</v>
      </c>
      <c r="B21" s="79" t="s">
        <v>51</v>
      </c>
      <c r="C21" s="79"/>
      <c r="D21" s="79"/>
      <c r="E21" s="79"/>
      <c r="F21" s="79"/>
      <c r="G21" s="79"/>
      <c r="H21" s="79"/>
      <c r="I21" s="79"/>
      <c r="J21" s="79"/>
      <c r="K21" s="79"/>
      <c r="L21" s="79"/>
      <c r="M21" s="79"/>
      <c r="N21" s="79"/>
      <c r="O21" s="79"/>
      <c r="P21" s="79"/>
      <c r="Q21" s="79"/>
      <c r="R21" s="79"/>
    </row>
    <row r="22" spans="1:18" ht="34.4" customHeight="1">
      <c r="A22" s="18" t="s">
        <v>52</v>
      </c>
      <c r="B22" s="79" t="s">
        <v>53</v>
      </c>
      <c r="C22" s="79"/>
      <c r="D22" s="79"/>
      <c r="E22" s="79"/>
      <c r="F22" s="79"/>
      <c r="G22" s="79"/>
      <c r="H22" s="79"/>
      <c r="I22" s="79"/>
      <c r="J22" s="79"/>
      <c r="K22" s="79"/>
      <c r="L22" s="79"/>
      <c r="M22" s="79"/>
      <c r="N22" s="79"/>
      <c r="O22" s="79"/>
      <c r="P22" s="79"/>
      <c r="Q22" s="79"/>
      <c r="R22" s="79"/>
    </row>
    <row r="23" spans="1:18">
      <c r="A23" s="18" t="s">
        <v>54</v>
      </c>
      <c r="B23" s="79" t="s">
        <v>55</v>
      </c>
      <c r="C23" s="79"/>
      <c r="D23" s="79"/>
      <c r="E23" s="79"/>
      <c r="F23" s="79"/>
      <c r="G23" s="79"/>
      <c r="H23" s="79"/>
      <c r="I23" s="79"/>
      <c r="J23" s="79"/>
      <c r="K23" s="79"/>
      <c r="L23" s="79"/>
      <c r="M23" s="79"/>
      <c r="N23" s="79"/>
      <c r="O23" s="79"/>
      <c r="P23" s="79"/>
      <c r="Q23" s="79"/>
      <c r="R23" s="79"/>
    </row>
    <row r="24" spans="1:18">
      <c r="A24" s="18" t="s">
        <v>56</v>
      </c>
      <c r="B24" s="79" t="s">
        <v>57</v>
      </c>
      <c r="C24" s="79"/>
      <c r="D24" s="79"/>
      <c r="E24" s="79"/>
      <c r="F24" s="79"/>
      <c r="G24" s="79"/>
      <c r="H24" s="79"/>
      <c r="I24" s="79"/>
      <c r="J24" s="79"/>
      <c r="K24" s="79"/>
      <c r="L24" s="79"/>
      <c r="M24" s="79"/>
      <c r="N24" s="79"/>
      <c r="O24" s="79"/>
      <c r="P24" s="79"/>
      <c r="Q24" s="79"/>
      <c r="R24" s="79"/>
    </row>
    <row r="25" spans="1:18" ht="45.65" customHeight="1">
      <c r="A25" s="18" t="s">
        <v>58</v>
      </c>
      <c r="B25" s="80" t="s">
        <v>59</v>
      </c>
      <c r="C25" s="80"/>
      <c r="D25" s="80"/>
      <c r="E25" s="80"/>
      <c r="F25" s="80"/>
      <c r="G25" s="80"/>
      <c r="H25" s="80"/>
      <c r="I25" s="80"/>
      <c r="J25" s="80"/>
      <c r="K25" s="80"/>
      <c r="L25" s="80"/>
      <c r="M25" s="80"/>
      <c r="N25" s="80"/>
      <c r="O25" s="80"/>
      <c r="P25" s="80"/>
      <c r="Q25" s="80"/>
      <c r="R25" s="80"/>
    </row>
    <row r="26" spans="1:18">
      <c r="A26" s="18" t="s">
        <v>60</v>
      </c>
      <c r="B26" s="81" t="s">
        <v>61</v>
      </c>
      <c r="C26" s="81"/>
      <c r="D26" s="81"/>
      <c r="E26" s="81"/>
      <c r="F26" s="81"/>
      <c r="G26" s="81"/>
      <c r="H26" s="81"/>
      <c r="I26" s="81"/>
      <c r="J26" s="81"/>
      <c r="K26" s="81"/>
      <c r="L26" s="81"/>
      <c r="M26" s="81"/>
      <c r="N26" s="81"/>
      <c r="O26" s="81"/>
      <c r="P26" s="81"/>
      <c r="Q26" s="81"/>
      <c r="R26" s="81"/>
    </row>
  </sheetData>
  <mergeCells count="21">
    <mergeCell ref="B17:R17"/>
    <mergeCell ref="A1:B1"/>
    <mergeCell ref="D1:F1"/>
    <mergeCell ref="G1:R1"/>
    <mergeCell ref="A2:E4"/>
    <mergeCell ref="F2:Q2"/>
    <mergeCell ref="R2:R3"/>
    <mergeCell ref="A12:R12"/>
    <mergeCell ref="A13:R13"/>
    <mergeCell ref="B14:R14"/>
    <mergeCell ref="B15:R15"/>
    <mergeCell ref="B16:R16"/>
    <mergeCell ref="B24:R24"/>
    <mergeCell ref="B25:R25"/>
    <mergeCell ref="B26:R26"/>
    <mergeCell ref="B18:R18"/>
    <mergeCell ref="B19:R19"/>
    <mergeCell ref="B20:R20"/>
    <mergeCell ref="B21:R21"/>
    <mergeCell ref="B22:R22"/>
    <mergeCell ref="B23:R23"/>
  </mergeCells>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extLst>
    <ext xmlns:x14="http://schemas.microsoft.com/office/spreadsheetml/2009/9/main" uri="{CCE6A557-97BC-4b89-ADB6-D9C93CAAB3DF}">
      <x14:dataValidations xmlns:xm="http://schemas.microsoft.com/office/excel/2006/main" count="2">
        <x14:dataValidation type="list" showErrorMessage="1">
          <x14:formula1>
            <xm:f>' 使用別(含次級使用別)、分類代碼'!$A$2:$A$10</xm:f>
          </x14:formula1>
          <xm:sqref>C6:C11</xm:sqref>
        </x14:dataValidation>
        <x14:dataValidation type="list" allowBlank="1" showErrorMessage="1">
          <x14:formula1>
            <xm:f>' 使用別(含次級使用別)、分類代碼'!$C$2:$C$246</xm:f>
          </x14:formula1>
          <xm:sqref>D6:D11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7"/>
  <cols>
    <col min="1" max="1" width="7.7265625" customWidth="1"/>
    <col min="2" max="2" width="13.54296875" customWidth="1"/>
    <col min="3" max="7" width="7.7265625" customWidth="1"/>
    <col min="8" max="8" width="35" customWidth="1"/>
  </cols>
  <sheetData>
    <row r="1" spans="1:8" ht="25">
      <c r="A1" s="20" t="s">
        <v>62</v>
      </c>
      <c r="B1" s="21" t="str">
        <f>IndustryMain!D1</f>
        <v>第        號</v>
      </c>
      <c r="C1" s="90" t="s">
        <v>63</v>
      </c>
      <c r="D1" s="90"/>
      <c r="E1" s="90"/>
      <c r="F1" s="90"/>
      <c r="G1" s="90"/>
      <c r="H1" s="90"/>
    </row>
    <row r="2" spans="1:8" ht="68">
      <c r="A2" s="22" t="s">
        <v>64</v>
      </c>
      <c r="B2" s="23" t="s">
        <v>65</v>
      </c>
      <c r="C2" s="24" t="s">
        <v>66</v>
      </c>
      <c r="D2" s="24" t="s">
        <v>67</v>
      </c>
      <c r="E2" s="24" t="s">
        <v>68</v>
      </c>
      <c r="F2" s="24" t="s">
        <v>69</v>
      </c>
      <c r="G2" s="24" t="s">
        <v>70</v>
      </c>
      <c r="H2" s="24" t="s">
        <v>71</v>
      </c>
    </row>
    <row r="3" spans="1:8" ht="68">
      <c r="A3" s="25">
        <f>IndustryMain!A6</f>
        <v>1</v>
      </c>
      <c r="B3" s="25" t="str">
        <f>IndustryMain!B6</f>
        <v>中部科學工業園區第四期（二林園區）</v>
      </c>
      <c r="C3" s="26" t="s">
        <v>72</v>
      </c>
      <c r="D3" s="27" t="s">
        <v>73</v>
      </c>
      <c r="E3" s="28"/>
      <c r="F3" s="29"/>
      <c r="G3" s="30"/>
      <c r="H3" s="31" t="s">
        <v>74</v>
      </c>
    </row>
    <row r="4" spans="1:8">
      <c r="A4" s="25">
        <f>IndustryMain!A7</f>
        <v>2</v>
      </c>
      <c r="B4" s="25" t="str">
        <f>IndustryMain!B7</f>
        <v>芳苑工業區</v>
      </c>
      <c r="C4" s="26" t="s">
        <v>72</v>
      </c>
      <c r="D4" s="27" t="s">
        <v>75</v>
      </c>
      <c r="E4" s="28"/>
      <c r="F4" s="29"/>
      <c r="G4" s="30"/>
      <c r="H4" s="31" t="s">
        <v>76</v>
      </c>
    </row>
    <row r="5" spans="1:8">
      <c r="A5" s="25">
        <f>IndustryMain!A8</f>
        <v>3</v>
      </c>
      <c r="B5" s="25" t="str">
        <f>IndustryMain!B8</f>
        <v>田中工業區</v>
      </c>
      <c r="C5" s="26" t="s">
        <v>72</v>
      </c>
      <c r="D5" s="27" t="s">
        <v>77</v>
      </c>
      <c r="E5" s="28"/>
      <c r="F5" s="29"/>
      <c r="G5" s="30"/>
      <c r="H5" s="31" t="s">
        <v>78</v>
      </c>
    </row>
    <row r="6" spans="1:8" ht="34">
      <c r="A6" s="25">
        <f>IndustryMain!A9</f>
        <v>4</v>
      </c>
      <c r="B6" s="25" t="str">
        <f>IndustryMain!B9</f>
        <v>芳苑鄉零星工廠</v>
      </c>
      <c r="C6" s="26" t="s">
        <v>72</v>
      </c>
      <c r="D6" s="27" t="s">
        <v>75</v>
      </c>
      <c r="E6" s="28"/>
      <c r="F6" s="29"/>
      <c r="G6" s="30"/>
      <c r="H6" s="31"/>
    </row>
    <row r="7" spans="1:8" ht="34">
      <c r="A7" s="25">
        <f>IndustryMain!A10</f>
        <v>5</v>
      </c>
      <c r="B7" s="25" t="str">
        <f>IndustryMain!B10</f>
        <v>二林鎮零星工廠</v>
      </c>
      <c r="C7" s="26" t="s">
        <v>72</v>
      </c>
      <c r="D7" s="27" t="s">
        <v>73</v>
      </c>
      <c r="E7" s="28"/>
      <c r="F7" s="29"/>
      <c r="G7" s="30"/>
      <c r="H7" s="32"/>
    </row>
    <row r="8" spans="1:8" ht="34">
      <c r="A8" s="25">
        <f>IndustryMain!A11</f>
        <v>6</v>
      </c>
      <c r="B8" s="25" t="str">
        <f>IndustryMain!B11</f>
        <v>田中鎮零星工廠</v>
      </c>
      <c r="C8" s="26" t="s">
        <v>72</v>
      </c>
      <c r="D8" s="27" t="s">
        <v>79</v>
      </c>
      <c r="E8" s="28"/>
      <c r="F8" s="29"/>
      <c r="G8" s="30"/>
      <c r="H8" s="33"/>
    </row>
    <row r="9" spans="1:8" ht="19.5">
      <c r="A9" s="91" t="s">
        <v>80</v>
      </c>
      <c r="B9" s="91"/>
      <c r="C9" s="91"/>
      <c r="D9" s="91"/>
      <c r="E9" s="91"/>
      <c r="F9" s="91"/>
      <c r="G9" s="91"/>
      <c r="H9" s="91"/>
    </row>
    <row r="10" spans="1:8">
      <c r="A10" s="34" t="s">
        <v>37</v>
      </c>
      <c r="B10" s="92" t="s">
        <v>81</v>
      </c>
      <c r="C10" s="92"/>
      <c r="D10" s="92"/>
      <c r="E10" s="92"/>
      <c r="F10" s="92"/>
      <c r="G10" s="92"/>
      <c r="H10" s="92"/>
    </row>
    <row r="11" spans="1:8">
      <c r="A11" s="34" t="s">
        <v>48</v>
      </c>
      <c r="B11" s="92" t="s">
        <v>82</v>
      </c>
      <c r="C11" s="92"/>
      <c r="D11" s="92"/>
      <c r="E11" s="92"/>
      <c r="F11" s="92"/>
      <c r="G11" s="92"/>
      <c r="H11" s="92"/>
    </row>
    <row r="12" spans="1:8">
      <c r="A12" s="34" t="s">
        <v>50</v>
      </c>
      <c r="B12" s="92" t="s">
        <v>83</v>
      </c>
      <c r="C12" s="92"/>
      <c r="D12" s="92"/>
      <c r="E12" s="92"/>
      <c r="F12" s="92"/>
      <c r="G12" s="92"/>
      <c r="H12" s="92"/>
    </row>
    <row r="13" spans="1:8">
      <c r="A13" s="35" t="s">
        <v>52</v>
      </c>
      <c r="B13" s="93" t="s">
        <v>84</v>
      </c>
      <c r="C13" s="93"/>
      <c r="D13" s="93"/>
      <c r="E13" s="93"/>
      <c r="F13" s="93"/>
      <c r="G13" s="93"/>
      <c r="H13" s="93"/>
    </row>
  </sheetData>
  <mergeCells count="6">
    <mergeCell ref="B13:H13"/>
    <mergeCell ref="C1:H1"/>
    <mergeCell ref="A9:H9"/>
    <mergeCell ref="B10:H10"/>
    <mergeCell ref="B11:H11"/>
    <mergeCell ref="B12:H12"/>
  </mergeCells>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7"/>
  <cols>
    <col min="1" max="1" width="7.7265625" customWidth="1"/>
    <col min="2" max="2" width="15" customWidth="1"/>
    <col min="3" max="3" width="13.1796875" customWidth="1"/>
    <col min="4" max="4" width="21.7265625" customWidth="1"/>
    <col min="5" max="7" width="7.7265625" customWidth="1"/>
    <col min="8" max="8" width="24.6328125" customWidth="1"/>
  </cols>
  <sheetData>
    <row r="1" spans="1:8" ht="25">
      <c r="A1" s="36" t="s">
        <v>85</v>
      </c>
      <c r="B1" s="96" t="str">
        <f>IndustryMain!D1</f>
        <v>第        號</v>
      </c>
      <c r="C1" s="96"/>
      <c r="D1" s="90" t="s">
        <v>86</v>
      </c>
      <c r="E1" s="90"/>
      <c r="F1" s="90"/>
      <c r="G1" s="90"/>
      <c r="H1" s="90"/>
    </row>
    <row r="2" spans="1:8" ht="85">
      <c r="A2" s="37" t="s">
        <v>64</v>
      </c>
      <c r="B2" s="38" t="s">
        <v>87</v>
      </c>
      <c r="C2" s="37" t="s">
        <v>88</v>
      </c>
      <c r="D2" s="37" t="s">
        <v>89</v>
      </c>
      <c r="E2" s="39" t="s">
        <v>90</v>
      </c>
      <c r="F2" s="39" t="s">
        <v>91</v>
      </c>
      <c r="G2" s="39" t="s">
        <v>92</v>
      </c>
      <c r="H2" s="37" t="s">
        <v>25</v>
      </c>
    </row>
    <row r="3" spans="1:8" ht="102">
      <c r="A3" s="40">
        <v>1</v>
      </c>
      <c r="B3" s="25" t="s">
        <v>26</v>
      </c>
      <c r="C3" s="25" t="s">
        <v>93</v>
      </c>
      <c r="D3" s="25" t="s">
        <v>94</v>
      </c>
      <c r="E3" s="41">
        <v>200000</v>
      </c>
      <c r="F3" s="41">
        <v>144500</v>
      </c>
      <c r="G3" s="42">
        <f>F3/60/60/24</f>
        <v>1.6724537037037039</v>
      </c>
      <c r="H3" s="25" t="s">
        <v>95</v>
      </c>
    </row>
    <row r="4" spans="1:8" ht="19.5">
      <c r="A4" s="97" t="s">
        <v>80</v>
      </c>
      <c r="B4" s="97"/>
      <c r="C4" s="97"/>
      <c r="D4" s="97"/>
      <c r="E4" s="97"/>
      <c r="F4" s="97"/>
      <c r="G4" s="97"/>
      <c r="H4" s="97"/>
    </row>
    <row r="5" spans="1:8">
      <c r="A5" s="43" t="s">
        <v>37</v>
      </c>
      <c r="B5" s="94" t="s">
        <v>96</v>
      </c>
      <c r="C5" s="94"/>
      <c r="D5" s="94"/>
      <c r="E5" s="94"/>
      <c r="F5" s="94"/>
      <c r="G5" s="94"/>
      <c r="H5" s="94"/>
    </row>
    <row r="6" spans="1:8">
      <c r="A6" s="43" t="s">
        <v>48</v>
      </c>
      <c r="B6" s="94" t="s">
        <v>97</v>
      </c>
      <c r="C6" s="94"/>
      <c r="D6" s="94"/>
      <c r="E6" s="94"/>
      <c r="F6" s="94"/>
      <c r="G6" s="94"/>
      <c r="H6" s="94"/>
    </row>
    <row r="7" spans="1:8">
      <c r="A7" s="43" t="s">
        <v>50</v>
      </c>
      <c r="B7" s="94" t="s">
        <v>98</v>
      </c>
      <c r="C7" s="94"/>
      <c r="D7" s="94"/>
      <c r="E7" s="94"/>
      <c r="F7" s="94"/>
      <c r="G7" s="94"/>
      <c r="H7" s="94"/>
    </row>
    <row r="8" spans="1:8">
      <c r="A8" s="43" t="s">
        <v>52</v>
      </c>
      <c r="B8" s="94" t="s">
        <v>99</v>
      </c>
      <c r="C8" s="94"/>
      <c r="D8" s="94"/>
      <c r="E8" s="94"/>
      <c r="F8" s="94"/>
      <c r="G8" s="94"/>
      <c r="H8" s="94"/>
    </row>
    <row r="9" spans="1:8">
      <c r="A9" s="43" t="s">
        <v>54</v>
      </c>
      <c r="B9" s="94" t="s">
        <v>100</v>
      </c>
      <c r="C9" s="94"/>
      <c r="D9" s="94"/>
      <c r="E9" s="94"/>
      <c r="F9" s="94"/>
      <c r="G9" s="94"/>
      <c r="H9" s="94"/>
    </row>
    <row r="10" spans="1:8">
      <c r="A10" s="43" t="s">
        <v>56</v>
      </c>
      <c r="B10" s="94" t="s">
        <v>101</v>
      </c>
      <c r="C10" s="94"/>
      <c r="D10" s="94"/>
      <c r="E10" s="94"/>
      <c r="F10" s="94"/>
      <c r="G10" s="94"/>
      <c r="H10" s="94"/>
    </row>
    <row r="11" spans="1:8">
      <c r="A11" s="43" t="s">
        <v>58</v>
      </c>
      <c r="B11" s="94" t="s">
        <v>102</v>
      </c>
      <c r="C11" s="94"/>
      <c r="D11" s="94"/>
      <c r="E11" s="94"/>
      <c r="F11" s="94"/>
      <c r="G11" s="94"/>
      <c r="H11" s="94"/>
    </row>
    <row r="12" spans="1:8">
      <c r="A12" s="44" t="s">
        <v>60</v>
      </c>
      <c r="B12" s="95" t="s">
        <v>103</v>
      </c>
      <c r="C12" s="95"/>
      <c r="D12" s="95"/>
      <c r="E12" s="95"/>
      <c r="F12" s="95"/>
      <c r="G12" s="95"/>
      <c r="H12" s="95"/>
    </row>
  </sheetData>
  <mergeCells count="11">
    <mergeCell ref="B7:H7"/>
    <mergeCell ref="B1:C1"/>
    <mergeCell ref="D1:H1"/>
    <mergeCell ref="A4:H4"/>
    <mergeCell ref="B5:H5"/>
    <mergeCell ref="B6:H6"/>
    <mergeCell ref="B8:H8"/>
    <mergeCell ref="B9:H9"/>
    <mergeCell ref="B10:H10"/>
    <mergeCell ref="B11:H11"/>
    <mergeCell ref="B12:H12"/>
  </mergeCells>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7" workbookViewId="0">
      <selection activeCell="K5" sqref="K5"/>
    </sheetView>
  </sheetViews>
  <sheetFormatPr defaultRowHeight="17"/>
  <cols>
    <col min="1" max="5" width="7.7265625" customWidth="1"/>
    <col min="6" max="17" width="7.26953125" customWidth="1"/>
    <col min="18" max="18" width="7.7265625" customWidth="1"/>
  </cols>
  <sheetData>
    <row r="1" spans="1:18" ht="25">
      <c r="A1" s="106" t="s">
        <v>104</v>
      </c>
      <c r="B1" s="106"/>
      <c r="C1" s="107" t="str">
        <f>IndustryMain!D1</f>
        <v>第        號</v>
      </c>
      <c r="D1" s="107"/>
      <c r="E1" s="108" t="s">
        <v>105</v>
      </c>
      <c r="F1" s="108"/>
      <c r="G1" s="108"/>
      <c r="H1" s="108"/>
      <c r="I1" s="108"/>
      <c r="J1" s="108"/>
      <c r="K1" s="108"/>
      <c r="L1" s="108"/>
      <c r="M1" s="108"/>
      <c r="N1" s="46"/>
      <c r="O1" s="109" t="s">
        <v>106</v>
      </c>
      <c r="P1" s="109"/>
      <c r="Q1" s="109" t="s">
        <v>107</v>
      </c>
      <c r="R1" s="109"/>
    </row>
    <row r="2" spans="1:18" ht="25">
      <c r="A2" s="110" t="s">
        <v>108</v>
      </c>
      <c r="B2" s="110"/>
      <c r="C2" s="47">
        <f>'WaterRecord-2'!C2</f>
        <v>106</v>
      </c>
      <c r="D2" s="48" t="s">
        <v>109</v>
      </c>
      <c r="E2" s="45"/>
      <c r="F2" s="45"/>
      <c r="G2" s="45"/>
      <c r="H2" s="45"/>
      <c r="I2" s="45"/>
      <c r="J2" s="45"/>
      <c r="K2" s="45"/>
      <c r="L2" s="45"/>
      <c r="M2" s="45"/>
      <c r="N2" s="46"/>
      <c r="O2" s="111">
        <f>'WaterRecord-2'!N2</f>
        <v>0.15</v>
      </c>
      <c r="P2" s="111"/>
      <c r="Q2" s="111">
        <f>'WaterRecord-2'!P2</f>
        <v>0.04</v>
      </c>
      <c r="R2" s="111"/>
    </row>
    <row r="3" spans="1:18" ht="34">
      <c r="A3" s="49" t="s">
        <v>110</v>
      </c>
      <c r="B3" s="105" t="s">
        <v>111</v>
      </c>
      <c r="C3" s="105"/>
      <c r="D3" s="5" t="s">
        <v>112</v>
      </c>
      <c r="E3" s="5" t="s">
        <v>113</v>
      </c>
      <c r="F3" s="5" t="s">
        <v>114</v>
      </c>
      <c r="G3" s="5" t="s">
        <v>115</v>
      </c>
      <c r="H3" s="5" t="s">
        <v>116</v>
      </c>
      <c r="I3" s="5" t="s">
        <v>117</v>
      </c>
      <c r="J3" s="5" t="s">
        <v>118</v>
      </c>
      <c r="K3" s="5" t="s">
        <v>119</v>
      </c>
      <c r="L3" s="5" t="s">
        <v>120</v>
      </c>
      <c r="M3" s="5" t="s">
        <v>121</v>
      </c>
      <c r="N3" s="5" t="s">
        <v>122</v>
      </c>
      <c r="O3" s="5" t="s">
        <v>123</v>
      </c>
      <c r="P3" s="5" t="s">
        <v>124</v>
      </c>
      <c r="Q3" s="5" t="s">
        <v>125</v>
      </c>
      <c r="R3" s="23" t="s">
        <v>25</v>
      </c>
    </row>
    <row r="4" spans="1:18" ht="34">
      <c r="A4" s="100">
        <v>2</v>
      </c>
      <c r="B4" s="104" t="s">
        <v>126</v>
      </c>
      <c r="C4" s="104"/>
      <c r="D4" s="102">
        <f>COUNTIF('WaterRecord-2'!B:B,B4)</f>
        <v>99</v>
      </c>
      <c r="E4" s="50" t="s">
        <v>127</v>
      </c>
      <c r="F4" s="51">
        <f>SUMPRODUCT(('WaterRecord-2'!$B$5:$B$9999=$B4)*'WaterRecord-2'!E$5:E$9999)</f>
        <v>17578.5</v>
      </c>
      <c r="G4" s="51">
        <f>SUMPRODUCT(('WaterRecord-2'!$B$5:$B$9999=$B4)*'WaterRecord-2'!F$5:F$9999)</f>
        <v>17578.5</v>
      </c>
      <c r="H4" s="51">
        <f>SUMPRODUCT(('WaterRecord-2'!$B$5:$B$9999=$B4)*'WaterRecord-2'!G$5:G$9999)</f>
        <v>18119.6875</v>
      </c>
      <c r="I4" s="51">
        <f>SUMPRODUCT(('WaterRecord-2'!$B$5:$B$9999=$B4)*'WaterRecord-2'!H$5:H$9999)</f>
        <v>17578.5</v>
      </c>
      <c r="J4" s="51">
        <f>SUMPRODUCT(('WaterRecord-2'!$B$5:$B$9999=$B4)*'WaterRecord-2'!I$5:I$9999)</f>
        <v>20145.5625</v>
      </c>
      <c r="K4" s="51">
        <f>SUMPRODUCT(('WaterRecord-2'!$B$5:$B$9999=$B4)*'WaterRecord-2'!J$5:J$9999)</f>
        <v>17578.5</v>
      </c>
      <c r="L4" s="51">
        <f>SUMPRODUCT(('WaterRecord-2'!$B$5:$B$9999=$B4)*'WaterRecord-2'!K$5:K$9999)</f>
        <v>19669.977935483883</v>
      </c>
      <c r="M4" s="51">
        <f>SUMPRODUCT(('WaterRecord-2'!$B$5:$B$9999=$B4)*'WaterRecord-2'!L$5:L$9999)</f>
        <v>17578.5</v>
      </c>
      <c r="N4" s="51">
        <f>SUMPRODUCT(('WaterRecord-2'!$B$5:$B$9999=$B4)*'WaterRecord-2'!M$5:M$9999)</f>
        <v>19686.047000000002</v>
      </c>
      <c r="O4" s="51">
        <f>SUMPRODUCT(('WaterRecord-2'!$B$5:$B$9999=$B4)*'WaterRecord-2'!N$5:N$9999)</f>
        <v>17578.5</v>
      </c>
      <c r="P4" s="51">
        <f>SUMPRODUCT(('WaterRecord-2'!$B$5:$B$9999=$B4)*'WaterRecord-2'!O$5:O$9999)</f>
        <v>21043.091999999993</v>
      </c>
      <c r="Q4" s="51">
        <f>SUMPRODUCT(('WaterRecord-2'!$B$5:$B$9999=$B4)*'WaterRecord-2'!P$5:P$9999)</f>
        <v>17578.5</v>
      </c>
      <c r="R4" s="103"/>
    </row>
    <row r="5" spans="1:18" ht="32">
      <c r="A5" s="100"/>
      <c r="B5" s="104"/>
      <c r="C5" s="104"/>
      <c r="D5" s="102"/>
      <c r="E5" s="52" t="s">
        <v>128</v>
      </c>
      <c r="F5" s="53">
        <f>ROUND(F4/31/24/60/60,4)/(1-'WaterRecord-2'!$N$2)/(1-'WaterRecord-2'!$P$2)</f>
        <v>8.0882352941176478E-3</v>
      </c>
      <c r="G5" s="53">
        <f>ROUND(G4/28/24/60/60,4)/(1-'WaterRecord-2'!$N$2)/(1-'WaterRecord-2'!$P$2)</f>
        <v>8.9460784313725485E-3</v>
      </c>
      <c r="H5" s="53">
        <f>ROUND(H4/31/24/60/60,4)/(1-'WaterRecord-2'!$N$2)/(1-'WaterRecord-2'!$P$2)</f>
        <v>8.3333333333333332E-3</v>
      </c>
      <c r="I5" s="53">
        <f>ROUND(I4/30/24/60/60,4)/(1-'WaterRecord-2'!$N$2)/(1-'WaterRecord-2'!$P$2)</f>
        <v>8.3333333333333332E-3</v>
      </c>
      <c r="J5" s="53">
        <f>ROUND(J4/31/24/60/60,4)/(1-'WaterRecord-2'!$N$2)/(1-'WaterRecord-2'!$P$2)</f>
        <v>9.1911764705882356E-3</v>
      </c>
      <c r="K5" s="53">
        <f>ROUND(K4/30/24/60/60,4)/(1-'WaterRecord-2'!$N$2)/(1-'WaterRecord-2'!$P$2)</f>
        <v>8.3333333333333332E-3</v>
      </c>
      <c r="L5" s="53">
        <f>ROUND(L4/31/24/60/60,4)/(1-'WaterRecord-2'!$N$2)/(1-'WaterRecord-2'!$P$2)</f>
        <v>8.9460784313725485E-3</v>
      </c>
      <c r="M5" s="53">
        <f>ROUND(M4/31/24/60/60,4)/(1-'WaterRecord-2'!$N$2)/(1-'WaterRecord-2'!$P$2)</f>
        <v>8.0882352941176478E-3</v>
      </c>
      <c r="N5" s="53">
        <f>ROUND(N4/30/24/60/60,4)/(1-'WaterRecord-2'!$N$2)/(1-'WaterRecord-2'!$P$2)</f>
        <v>9.3137254901960783E-3</v>
      </c>
      <c r="O5" s="53">
        <f>ROUND(O4/31/24/60/60,4)/(1-'WaterRecord-2'!$N$2)/(1-'WaterRecord-2'!$P$2)</f>
        <v>8.0882352941176478E-3</v>
      </c>
      <c r="P5" s="53">
        <f>ROUND(P4/30/24/60/60,4)/(1-'WaterRecord-2'!$N$2)/(1-'WaterRecord-2'!$P$2)</f>
        <v>9.9264705882352935E-3</v>
      </c>
      <c r="Q5" s="53">
        <f>ROUND(Q4/31/24/60/60,4)/(1-'WaterRecord-2'!$N$2)/(1-'WaterRecord-2'!$P$2)</f>
        <v>8.0882352941176478E-3</v>
      </c>
      <c r="R5" s="103"/>
    </row>
    <row r="6" spans="1:18" ht="34">
      <c r="A6" s="100">
        <v>3</v>
      </c>
      <c r="B6" s="104" t="s">
        <v>129</v>
      </c>
      <c r="C6" s="104"/>
      <c r="D6" s="102">
        <f>COUNTIF('WaterRecord-2'!B:B,B6)</f>
        <v>23</v>
      </c>
      <c r="E6" s="50" t="s">
        <v>127</v>
      </c>
      <c r="F6" s="51">
        <f>SUMPRODUCT(('WaterRecord-2'!$B$5:$B$9999=$B6)*'WaterRecord-2'!E$5:E$9999)</f>
        <v>4420</v>
      </c>
      <c r="G6" s="51">
        <f>SUMPRODUCT(('WaterRecord-2'!$B$5:$B$9999=$B6)*'WaterRecord-2'!F$5:F$9999)</f>
        <v>4420</v>
      </c>
      <c r="H6" s="51">
        <f>SUMPRODUCT(('WaterRecord-2'!$B$5:$B$9999=$B6)*'WaterRecord-2'!G$5:G$9999)</f>
        <v>4581.25</v>
      </c>
      <c r="I6" s="51">
        <f>SUMPRODUCT(('WaterRecord-2'!$B$5:$B$9999=$B6)*'WaterRecord-2'!H$5:H$9999)</f>
        <v>4420</v>
      </c>
      <c r="J6" s="51">
        <f>SUMPRODUCT(('WaterRecord-2'!$B$5:$B$9999=$B6)*'WaterRecord-2'!I$5:I$9999)</f>
        <v>5161.75</v>
      </c>
      <c r="K6" s="51">
        <f>SUMPRODUCT(('WaterRecord-2'!$B$5:$B$9999=$B6)*'WaterRecord-2'!J$5:J$9999)</f>
        <v>4420</v>
      </c>
      <c r="L6" s="51">
        <f>SUMPRODUCT(('WaterRecord-2'!$B$5:$B$9999=$B6)*'WaterRecord-2'!K$5:K$9999)</f>
        <v>5035.7999999999993</v>
      </c>
      <c r="M6" s="51">
        <f>SUMPRODUCT(('WaterRecord-2'!$B$5:$B$9999=$B6)*'WaterRecord-2'!L$5:L$9999)</f>
        <v>4420</v>
      </c>
      <c r="N6" s="51">
        <f>SUMPRODUCT(('WaterRecord-2'!$B$5:$B$9999=$B6)*'WaterRecord-2'!M$5:M$9999)</f>
        <v>5592.6999999999989</v>
      </c>
      <c r="O6" s="51">
        <f>SUMPRODUCT(('WaterRecord-2'!$B$5:$B$9999=$B6)*'WaterRecord-2'!N$5:N$9999)</f>
        <v>4482</v>
      </c>
      <c r="P6" s="51">
        <f>SUMPRODUCT(('WaterRecord-2'!$B$5:$B$9999=$B6)*'WaterRecord-2'!O$5:O$9999)</f>
        <v>5876.4000000000015</v>
      </c>
      <c r="Q6" s="51">
        <f>SUMPRODUCT(('WaterRecord-2'!$B$5:$B$9999=$B6)*'WaterRecord-2'!P$5:P$9999)</f>
        <v>4482</v>
      </c>
      <c r="R6" s="103"/>
    </row>
    <row r="7" spans="1:18" ht="32">
      <c r="A7" s="100"/>
      <c r="B7" s="104"/>
      <c r="C7" s="104"/>
      <c r="D7" s="102"/>
      <c r="E7" s="52" t="s">
        <v>128</v>
      </c>
      <c r="F7" s="53">
        <f>ROUND(F6/31/24/60/60,4)/(1-'WaterRecord-2'!$N$2)/(1-'WaterRecord-2'!$P$2)</f>
        <v>2.0833333333333333E-3</v>
      </c>
      <c r="G7" s="53">
        <f>ROUND(G6/28/24/60/60,4)/(1-'WaterRecord-2'!$N$2)/(1-'WaterRecord-2'!$P$2)</f>
        <v>2.2058823529411764E-3</v>
      </c>
      <c r="H7" s="53">
        <f>ROUND(H6/31/24/60/60,4)/(1-'WaterRecord-2'!$N$2)/(1-'WaterRecord-2'!$P$2)</f>
        <v>2.0833333333333333E-3</v>
      </c>
      <c r="I7" s="53">
        <f>ROUND(I6/30/24/60/60,4)/(1-'WaterRecord-2'!$N$2)/(1-'WaterRecord-2'!$P$2)</f>
        <v>2.0833333333333333E-3</v>
      </c>
      <c r="J7" s="53">
        <f>ROUND(J6/31/24/60/60,4)/(1-'WaterRecord-2'!$N$2)/(1-'WaterRecord-2'!$P$2)</f>
        <v>2.3284313725490196E-3</v>
      </c>
      <c r="K7" s="53">
        <f>ROUND(K6/30/24/60/60,4)/(1-'WaterRecord-2'!$N$2)/(1-'WaterRecord-2'!$P$2)</f>
        <v>2.0833333333333333E-3</v>
      </c>
      <c r="L7" s="53">
        <f>ROUND(L6/31/24/60/60,4)/(1-'WaterRecord-2'!$N$2)/(1-'WaterRecord-2'!$P$2)</f>
        <v>2.3284313725490196E-3</v>
      </c>
      <c r="M7" s="53">
        <f>ROUND(M6/31/24/60/60,4)/(1-'WaterRecord-2'!$N$2)/(1-'WaterRecord-2'!$P$2)</f>
        <v>2.0833333333333333E-3</v>
      </c>
      <c r="N7" s="53">
        <f>ROUND(N6/30/24/60/60,4)/(1-'WaterRecord-2'!$N$2)/(1-'WaterRecord-2'!$P$2)</f>
        <v>2.6960784313725494E-3</v>
      </c>
      <c r="O7" s="53">
        <f>ROUND(O6/31/24/60/60,4)/(1-'WaterRecord-2'!$N$2)/(1-'WaterRecord-2'!$P$2)</f>
        <v>2.0833333333333333E-3</v>
      </c>
      <c r="P7" s="53">
        <f>ROUND(P6/30/24/60/60,4)/(1-'WaterRecord-2'!$N$2)/(1-'WaterRecord-2'!$P$2)</f>
        <v>2.8186274509803921E-3</v>
      </c>
      <c r="Q7" s="53">
        <f>ROUND(Q6/31/24/60/60,4)/(1-'WaterRecord-2'!$N$2)/(1-'WaterRecord-2'!$P$2)</f>
        <v>2.0833333333333333E-3</v>
      </c>
      <c r="R7" s="103"/>
    </row>
    <row r="8" spans="1:18" ht="34">
      <c r="A8" s="100">
        <v>4</v>
      </c>
      <c r="B8" s="104" t="s">
        <v>130</v>
      </c>
      <c r="C8" s="104"/>
      <c r="D8" s="102">
        <f>COUNTIF('WaterRecord-2'!B:B,B8)</f>
        <v>15</v>
      </c>
      <c r="E8" s="50" t="s">
        <v>127</v>
      </c>
      <c r="F8" s="51">
        <f>SUMPRODUCT(('WaterRecord-2'!$B$5:$B$9999=$B8)*'WaterRecord-2'!E$5:E$9999)</f>
        <v>4227</v>
      </c>
      <c r="G8" s="51">
        <f>SUMPRODUCT(('WaterRecord-2'!$B$5:$B$9999=$B8)*'WaterRecord-2'!F$5:F$9999)</f>
        <v>4227</v>
      </c>
      <c r="H8" s="51">
        <f>SUMPRODUCT(('WaterRecord-2'!$B$5:$B$9999=$B8)*'WaterRecord-2'!G$5:G$9999)</f>
        <v>4072.625</v>
      </c>
      <c r="I8" s="51">
        <f>SUMPRODUCT(('WaterRecord-2'!$B$5:$B$9999=$B8)*'WaterRecord-2'!H$5:H$9999)</f>
        <v>3727</v>
      </c>
      <c r="J8" s="51">
        <f>SUMPRODUCT(('WaterRecord-2'!$B$5:$B$9999=$B8)*'WaterRecord-2'!I$5:I$9999)</f>
        <v>4166.875</v>
      </c>
      <c r="K8" s="51">
        <f>SUMPRODUCT(('WaterRecord-2'!$B$5:$B$9999=$B8)*'WaterRecord-2'!J$5:J$9999)</f>
        <v>3727</v>
      </c>
      <c r="L8" s="51">
        <f>SUMPRODUCT(('WaterRecord-2'!$B$5:$B$9999=$B8)*'WaterRecord-2'!K$5:K$9999)</f>
        <v>3876.1399999999994</v>
      </c>
      <c r="M8" s="51">
        <f>SUMPRODUCT(('WaterRecord-2'!$B$5:$B$9999=$B8)*'WaterRecord-2'!L$5:L$9999)</f>
        <v>3382</v>
      </c>
      <c r="N8" s="51">
        <f>SUMPRODUCT(('WaterRecord-2'!$B$5:$B$9999=$B8)*'WaterRecord-2'!M$5:M$9999)</f>
        <v>4295.22</v>
      </c>
      <c r="O8" s="51">
        <f>SUMPRODUCT(('WaterRecord-2'!$B$5:$B$9999=$B8)*'WaterRecord-2'!N$5:N$9999)</f>
        <v>3382</v>
      </c>
      <c r="P8" s="51">
        <f>SUMPRODUCT(('WaterRecord-2'!$B$5:$B$9999=$B8)*'WaterRecord-2'!O$5:O$9999)</f>
        <v>4282.5599999999995</v>
      </c>
      <c r="Q8" s="51">
        <f>SUMPRODUCT(('WaterRecord-2'!$B$5:$B$9999=$B8)*'WaterRecord-2'!P$5:P$9999)</f>
        <v>3382</v>
      </c>
      <c r="R8" s="103"/>
    </row>
    <row r="9" spans="1:18" ht="32">
      <c r="A9" s="100"/>
      <c r="B9" s="104"/>
      <c r="C9" s="104"/>
      <c r="D9" s="102"/>
      <c r="E9" s="52" t="s">
        <v>128</v>
      </c>
      <c r="F9" s="53">
        <f>ROUND(F8/31/24/60/60,4)/(1-'WaterRecord-2'!$N$2)/(1-'WaterRecord-2'!$P$2)</f>
        <v>1.9607843137254902E-3</v>
      </c>
      <c r="G9" s="53">
        <f>ROUND(G8/28/24/60/60,4)/(1-'WaterRecord-2'!$N$2)/(1-'WaterRecord-2'!$P$2)</f>
        <v>2.0833333333333333E-3</v>
      </c>
      <c r="H9" s="53">
        <f>ROUND(H8/31/24/60/60,4)/(1-'WaterRecord-2'!$N$2)/(1-'WaterRecord-2'!$P$2)</f>
        <v>1.8382352941176473E-3</v>
      </c>
      <c r="I9" s="53">
        <f>ROUND(I8/30/24/60/60,4)/(1-'WaterRecord-2'!$N$2)/(1-'WaterRecord-2'!$P$2)</f>
        <v>1.7156862745098041E-3</v>
      </c>
      <c r="J9" s="53">
        <f>ROUND(J8/31/24/60/60,4)/(1-'WaterRecord-2'!$N$2)/(1-'WaterRecord-2'!$P$2)</f>
        <v>1.9607843137254902E-3</v>
      </c>
      <c r="K9" s="53">
        <f>ROUND(K8/30/24/60/60,4)/(1-'WaterRecord-2'!$N$2)/(1-'WaterRecord-2'!$P$2)</f>
        <v>1.7156862745098041E-3</v>
      </c>
      <c r="L9" s="53">
        <f>ROUND(L8/31/24/60/60,4)/(1-'WaterRecord-2'!$N$2)/(1-'WaterRecord-2'!$P$2)</f>
        <v>1.7156862745098041E-3</v>
      </c>
      <c r="M9" s="53">
        <f>ROUND(M8/31/24/60/60,4)/(1-'WaterRecord-2'!$N$2)/(1-'WaterRecord-2'!$P$2)</f>
        <v>1.5931372549019608E-3</v>
      </c>
      <c r="N9" s="53">
        <f>ROUND(N8/30/24/60/60,4)/(1-'WaterRecord-2'!$N$2)/(1-'WaterRecord-2'!$P$2)</f>
        <v>2.0833333333333333E-3</v>
      </c>
      <c r="O9" s="53">
        <f>ROUND(O8/31/24/60/60,4)/(1-'WaterRecord-2'!$N$2)/(1-'WaterRecord-2'!$P$2)</f>
        <v>1.5931372549019608E-3</v>
      </c>
      <c r="P9" s="53">
        <f>ROUND(P8/30/24/60/60,4)/(1-'WaterRecord-2'!$N$2)/(1-'WaterRecord-2'!$P$2)</f>
        <v>2.0833333333333333E-3</v>
      </c>
      <c r="Q9" s="53">
        <f>ROUND(Q8/31/24/60/60,4)/(1-'WaterRecord-2'!$N$2)/(1-'WaterRecord-2'!$P$2)</f>
        <v>1.5931372549019608E-3</v>
      </c>
      <c r="R9" s="103"/>
    </row>
    <row r="10" spans="1:18" ht="34">
      <c r="A10" s="100">
        <v>5</v>
      </c>
      <c r="B10" s="104" t="s">
        <v>131</v>
      </c>
      <c r="C10" s="104"/>
      <c r="D10" s="102">
        <f>COUNTIF('WaterRecord-2'!B:B,B10)</f>
        <v>26</v>
      </c>
      <c r="E10" s="50" t="s">
        <v>127</v>
      </c>
      <c r="F10" s="51">
        <f>SUMPRODUCT(('WaterRecord-2'!$B$5:$B$9999=$B10)*'WaterRecord-2'!E$5:E$9999)</f>
        <v>4392.8</v>
      </c>
      <c r="G10" s="51">
        <f>SUMPRODUCT(('WaterRecord-2'!$B$5:$B$9999=$B10)*'WaterRecord-2'!F$5:F$9999)</f>
        <v>4392.8</v>
      </c>
      <c r="H10" s="51">
        <f>SUMPRODUCT(('WaterRecord-2'!$B$5:$B$9999=$B10)*'WaterRecord-2'!G$5:G$9999)</f>
        <v>4554.8</v>
      </c>
      <c r="I10" s="51">
        <f>SUMPRODUCT(('WaterRecord-2'!$B$5:$B$9999=$B10)*'WaterRecord-2'!H$5:H$9999)</f>
        <v>4392.8</v>
      </c>
      <c r="J10" s="51">
        <f>SUMPRODUCT(('WaterRecord-2'!$B$5:$B$9999=$B10)*'WaterRecord-2'!I$5:I$9999)</f>
        <v>4596</v>
      </c>
      <c r="K10" s="51">
        <f>SUMPRODUCT(('WaterRecord-2'!$B$5:$B$9999=$B10)*'WaterRecord-2'!J$5:J$9999)</f>
        <v>4392.8</v>
      </c>
      <c r="L10" s="51">
        <f>SUMPRODUCT(('WaterRecord-2'!$B$5:$B$9999=$B10)*'WaterRecord-2'!K$5:K$9999)</f>
        <v>4620.5999999999995</v>
      </c>
      <c r="M10" s="51">
        <f>SUMPRODUCT(('WaterRecord-2'!$B$5:$B$9999=$B10)*'WaterRecord-2'!L$5:L$9999)</f>
        <v>4312.8</v>
      </c>
      <c r="N10" s="51">
        <f>SUMPRODUCT(('WaterRecord-2'!$B$5:$B$9999=$B10)*'WaterRecord-2'!M$5:M$9999)</f>
        <v>4783.7999999999993</v>
      </c>
      <c r="O10" s="51">
        <f>SUMPRODUCT(('WaterRecord-2'!$B$5:$B$9999=$B10)*'WaterRecord-2'!N$5:N$9999)</f>
        <v>4392.8</v>
      </c>
      <c r="P10" s="51">
        <f>SUMPRODUCT(('WaterRecord-2'!$B$5:$B$9999=$B10)*'WaterRecord-2'!O$5:O$9999)</f>
        <v>4923.5519999999997</v>
      </c>
      <c r="Q10" s="51">
        <f>SUMPRODUCT(('WaterRecord-2'!$B$5:$B$9999=$B10)*'WaterRecord-2'!P$5:P$9999)</f>
        <v>4392.8</v>
      </c>
      <c r="R10" s="103"/>
    </row>
    <row r="11" spans="1:18" ht="32">
      <c r="A11" s="100"/>
      <c r="B11" s="104"/>
      <c r="C11" s="104"/>
      <c r="D11" s="102"/>
      <c r="E11" s="52" t="s">
        <v>128</v>
      </c>
      <c r="F11" s="53">
        <f>ROUND(F10/31/24/60/60,4)/(1-'WaterRecord-2'!$N$2)/(1-'WaterRecord-2'!$P$2)</f>
        <v>1.9607843137254902E-3</v>
      </c>
      <c r="G11" s="53">
        <f>ROUND(G10/28/24/60/60,4)/(1-'WaterRecord-2'!$N$2)/(1-'WaterRecord-2'!$P$2)</f>
        <v>2.2058823529411764E-3</v>
      </c>
      <c r="H11" s="53">
        <f>ROUND(H10/31/24/60/60,4)/(1-'WaterRecord-2'!$N$2)/(1-'WaterRecord-2'!$P$2)</f>
        <v>2.0833333333333333E-3</v>
      </c>
      <c r="I11" s="53">
        <f>ROUND(I10/30/24/60/60,4)/(1-'WaterRecord-2'!$N$2)/(1-'WaterRecord-2'!$P$2)</f>
        <v>2.0833333333333333E-3</v>
      </c>
      <c r="J11" s="53">
        <f>ROUND(J10/31/24/60/60,4)/(1-'WaterRecord-2'!$N$2)/(1-'WaterRecord-2'!$P$2)</f>
        <v>2.0833333333333333E-3</v>
      </c>
      <c r="K11" s="53">
        <f>ROUND(K10/30/24/60/60,4)/(1-'WaterRecord-2'!$N$2)/(1-'WaterRecord-2'!$P$2)</f>
        <v>2.0833333333333333E-3</v>
      </c>
      <c r="L11" s="53">
        <f>ROUND(L10/31/24/60/60,4)/(1-'WaterRecord-2'!$N$2)/(1-'WaterRecord-2'!$P$2)</f>
        <v>2.0833333333333333E-3</v>
      </c>
      <c r="M11" s="53">
        <f>ROUND(M10/31/24/60/60,4)/(1-'WaterRecord-2'!$N$2)/(1-'WaterRecord-2'!$P$2)</f>
        <v>1.9607843137254902E-3</v>
      </c>
      <c r="N11" s="53">
        <f>ROUND(N10/30/24/60/60,4)/(1-'WaterRecord-2'!$N$2)/(1-'WaterRecord-2'!$P$2)</f>
        <v>2.2058823529411764E-3</v>
      </c>
      <c r="O11" s="53">
        <f>ROUND(O10/31/24/60/60,4)/(1-'WaterRecord-2'!$N$2)/(1-'WaterRecord-2'!$P$2)</f>
        <v>1.9607843137254902E-3</v>
      </c>
      <c r="P11" s="53">
        <f>ROUND(P10/30/24/60/60,4)/(1-'WaterRecord-2'!$N$2)/(1-'WaterRecord-2'!$P$2)</f>
        <v>2.3284313725490196E-3</v>
      </c>
      <c r="Q11" s="53">
        <f>ROUND(Q10/31/24/60/60,4)/(1-'WaterRecord-2'!$N$2)/(1-'WaterRecord-2'!$P$2)</f>
        <v>1.9607843137254902E-3</v>
      </c>
      <c r="R11" s="103"/>
    </row>
    <row r="12" spans="1:18" ht="34">
      <c r="A12" s="100">
        <v>6</v>
      </c>
      <c r="B12" s="101" t="s">
        <v>34</v>
      </c>
      <c r="C12" s="101"/>
      <c r="D12" s="102">
        <f>COUNTIF('WaterRecord-2'!B:B,B12)</f>
        <v>10</v>
      </c>
      <c r="E12" s="50" t="s">
        <v>127</v>
      </c>
      <c r="F12" s="51">
        <f>SUMPRODUCT(('WaterRecord-2'!$B$5:$B$9999=$B12)*'WaterRecord-2'!E$5:E$9999)</f>
        <v>8324</v>
      </c>
      <c r="G12" s="51">
        <f>SUMPRODUCT(('WaterRecord-2'!$B$5:$B$9999=$B12)*'WaterRecord-2'!F$5:F$9999)</f>
        <v>8386</v>
      </c>
      <c r="H12" s="51">
        <f>SUMPRODUCT(('WaterRecord-2'!$B$5:$B$9999=$B12)*'WaterRecord-2'!G$5:G$9999)</f>
        <v>8324</v>
      </c>
      <c r="I12" s="51">
        <f>SUMPRODUCT(('WaterRecord-2'!$B$5:$B$9999=$B12)*'WaterRecord-2'!H$5:H$9999)</f>
        <v>8386</v>
      </c>
      <c r="J12" s="51">
        <f>SUMPRODUCT(('WaterRecord-2'!$B$5:$B$9999=$B12)*'WaterRecord-2'!I$5:I$9999)</f>
        <v>8324</v>
      </c>
      <c r="K12" s="51">
        <f>SUMPRODUCT(('WaterRecord-2'!$B$5:$B$9999=$B12)*'WaterRecord-2'!J$5:J$9999)</f>
        <v>8324</v>
      </c>
      <c r="L12" s="51">
        <f>SUMPRODUCT(('WaterRecord-2'!$B$5:$B$9999=$B12)*'WaterRecord-2'!K$5:K$9999)</f>
        <v>8423.2000000000007</v>
      </c>
      <c r="M12" s="51">
        <f>SUMPRODUCT(('WaterRecord-2'!$B$5:$B$9999=$B12)*'WaterRecord-2'!L$5:L$9999)</f>
        <v>8386</v>
      </c>
      <c r="N12" s="51">
        <f>SUMPRODUCT(('WaterRecord-2'!$B$5:$B$9999=$B12)*'WaterRecord-2'!M$5:M$9999)</f>
        <v>8324</v>
      </c>
      <c r="O12" s="51">
        <f>SUMPRODUCT(('WaterRecord-2'!$B$5:$B$9999=$B12)*'WaterRecord-2'!N$5:N$9999)</f>
        <v>8386</v>
      </c>
      <c r="P12" s="51">
        <f>SUMPRODUCT(('WaterRecord-2'!$B$5:$B$9999=$B12)*'WaterRecord-2'!O$5:O$9999)</f>
        <v>8473.6</v>
      </c>
      <c r="Q12" s="51">
        <f>SUMPRODUCT(('WaterRecord-2'!$B$5:$B$9999=$B12)*'WaterRecord-2'!P$5:P$9999)</f>
        <v>8386</v>
      </c>
      <c r="R12" s="103"/>
    </row>
    <row r="13" spans="1:18" ht="32">
      <c r="A13" s="100"/>
      <c r="B13" s="101"/>
      <c r="C13" s="101"/>
      <c r="D13" s="102"/>
      <c r="E13" s="52" t="s">
        <v>128</v>
      </c>
      <c r="F13" s="53">
        <f>ROUND(F12/31/24/60/60,4)/(1-'WaterRecord-2'!$N$2)/(1-'WaterRecord-2'!$P$2)</f>
        <v>3.7990196078431372E-3</v>
      </c>
      <c r="G13" s="53">
        <f>ROUND(G12/28/24/60/60,4)/(1-'WaterRecord-2'!$N$2)/(1-'WaterRecord-2'!$P$2)</f>
        <v>4.2892156862745102E-3</v>
      </c>
      <c r="H13" s="53">
        <f>ROUND(H12/31/24/60/60,4)/(1-'WaterRecord-2'!$N$2)/(1-'WaterRecord-2'!$P$2)</f>
        <v>3.7990196078431372E-3</v>
      </c>
      <c r="I13" s="53">
        <f>ROUND(I12/30/24/60/60,4)/(1-'WaterRecord-2'!$N$2)/(1-'WaterRecord-2'!$P$2)</f>
        <v>3.9215686274509803E-3</v>
      </c>
      <c r="J13" s="53">
        <f>ROUND(J12/31/24/60/60,4)/(1-'WaterRecord-2'!$N$2)/(1-'WaterRecord-2'!$P$2)</f>
        <v>3.7990196078431372E-3</v>
      </c>
      <c r="K13" s="53">
        <f>ROUND(K12/30/24/60/60,4)/(1-'WaterRecord-2'!$N$2)/(1-'WaterRecord-2'!$P$2)</f>
        <v>3.9215686274509803E-3</v>
      </c>
      <c r="L13" s="53">
        <f>ROUND(L12/31/24/60/60,4)/(1-'WaterRecord-2'!$N$2)/(1-'WaterRecord-2'!$P$2)</f>
        <v>3.7990196078431372E-3</v>
      </c>
      <c r="M13" s="53">
        <f>ROUND(M12/31/24/60/60,4)/(1-'WaterRecord-2'!$N$2)/(1-'WaterRecord-2'!$P$2)</f>
        <v>3.7990196078431372E-3</v>
      </c>
      <c r="N13" s="53">
        <f>ROUND(N12/30/24/60/60,4)/(1-'WaterRecord-2'!$N$2)/(1-'WaterRecord-2'!$P$2)</f>
        <v>3.9215686274509803E-3</v>
      </c>
      <c r="O13" s="53">
        <f>ROUND(O12/31/24/60/60,4)/(1-'WaterRecord-2'!$N$2)/(1-'WaterRecord-2'!$P$2)</f>
        <v>3.7990196078431372E-3</v>
      </c>
      <c r="P13" s="53">
        <f>ROUND(P12/30/24/60/60,4)/(1-'WaterRecord-2'!$N$2)/(1-'WaterRecord-2'!$P$2)</f>
        <v>4.0441176470588239E-3</v>
      </c>
      <c r="Q13" s="53">
        <f>ROUND(Q12/31/24/60/60,4)/(1-'WaterRecord-2'!$N$2)/(1-'WaterRecord-2'!$P$2)</f>
        <v>3.7990196078431372E-3</v>
      </c>
      <c r="R13" s="103"/>
    </row>
    <row r="14" spans="1:18">
      <c r="A14" s="99" t="s">
        <v>80</v>
      </c>
      <c r="B14" s="99"/>
      <c r="C14" s="99"/>
      <c r="D14" s="99"/>
      <c r="E14" s="99"/>
      <c r="F14" s="99"/>
      <c r="G14" s="99"/>
      <c r="H14" s="99"/>
      <c r="I14" s="99"/>
      <c r="J14" s="99"/>
      <c r="K14" s="99"/>
      <c r="L14" s="99"/>
      <c r="M14" s="99"/>
      <c r="N14" s="99"/>
      <c r="O14" s="99"/>
      <c r="P14" s="99"/>
      <c r="Q14" s="99"/>
      <c r="R14" s="99"/>
    </row>
    <row r="15" spans="1:18">
      <c r="A15" s="54" t="s">
        <v>37</v>
      </c>
      <c r="B15" s="98" t="s">
        <v>132</v>
      </c>
      <c r="C15" s="98"/>
      <c r="D15" s="98"/>
      <c r="E15" s="98"/>
      <c r="F15" s="98"/>
      <c r="G15" s="98"/>
      <c r="H15" s="98"/>
      <c r="I15" s="98"/>
      <c r="J15" s="98"/>
      <c r="K15" s="98"/>
      <c r="L15" s="98"/>
      <c r="M15" s="98"/>
      <c r="N15" s="98"/>
      <c r="O15" s="98"/>
      <c r="P15" s="98"/>
      <c r="Q15" s="98"/>
      <c r="R15" s="98"/>
    </row>
    <row r="16" spans="1:18">
      <c r="A16" s="54" t="s">
        <v>48</v>
      </c>
      <c r="B16" s="98" t="s">
        <v>133</v>
      </c>
      <c r="C16" s="98"/>
      <c r="D16" s="98"/>
      <c r="E16" s="98"/>
      <c r="F16" s="98"/>
      <c r="G16" s="98"/>
      <c r="H16" s="98"/>
      <c r="I16" s="98"/>
      <c r="J16" s="98"/>
      <c r="K16" s="98"/>
      <c r="L16" s="98"/>
      <c r="M16" s="98"/>
      <c r="N16" s="98"/>
      <c r="O16" s="98"/>
      <c r="P16" s="98"/>
      <c r="Q16" s="98"/>
      <c r="R16" s="98"/>
    </row>
    <row r="17" spans="1:18">
      <c r="A17" s="54" t="s">
        <v>50</v>
      </c>
      <c r="B17" s="99" t="s">
        <v>134</v>
      </c>
      <c r="C17" s="99"/>
      <c r="D17" s="99"/>
      <c r="E17" s="99"/>
      <c r="F17" s="99"/>
      <c r="G17" s="99"/>
      <c r="H17" s="99"/>
      <c r="I17" s="99"/>
      <c r="J17" s="99"/>
      <c r="K17" s="99"/>
      <c r="L17" s="99"/>
      <c r="M17" s="99"/>
      <c r="N17" s="99"/>
      <c r="O17" s="99"/>
      <c r="P17" s="99"/>
      <c r="Q17" s="99"/>
      <c r="R17" s="99"/>
    </row>
    <row r="18" spans="1:18">
      <c r="A18" s="54" t="s">
        <v>52</v>
      </c>
      <c r="B18" s="99" t="s">
        <v>135</v>
      </c>
      <c r="C18" s="99"/>
      <c r="D18" s="99"/>
      <c r="E18" s="99"/>
      <c r="F18" s="99"/>
      <c r="G18" s="99"/>
      <c r="H18" s="99"/>
      <c r="I18" s="99"/>
      <c r="J18" s="99"/>
      <c r="K18" s="99"/>
      <c r="L18" s="99"/>
      <c r="M18" s="99"/>
      <c r="N18" s="99"/>
      <c r="O18" s="99"/>
      <c r="P18" s="99"/>
      <c r="Q18" s="99"/>
      <c r="R18" s="99"/>
    </row>
    <row r="19" spans="1:18">
      <c r="A19" s="54" t="s">
        <v>54</v>
      </c>
      <c r="B19" s="99" t="s">
        <v>136</v>
      </c>
      <c r="C19" s="99"/>
      <c r="D19" s="99"/>
      <c r="E19" s="99"/>
      <c r="F19" s="99"/>
      <c r="G19" s="99"/>
      <c r="H19" s="99"/>
      <c r="I19" s="99"/>
      <c r="J19" s="99"/>
      <c r="K19" s="99"/>
      <c r="L19" s="99"/>
      <c r="M19" s="99"/>
      <c r="N19" s="99"/>
      <c r="O19" s="99"/>
      <c r="P19" s="99"/>
      <c r="Q19" s="99"/>
      <c r="R19" s="99"/>
    </row>
    <row r="20" spans="1:18">
      <c r="A20" s="54" t="s">
        <v>56</v>
      </c>
      <c r="B20" s="99" t="s">
        <v>137</v>
      </c>
      <c r="C20" s="99"/>
      <c r="D20" s="99"/>
      <c r="E20" s="99"/>
      <c r="F20" s="99"/>
      <c r="G20" s="99"/>
      <c r="H20" s="99"/>
      <c r="I20" s="99"/>
      <c r="J20" s="99"/>
      <c r="K20" s="99"/>
      <c r="L20" s="99"/>
      <c r="M20" s="99"/>
      <c r="N20" s="99"/>
      <c r="O20" s="99"/>
      <c r="P20" s="99"/>
      <c r="Q20" s="99"/>
      <c r="R20" s="99"/>
    </row>
    <row r="21" spans="1:18">
      <c r="A21" s="54" t="s">
        <v>58</v>
      </c>
      <c r="B21" s="99" t="s">
        <v>138</v>
      </c>
      <c r="C21" s="99"/>
      <c r="D21" s="99"/>
      <c r="E21" s="99"/>
      <c r="F21" s="99"/>
      <c r="G21" s="99"/>
      <c r="H21" s="99"/>
      <c r="I21" s="99"/>
      <c r="J21" s="99"/>
      <c r="K21" s="99"/>
      <c r="L21" s="99"/>
      <c r="M21" s="99"/>
      <c r="N21" s="99"/>
      <c r="O21" s="99"/>
      <c r="P21" s="99"/>
      <c r="Q21" s="99"/>
      <c r="R21" s="99"/>
    </row>
  </sheetData>
  <mergeCells count="37">
    <mergeCell ref="A6:A7"/>
    <mergeCell ref="B6:C7"/>
    <mergeCell ref="D6:D7"/>
    <mergeCell ref="R6:R7"/>
    <mergeCell ref="A1:B1"/>
    <mergeCell ref="C1:D1"/>
    <mergeCell ref="E1:M1"/>
    <mergeCell ref="O1:P1"/>
    <mergeCell ref="Q1:R1"/>
    <mergeCell ref="A2:B2"/>
    <mergeCell ref="O2:P2"/>
    <mergeCell ref="Q2:R2"/>
    <mergeCell ref="B3:C3"/>
    <mergeCell ref="A4:A5"/>
    <mergeCell ref="B4:C5"/>
    <mergeCell ref="D4:D5"/>
    <mergeCell ref="R4:R5"/>
    <mergeCell ref="A8:A9"/>
    <mergeCell ref="B8:C9"/>
    <mergeCell ref="D8:D9"/>
    <mergeCell ref="R8:R9"/>
    <mergeCell ref="A10:A11"/>
    <mergeCell ref="B10:C11"/>
    <mergeCell ref="D10:D11"/>
    <mergeCell ref="R10:R11"/>
    <mergeCell ref="B21:R21"/>
    <mergeCell ref="A12:A13"/>
    <mergeCell ref="B12:C13"/>
    <mergeCell ref="D12:D13"/>
    <mergeCell ref="R12:R13"/>
    <mergeCell ref="A14:R14"/>
    <mergeCell ref="B15:R15"/>
    <mergeCell ref="B16:R16"/>
    <mergeCell ref="B17:R17"/>
    <mergeCell ref="B18:R18"/>
    <mergeCell ref="B19:R19"/>
    <mergeCell ref="B20:R20"/>
  </mergeCells>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workbookViewId="0">
      <selection sqref="A1:B1"/>
    </sheetView>
  </sheetViews>
  <sheetFormatPr defaultRowHeight="17"/>
  <cols>
    <col min="1" max="1" width="7.7265625" customWidth="1"/>
    <col min="2" max="2" width="11.54296875" customWidth="1"/>
    <col min="3" max="3" width="20.08984375" customWidth="1"/>
    <col min="4" max="4" width="6.7265625" customWidth="1"/>
    <col min="5" max="16" width="7.54296875" customWidth="1"/>
    <col min="17" max="17" width="7.7265625" customWidth="1"/>
  </cols>
  <sheetData>
    <row r="1" spans="1:17" ht="50">
      <c r="A1" s="113" t="s">
        <v>104</v>
      </c>
      <c r="B1" s="113"/>
      <c r="C1" s="55" t="str">
        <f>IndustryMain!D1</f>
        <v>第        號</v>
      </c>
      <c r="D1" s="108" t="s">
        <v>105</v>
      </c>
      <c r="E1" s="108"/>
      <c r="F1" s="108"/>
      <c r="G1" s="108"/>
      <c r="H1" s="108"/>
      <c r="I1" s="108"/>
      <c r="J1" s="108"/>
      <c r="K1" s="108"/>
      <c r="L1" s="108"/>
      <c r="M1" s="56"/>
      <c r="N1" s="114" t="s">
        <v>106</v>
      </c>
      <c r="O1" s="114"/>
      <c r="P1" s="109" t="s">
        <v>107</v>
      </c>
      <c r="Q1" s="109"/>
    </row>
    <row r="2" spans="1:17" ht="25">
      <c r="A2" s="115" t="s">
        <v>108</v>
      </c>
      <c r="B2" s="115"/>
      <c r="C2" s="57">
        <v>106</v>
      </c>
      <c r="D2" s="48" t="s">
        <v>109</v>
      </c>
      <c r="E2" s="1"/>
      <c r="F2" s="1"/>
      <c r="G2" s="1"/>
      <c r="H2" s="1"/>
      <c r="I2" s="1"/>
      <c r="J2" s="1"/>
      <c r="K2" s="1"/>
      <c r="L2" s="1"/>
      <c r="M2" s="58"/>
      <c r="N2" s="116">
        <v>0.15</v>
      </c>
      <c r="O2" s="116"/>
      <c r="P2" s="117">
        <v>0.04</v>
      </c>
      <c r="Q2" s="117"/>
    </row>
    <row r="3" spans="1:17" ht="18">
      <c r="A3" s="105" t="s">
        <v>139</v>
      </c>
      <c r="B3" s="105" t="s">
        <v>140</v>
      </c>
      <c r="C3" s="105" t="s">
        <v>141</v>
      </c>
      <c r="D3" s="105" t="s">
        <v>142</v>
      </c>
      <c r="E3" s="112" t="s">
        <v>143</v>
      </c>
      <c r="F3" s="112"/>
      <c r="G3" s="112"/>
      <c r="H3" s="112"/>
      <c r="I3" s="112"/>
      <c r="J3" s="112"/>
      <c r="K3" s="112"/>
      <c r="L3" s="112"/>
      <c r="M3" s="112"/>
      <c r="N3" s="112"/>
      <c r="O3" s="112"/>
      <c r="P3" s="112"/>
      <c r="Q3" s="105" t="s">
        <v>5</v>
      </c>
    </row>
    <row r="4" spans="1:17">
      <c r="A4" s="105"/>
      <c r="B4" s="105"/>
      <c r="C4" s="105"/>
      <c r="D4" s="105"/>
      <c r="E4" s="5" t="s">
        <v>114</v>
      </c>
      <c r="F4" s="5" t="s">
        <v>115</v>
      </c>
      <c r="G4" s="5" t="s">
        <v>116</v>
      </c>
      <c r="H4" s="5" t="s">
        <v>117</v>
      </c>
      <c r="I4" s="5" t="s">
        <v>118</v>
      </c>
      <c r="J4" s="5" t="s">
        <v>119</v>
      </c>
      <c r="K4" s="5" t="s">
        <v>120</v>
      </c>
      <c r="L4" s="5" t="s">
        <v>121</v>
      </c>
      <c r="M4" s="5" t="s">
        <v>122</v>
      </c>
      <c r="N4" s="5" t="s">
        <v>123</v>
      </c>
      <c r="O4" s="5" t="s">
        <v>124</v>
      </c>
      <c r="P4" s="5" t="s">
        <v>125</v>
      </c>
      <c r="Q4" s="105"/>
    </row>
    <row r="5" spans="1:17" ht="34">
      <c r="A5" s="59">
        <v>1</v>
      </c>
      <c r="B5" s="60" t="s">
        <v>144</v>
      </c>
      <c r="C5" s="61" t="s">
        <v>145</v>
      </c>
      <c r="D5" s="59">
        <v>3</v>
      </c>
      <c r="E5" s="62">
        <v>100</v>
      </c>
      <c r="F5" s="62">
        <v>100</v>
      </c>
      <c r="G5" s="62">
        <v>100</v>
      </c>
      <c r="H5" s="62">
        <v>100</v>
      </c>
      <c r="I5" s="62">
        <v>100</v>
      </c>
      <c r="J5" s="62">
        <v>100</v>
      </c>
      <c r="K5" s="62">
        <v>100</v>
      </c>
      <c r="L5" s="62">
        <v>100</v>
      </c>
      <c r="M5" s="62">
        <v>100</v>
      </c>
      <c r="N5" s="62">
        <v>100</v>
      </c>
      <c r="O5" s="62">
        <v>100</v>
      </c>
      <c r="P5" s="62">
        <v>100</v>
      </c>
      <c r="Q5" s="63"/>
    </row>
    <row r="6" spans="1:17" ht="34">
      <c r="A6" s="59">
        <v>2</v>
      </c>
      <c r="B6" s="60" t="s">
        <v>144</v>
      </c>
      <c r="C6" s="61" t="s">
        <v>146</v>
      </c>
      <c r="D6" s="59">
        <v>3</v>
      </c>
      <c r="E6" s="62">
        <v>100</v>
      </c>
      <c r="F6" s="62">
        <v>100</v>
      </c>
      <c r="G6" s="62">
        <v>100</v>
      </c>
      <c r="H6" s="62">
        <v>100</v>
      </c>
      <c r="I6" s="62">
        <v>100</v>
      </c>
      <c r="J6" s="62">
        <v>100</v>
      </c>
      <c r="K6" s="62">
        <v>100</v>
      </c>
      <c r="L6" s="62">
        <v>100</v>
      </c>
      <c r="M6" s="62">
        <v>100</v>
      </c>
      <c r="N6" s="62">
        <v>100</v>
      </c>
      <c r="O6" s="62">
        <v>100</v>
      </c>
      <c r="P6" s="62">
        <v>100</v>
      </c>
      <c r="Q6" s="63"/>
    </row>
    <row r="7" spans="1:17" ht="34">
      <c r="A7" s="59">
        <v>3</v>
      </c>
      <c r="B7" s="60" t="s">
        <v>144</v>
      </c>
      <c r="C7" s="61" t="s">
        <v>147</v>
      </c>
      <c r="D7" s="59">
        <v>3</v>
      </c>
      <c r="E7" s="62">
        <v>162</v>
      </c>
      <c r="F7" s="62">
        <v>162</v>
      </c>
      <c r="G7" s="62">
        <v>162</v>
      </c>
      <c r="H7" s="62">
        <v>162</v>
      </c>
      <c r="I7" s="62">
        <v>162</v>
      </c>
      <c r="J7" s="62">
        <v>162</v>
      </c>
      <c r="K7" s="62">
        <v>145.48387096774201</v>
      </c>
      <c r="L7" s="62">
        <v>162</v>
      </c>
      <c r="M7" s="62">
        <v>133</v>
      </c>
      <c r="N7" s="62">
        <v>162</v>
      </c>
      <c r="O7" s="62">
        <v>133</v>
      </c>
      <c r="P7" s="62">
        <v>162</v>
      </c>
      <c r="Q7" s="63"/>
    </row>
    <row r="8" spans="1:17" ht="34">
      <c r="A8" s="59">
        <v>4</v>
      </c>
      <c r="B8" s="60" t="s">
        <v>144</v>
      </c>
      <c r="C8" s="61" t="s">
        <v>148</v>
      </c>
      <c r="D8" s="59">
        <v>3</v>
      </c>
      <c r="E8" s="62">
        <v>100</v>
      </c>
      <c r="F8" s="62">
        <v>100</v>
      </c>
      <c r="G8" s="62">
        <v>100</v>
      </c>
      <c r="H8" s="62">
        <v>100</v>
      </c>
      <c r="I8" s="62">
        <v>100</v>
      </c>
      <c r="J8" s="62">
        <v>100</v>
      </c>
      <c r="K8" s="62">
        <v>100</v>
      </c>
      <c r="L8" s="62">
        <v>100</v>
      </c>
      <c r="M8" s="62">
        <v>100</v>
      </c>
      <c r="N8" s="62">
        <v>100</v>
      </c>
      <c r="O8" s="62">
        <v>100</v>
      </c>
      <c r="P8" s="62">
        <v>100</v>
      </c>
      <c r="Q8" s="63"/>
    </row>
    <row r="9" spans="1:17" ht="34">
      <c r="A9" s="59">
        <v>5</v>
      </c>
      <c r="B9" s="60" t="s">
        <v>144</v>
      </c>
      <c r="C9" s="61" t="s">
        <v>149</v>
      </c>
      <c r="D9" s="59">
        <v>3</v>
      </c>
      <c r="E9" s="62">
        <v>108</v>
      </c>
      <c r="F9" s="62">
        <v>108</v>
      </c>
      <c r="G9" s="62">
        <v>100</v>
      </c>
      <c r="H9" s="62">
        <v>108</v>
      </c>
      <c r="I9" s="62">
        <v>110</v>
      </c>
      <c r="J9" s="62">
        <v>108</v>
      </c>
      <c r="K9" s="62">
        <v>100</v>
      </c>
      <c r="L9" s="62">
        <v>108</v>
      </c>
      <c r="M9" s="62">
        <v>261</v>
      </c>
      <c r="N9" s="62">
        <v>108</v>
      </c>
      <c r="O9" s="62">
        <v>192</v>
      </c>
      <c r="P9" s="62">
        <v>108</v>
      </c>
      <c r="Q9" s="63"/>
    </row>
    <row r="10" spans="1:17" ht="34">
      <c r="A10" s="59">
        <v>6</v>
      </c>
      <c r="B10" s="60" t="s">
        <v>144</v>
      </c>
      <c r="C10" s="61" t="s">
        <v>150</v>
      </c>
      <c r="D10" s="59">
        <v>3</v>
      </c>
      <c r="E10" s="62">
        <v>100</v>
      </c>
      <c r="F10" s="62">
        <v>100</v>
      </c>
      <c r="G10" s="62">
        <v>100</v>
      </c>
      <c r="H10" s="62">
        <v>100</v>
      </c>
      <c r="I10" s="62">
        <v>100</v>
      </c>
      <c r="J10" s="62">
        <v>100</v>
      </c>
      <c r="K10" s="62">
        <v>100</v>
      </c>
      <c r="L10" s="62">
        <v>100</v>
      </c>
      <c r="M10" s="62">
        <v>100</v>
      </c>
      <c r="N10" s="62">
        <v>100</v>
      </c>
      <c r="O10" s="62">
        <v>100</v>
      </c>
      <c r="P10" s="62">
        <v>100</v>
      </c>
      <c r="Q10" s="63"/>
    </row>
    <row r="11" spans="1:17" ht="34">
      <c r="A11" s="59">
        <v>7</v>
      </c>
      <c r="B11" s="60" t="s">
        <v>144</v>
      </c>
      <c r="C11" s="61" t="s">
        <v>151</v>
      </c>
      <c r="D11" s="59">
        <v>3</v>
      </c>
      <c r="E11" s="62">
        <v>162</v>
      </c>
      <c r="F11" s="62">
        <v>162</v>
      </c>
      <c r="G11" s="62">
        <v>162</v>
      </c>
      <c r="H11" s="62">
        <v>162</v>
      </c>
      <c r="I11" s="62">
        <v>162</v>
      </c>
      <c r="J11" s="62">
        <v>162</v>
      </c>
      <c r="K11" s="62">
        <v>145.48387096774201</v>
      </c>
      <c r="L11" s="62">
        <v>162</v>
      </c>
      <c r="M11" s="62">
        <v>133</v>
      </c>
      <c r="N11" s="62">
        <v>162</v>
      </c>
      <c r="O11" s="62">
        <v>133</v>
      </c>
      <c r="P11" s="62">
        <v>162</v>
      </c>
      <c r="Q11" s="63"/>
    </row>
    <row r="12" spans="1:17">
      <c r="A12" s="59">
        <v>8</v>
      </c>
      <c r="B12" s="60" t="s">
        <v>144</v>
      </c>
      <c r="C12" s="61" t="s">
        <v>152</v>
      </c>
      <c r="D12" s="59">
        <v>3</v>
      </c>
      <c r="E12" s="62">
        <f t="shared" ref="E12:J12" si="0">E11*1.5</f>
        <v>243</v>
      </c>
      <c r="F12" s="62">
        <f t="shared" si="0"/>
        <v>243</v>
      </c>
      <c r="G12" s="62">
        <f t="shared" si="0"/>
        <v>243</v>
      </c>
      <c r="H12" s="62">
        <f t="shared" si="0"/>
        <v>243</v>
      </c>
      <c r="I12" s="62">
        <f t="shared" si="0"/>
        <v>243</v>
      </c>
      <c r="J12" s="62">
        <f t="shared" si="0"/>
        <v>243</v>
      </c>
      <c r="K12" s="62">
        <f>K11*1.6</f>
        <v>232.77419354838722</v>
      </c>
      <c r="L12" s="62">
        <f>L11*1.5</f>
        <v>243</v>
      </c>
      <c r="M12" s="62">
        <f>M11*0.9</f>
        <v>119.7</v>
      </c>
      <c r="N12" s="62">
        <f>N11*1.5</f>
        <v>243</v>
      </c>
      <c r="O12" s="62">
        <f>O11*1.3</f>
        <v>172.9</v>
      </c>
      <c r="P12" s="62">
        <f>P11*1.5</f>
        <v>243</v>
      </c>
      <c r="Q12" s="63"/>
    </row>
    <row r="13" spans="1:17" ht="34">
      <c r="A13" s="40">
        <v>9</v>
      </c>
      <c r="B13" s="25" t="s">
        <v>28</v>
      </c>
      <c r="C13" s="61" t="s">
        <v>153</v>
      </c>
      <c r="D13" s="40">
        <v>3</v>
      </c>
      <c r="E13" s="62">
        <v>100</v>
      </c>
      <c r="F13" s="62">
        <v>100</v>
      </c>
      <c r="G13" s="62">
        <v>100</v>
      </c>
      <c r="H13" s="62">
        <v>100</v>
      </c>
      <c r="I13" s="62">
        <v>100</v>
      </c>
      <c r="J13" s="62">
        <v>100</v>
      </c>
      <c r="K13" s="62">
        <v>100</v>
      </c>
      <c r="L13" s="62">
        <v>100</v>
      </c>
      <c r="M13" s="62">
        <v>100</v>
      </c>
      <c r="N13" s="62">
        <v>100</v>
      </c>
      <c r="O13" s="62">
        <v>100</v>
      </c>
      <c r="P13" s="62">
        <v>100</v>
      </c>
      <c r="Q13" s="63"/>
    </row>
    <row r="14" spans="1:17" ht="34">
      <c r="A14" s="40">
        <v>10</v>
      </c>
      <c r="B14" s="25" t="s">
        <v>28</v>
      </c>
      <c r="C14" s="61" t="s">
        <v>154</v>
      </c>
      <c r="D14" s="40">
        <v>3</v>
      </c>
      <c r="E14" s="62">
        <v>72</v>
      </c>
      <c r="F14" s="62">
        <v>72</v>
      </c>
      <c r="G14" s="62">
        <v>77</v>
      </c>
      <c r="H14" s="62">
        <v>72</v>
      </c>
      <c r="I14" s="62">
        <v>95</v>
      </c>
      <c r="J14" s="62">
        <v>72</v>
      </c>
      <c r="K14" s="62">
        <v>83</v>
      </c>
      <c r="L14" s="62">
        <v>72</v>
      </c>
      <c r="M14" s="62">
        <v>174</v>
      </c>
      <c r="N14" s="62">
        <v>72</v>
      </c>
      <c r="O14" s="62">
        <v>128</v>
      </c>
      <c r="P14" s="62">
        <v>72</v>
      </c>
      <c r="Q14" s="64"/>
    </row>
    <row r="15" spans="1:17">
      <c r="A15" s="40">
        <v>11</v>
      </c>
      <c r="B15" s="25" t="s">
        <v>28</v>
      </c>
      <c r="C15" s="61" t="s">
        <v>155</v>
      </c>
      <c r="D15" s="40">
        <v>3</v>
      </c>
      <c r="E15" s="62">
        <f t="shared" ref="E15:P15" si="1">E14*1.5</f>
        <v>108</v>
      </c>
      <c r="F15" s="62">
        <f t="shared" si="1"/>
        <v>108</v>
      </c>
      <c r="G15" s="62">
        <f t="shared" si="1"/>
        <v>115.5</v>
      </c>
      <c r="H15" s="62">
        <f t="shared" si="1"/>
        <v>108</v>
      </c>
      <c r="I15" s="62">
        <f t="shared" si="1"/>
        <v>142.5</v>
      </c>
      <c r="J15" s="62">
        <f t="shared" si="1"/>
        <v>108</v>
      </c>
      <c r="K15" s="62">
        <f t="shared" si="1"/>
        <v>124.5</v>
      </c>
      <c r="L15" s="62">
        <f t="shared" si="1"/>
        <v>108</v>
      </c>
      <c r="M15" s="62">
        <f t="shared" si="1"/>
        <v>261</v>
      </c>
      <c r="N15" s="62">
        <f t="shared" si="1"/>
        <v>108</v>
      </c>
      <c r="O15" s="62">
        <f t="shared" si="1"/>
        <v>192</v>
      </c>
      <c r="P15" s="62">
        <f t="shared" si="1"/>
        <v>108</v>
      </c>
      <c r="Q15" s="63"/>
    </row>
    <row r="16" spans="1:17" ht="34">
      <c r="A16" s="40">
        <v>12</v>
      </c>
      <c r="B16" s="25" t="s">
        <v>28</v>
      </c>
      <c r="C16" s="61" t="s">
        <v>156</v>
      </c>
      <c r="D16" s="40">
        <v>3</v>
      </c>
      <c r="E16" s="62">
        <v>100</v>
      </c>
      <c r="F16" s="62">
        <v>100</v>
      </c>
      <c r="G16" s="62">
        <v>100</v>
      </c>
      <c r="H16" s="62">
        <v>100</v>
      </c>
      <c r="I16" s="62">
        <v>100</v>
      </c>
      <c r="J16" s="62">
        <v>100</v>
      </c>
      <c r="K16" s="62">
        <v>100</v>
      </c>
      <c r="L16" s="62">
        <v>100</v>
      </c>
      <c r="M16" s="62">
        <v>100</v>
      </c>
      <c r="N16" s="62">
        <v>100</v>
      </c>
      <c r="O16" s="62">
        <v>100</v>
      </c>
      <c r="P16" s="62">
        <v>100</v>
      </c>
      <c r="Q16" s="63"/>
    </row>
    <row r="17" spans="1:17" ht="34">
      <c r="A17" s="40">
        <v>13</v>
      </c>
      <c r="B17" s="25" t="s">
        <v>28</v>
      </c>
      <c r="C17" s="61" t="s">
        <v>157</v>
      </c>
      <c r="D17" s="40">
        <v>3</v>
      </c>
      <c r="E17" s="62">
        <v>200</v>
      </c>
      <c r="F17" s="62">
        <v>200</v>
      </c>
      <c r="G17" s="62">
        <v>200</v>
      </c>
      <c r="H17" s="62">
        <v>200</v>
      </c>
      <c r="I17" s="62">
        <v>200</v>
      </c>
      <c r="J17" s="62">
        <v>200</v>
      </c>
      <c r="K17" s="62">
        <v>200</v>
      </c>
      <c r="L17" s="62">
        <v>200</v>
      </c>
      <c r="M17" s="62">
        <v>200</v>
      </c>
      <c r="N17" s="62">
        <v>200</v>
      </c>
      <c r="O17" s="62">
        <v>200</v>
      </c>
      <c r="P17" s="62">
        <v>200</v>
      </c>
      <c r="Q17" s="63"/>
    </row>
    <row r="18" spans="1:17" ht="34">
      <c r="A18" s="40">
        <v>14</v>
      </c>
      <c r="B18" s="25" t="s">
        <v>28</v>
      </c>
      <c r="C18" s="61" t="s">
        <v>158</v>
      </c>
      <c r="D18" s="40">
        <v>3</v>
      </c>
      <c r="E18" s="62">
        <f t="shared" ref="E18:J18" si="2">E17*1.5</f>
        <v>300</v>
      </c>
      <c r="F18" s="62">
        <f t="shared" si="2"/>
        <v>300</v>
      </c>
      <c r="G18" s="62">
        <f t="shared" si="2"/>
        <v>300</v>
      </c>
      <c r="H18" s="62">
        <f t="shared" si="2"/>
        <v>300</v>
      </c>
      <c r="I18" s="62">
        <f t="shared" si="2"/>
        <v>300</v>
      </c>
      <c r="J18" s="62">
        <f t="shared" si="2"/>
        <v>300</v>
      </c>
      <c r="K18" s="62">
        <f>K17*1.6</f>
        <v>320</v>
      </c>
      <c r="L18" s="62">
        <f>L17*1.5</f>
        <v>300</v>
      </c>
      <c r="M18" s="62">
        <f>M17*0.9</f>
        <v>180</v>
      </c>
      <c r="N18" s="62">
        <f>N17*1.5</f>
        <v>300</v>
      </c>
      <c r="O18" s="62">
        <f>O17*1.3</f>
        <v>260</v>
      </c>
      <c r="P18" s="62">
        <f>P17*1.5</f>
        <v>300</v>
      </c>
      <c r="Q18" s="65"/>
    </row>
    <row r="19" spans="1:17" ht="34">
      <c r="A19" s="40">
        <v>15</v>
      </c>
      <c r="B19" s="25" t="s">
        <v>28</v>
      </c>
      <c r="C19" s="61" t="s">
        <v>159</v>
      </c>
      <c r="D19" s="40">
        <v>3</v>
      </c>
      <c r="E19" s="66">
        <v>162</v>
      </c>
      <c r="F19" s="66">
        <v>162</v>
      </c>
      <c r="G19" s="66">
        <v>173.25</v>
      </c>
      <c r="H19" s="66">
        <v>162</v>
      </c>
      <c r="I19" s="66">
        <v>213.75</v>
      </c>
      <c r="J19" s="66">
        <v>162</v>
      </c>
      <c r="K19" s="66">
        <v>199.2</v>
      </c>
      <c r="L19" s="66">
        <v>162</v>
      </c>
      <c r="M19" s="66">
        <v>234.9</v>
      </c>
      <c r="N19" s="66">
        <v>162</v>
      </c>
      <c r="O19" s="66">
        <v>249.6</v>
      </c>
      <c r="P19" s="66">
        <v>162</v>
      </c>
      <c r="Q19" s="65"/>
    </row>
    <row r="20" spans="1:17">
      <c r="A20" s="40">
        <v>16</v>
      </c>
      <c r="B20" s="25" t="s">
        <v>28</v>
      </c>
      <c r="C20" s="61" t="s">
        <v>160</v>
      </c>
      <c r="D20" s="40">
        <v>3</v>
      </c>
      <c r="E20" s="66">
        <v>108</v>
      </c>
      <c r="F20" s="66">
        <v>108</v>
      </c>
      <c r="G20" s="66">
        <v>115.5</v>
      </c>
      <c r="H20" s="66">
        <v>108</v>
      </c>
      <c r="I20" s="66">
        <v>142.5</v>
      </c>
      <c r="J20" s="66">
        <v>108</v>
      </c>
      <c r="K20" s="66">
        <v>124.5</v>
      </c>
      <c r="L20" s="66">
        <v>108</v>
      </c>
      <c r="M20" s="66">
        <v>261</v>
      </c>
      <c r="N20" s="66">
        <v>108</v>
      </c>
      <c r="O20" s="66">
        <v>192</v>
      </c>
      <c r="P20" s="66">
        <v>108</v>
      </c>
      <c r="Q20" s="65"/>
    </row>
    <row r="21" spans="1:17" ht="34">
      <c r="A21" s="40">
        <v>17</v>
      </c>
      <c r="B21" s="25" t="s">
        <v>28</v>
      </c>
      <c r="C21" s="61" t="s">
        <v>161</v>
      </c>
      <c r="D21" s="40">
        <v>3</v>
      </c>
      <c r="E21" s="62">
        <f t="shared" ref="E21:J21" si="3">E20*1.5</f>
        <v>162</v>
      </c>
      <c r="F21" s="62">
        <f t="shared" si="3"/>
        <v>162</v>
      </c>
      <c r="G21" s="62">
        <f t="shared" si="3"/>
        <v>173.25</v>
      </c>
      <c r="H21" s="62">
        <f t="shared" si="3"/>
        <v>162</v>
      </c>
      <c r="I21" s="62">
        <f t="shared" si="3"/>
        <v>213.75</v>
      </c>
      <c r="J21" s="62">
        <f t="shared" si="3"/>
        <v>162</v>
      </c>
      <c r="K21" s="62">
        <f>K20*1.6</f>
        <v>199.20000000000002</v>
      </c>
      <c r="L21" s="62">
        <f>L20*1.5</f>
        <v>162</v>
      </c>
      <c r="M21" s="62">
        <f>M20*0.9</f>
        <v>234.9</v>
      </c>
      <c r="N21" s="62">
        <f>N20*1.5</f>
        <v>162</v>
      </c>
      <c r="O21" s="62">
        <f>O20*1.3</f>
        <v>249.60000000000002</v>
      </c>
      <c r="P21" s="62">
        <f>P20*1.5</f>
        <v>162</v>
      </c>
      <c r="Q21" s="65"/>
    </row>
    <row r="22" spans="1:17" ht="34">
      <c r="A22" s="40">
        <v>18</v>
      </c>
      <c r="B22" s="25" t="s">
        <v>28</v>
      </c>
      <c r="C22" s="61" t="s">
        <v>162</v>
      </c>
      <c r="D22" s="40">
        <v>3</v>
      </c>
      <c r="E22" s="62">
        <v>200</v>
      </c>
      <c r="F22" s="62">
        <v>200</v>
      </c>
      <c r="G22" s="62">
        <v>200</v>
      </c>
      <c r="H22" s="62">
        <v>200</v>
      </c>
      <c r="I22" s="62">
        <v>200</v>
      </c>
      <c r="J22" s="62">
        <v>200</v>
      </c>
      <c r="K22" s="62">
        <v>200</v>
      </c>
      <c r="L22" s="62">
        <v>200</v>
      </c>
      <c r="M22" s="62">
        <v>200</v>
      </c>
      <c r="N22" s="62">
        <v>200</v>
      </c>
      <c r="O22" s="62">
        <v>200</v>
      </c>
      <c r="P22" s="62">
        <v>200</v>
      </c>
      <c r="Q22" s="65"/>
    </row>
    <row r="23" spans="1:17" ht="34">
      <c r="A23" s="40">
        <v>19</v>
      </c>
      <c r="B23" s="25" t="s">
        <v>28</v>
      </c>
      <c r="C23" s="61" t="s">
        <v>163</v>
      </c>
      <c r="D23" s="40">
        <v>3</v>
      </c>
      <c r="E23" s="62">
        <f t="shared" ref="E23:J23" si="4">E22*1.5</f>
        <v>300</v>
      </c>
      <c r="F23" s="62">
        <f t="shared" si="4"/>
        <v>300</v>
      </c>
      <c r="G23" s="62">
        <f t="shared" si="4"/>
        <v>300</v>
      </c>
      <c r="H23" s="62">
        <f t="shared" si="4"/>
        <v>300</v>
      </c>
      <c r="I23" s="62">
        <f t="shared" si="4"/>
        <v>300</v>
      </c>
      <c r="J23" s="62">
        <f t="shared" si="4"/>
        <v>300</v>
      </c>
      <c r="K23" s="62">
        <f>K22*1.6</f>
        <v>320</v>
      </c>
      <c r="L23" s="62">
        <f>L22*1.5</f>
        <v>300</v>
      </c>
      <c r="M23" s="62">
        <f>M22*0.9</f>
        <v>180</v>
      </c>
      <c r="N23" s="62">
        <f>N22*1.5</f>
        <v>300</v>
      </c>
      <c r="O23" s="62">
        <f>O22*1.3</f>
        <v>260</v>
      </c>
      <c r="P23" s="62">
        <f>P22*1.5</f>
        <v>300</v>
      </c>
      <c r="Q23" s="65"/>
    </row>
    <row r="24" spans="1:17">
      <c r="A24" s="40">
        <v>20</v>
      </c>
      <c r="B24" s="25" t="s">
        <v>28</v>
      </c>
      <c r="C24" s="61" t="s">
        <v>160</v>
      </c>
      <c r="D24" s="40">
        <v>3</v>
      </c>
      <c r="E24" s="66">
        <v>162</v>
      </c>
      <c r="F24" s="66">
        <v>162</v>
      </c>
      <c r="G24" s="66">
        <v>173.25</v>
      </c>
      <c r="H24" s="66">
        <v>162</v>
      </c>
      <c r="I24" s="66">
        <v>213.75</v>
      </c>
      <c r="J24" s="66">
        <v>162</v>
      </c>
      <c r="K24" s="66">
        <v>199.2</v>
      </c>
      <c r="L24" s="66">
        <v>162</v>
      </c>
      <c r="M24" s="66">
        <v>234.9</v>
      </c>
      <c r="N24" s="66">
        <v>162</v>
      </c>
      <c r="O24" s="66">
        <v>249.6</v>
      </c>
      <c r="P24" s="66">
        <v>162</v>
      </c>
      <c r="Q24" s="65"/>
    </row>
    <row r="25" spans="1:17" ht="34">
      <c r="A25" s="40">
        <v>21</v>
      </c>
      <c r="B25" s="25" t="s">
        <v>28</v>
      </c>
      <c r="C25" s="61" t="s">
        <v>164</v>
      </c>
      <c r="D25" s="40">
        <v>3</v>
      </c>
      <c r="E25" s="66">
        <v>108</v>
      </c>
      <c r="F25" s="66">
        <v>108</v>
      </c>
      <c r="G25" s="66">
        <v>115.5</v>
      </c>
      <c r="H25" s="66">
        <v>108</v>
      </c>
      <c r="I25" s="66">
        <v>142.5</v>
      </c>
      <c r="J25" s="66">
        <v>108</v>
      </c>
      <c r="K25" s="66">
        <v>124.5</v>
      </c>
      <c r="L25" s="66">
        <v>108</v>
      </c>
      <c r="M25" s="66">
        <v>261</v>
      </c>
      <c r="N25" s="66">
        <v>108</v>
      </c>
      <c r="O25" s="66">
        <v>192</v>
      </c>
      <c r="P25" s="66">
        <v>108</v>
      </c>
      <c r="Q25" s="65"/>
    </row>
    <row r="26" spans="1:17" ht="34">
      <c r="A26" s="40">
        <v>22</v>
      </c>
      <c r="B26" s="25" t="s">
        <v>28</v>
      </c>
      <c r="C26" s="61" t="s">
        <v>165</v>
      </c>
      <c r="D26" s="40">
        <v>3</v>
      </c>
      <c r="E26" s="62">
        <f t="shared" ref="E26:J26" si="5">E25*1.5</f>
        <v>162</v>
      </c>
      <c r="F26" s="62">
        <f t="shared" si="5"/>
        <v>162</v>
      </c>
      <c r="G26" s="62">
        <f t="shared" si="5"/>
        <v>173.25</v>
      </c>
      <c r="H26" s="62">
        <f t="shared" si="5"/>
        <v>162</v>
      </c>
      <c r="I26" s="62">
        <f t="shared" si="5"/>
        <v>213.75</v>
      </c>
      <c r="J26" s="62">
        <f t="shared" si="5"/>
        <v>162</v>
      </c>
      <c r="K26" s="62">
        <f>K25*1.6</f>
        <v>199.20000000000002</v>
      </c>
      <c r="L26" s="62">
        <f>L25*1.5</f>
        <v>162</v>
      </c>
      <c r="M26" s="62">
        <f>M25*0.9</f>
        <v>234.9</v>
      </c>
      <c r="N26" s="62">
        <f>N25*1.5</f>
        <v>162</v>
      </c>
      <c r="O26" s="62">
        <f>O25*1.3</f>
        <v>249.60000000000002</v>
      </c>
      <c r="P26" s="62">
        <f>P25*1.5</f>
        <v>162</v>
      </c>
      <c r="Q26" s="65"/>
    </row>
    <row r="27" spans="1:17" ht="34">
      <c r="A27" s="40">
        <v>23</v>
      </c>
      <c r="B27" s="25" t="s">
        <v>28</v>
      </c>
      <c r="C27" s="61" t="s">
        <v>166</v>
      </c>
      <c r="D27" s="40">
        <v>3</v>
      </c>
      <c r="E27" s="62">
        <v>200</v>
      </c>
      <c r="F27" s="62">
        <v>200</v>
      </c>
      <c r="G27" s="62">
        <v>200</v>
      </c>
      <c r="H27" s="62">
        <v>200</v>
      </c>
      <c r="I27" s="62">
        <v>200</v>
      </c>
      <c r="J27" s="62">
        <v>200</v>
      </c>
      <c r="K27" s="62">
        <v>200</v>
      </c>
      <c r="L27" s="62">
        <v>200</v>
      </c>
      <c r="M27" s="62">
        <v>200</v>
      </c>
      <c r="N27" s="62">
        <v>200</v>
      </c>
      <c r="O27" s="62">
        <v>200</v>
      </c>
      <c r="P27" s="62">
        <v>200</v>
      </c>
      <c r="Q27" s="65"/>
    </row>
    <row r="28" spans="1:17" ht="34">
      <c r="A28" s="40">
        <v>24</v>
      </c>
      <c r="B28" s="25" t="s">
        <v>28</v>
      </c>
      <c r="C28" s="61" t="s">
        <v>167</v>
      </c>
      <c r="D28" s="40">
        <v>3</v>
      </c>
      <c r="E28" s="62">
        <f t="shared" ref="E28:J28" si="6">E27*1.5</f>
        <v>300</v>
      </c>
      <c r="F28" s="62">
        <f t="shared" si="6"/>
        <v>300</v>
      </c>
      <c r="G28" s="62">
        <f t="shared" si="6"/>
        <v>300</v>
      </c>
      <c r="H28" s="62">
        <f t="shared" si="6"/>
        <v>300</v>
      </c>
      <c r="I28" s="62">
        <f t="shared" si="6"/>
        <v>300</v>
      </c>
      <c r="J28" s="62">
        <f t="shared" si="6"/>
        <v>300</v>
      </c>
      <c r="K28" s="62">
        <f>K27*1.6</f>
        <v>320</v>
      </c>
      <c r="L28" s="62">
        <f>L27*1.5</f>
        <v>300</v>
      </c>
      <c r="M28" s="62">
        <f>M27*0.9</f>
        <v>180</v>
      </c>
      <c r="N28" s="62">
        <f>N27*1.5</f>
        <v>300</v>
      </c>
      <c r="O28" s="62">
        <f>O27*1.3</f>
        <v>260</v>
      </c>
      <c r="P28" s="62">
        <f>P27*1.5</f>
        <v>300</v>
      </c>
      <c r="Q28" s="65"/>
    </row>
    <row r="29" spans="1:17" ht="34">
      <c r="A29" s="40">
        <v>25</v>
      </c>
      <c r="B29" s="25" t="s">
        <v>28</v>
      </c>
      <c r="C29" s="61" t="s">
        <v>168</v>
      </c>
      <c r="D29" s="40">
        <v>3</v>
      </c>
      <c r="E29" s="66">
        <v>162</v>
      </c>
      <c r="F29" s="66">
        <v>162</v>
      </c>
      <c r="G29" s="66">
        <v>173.25</v>
      </c>
      <c r="H29" s="66">
        <v>162</v>
      </c>
      <c r="I29" s="66">
        <v>213.75</v>
      </c>
      <c r="J29" s="66">
        <v>162</v>
      </c>
      <c r="K29" s="66">
        <v>199.2</v>
      </c>
      <c r="L29" s="66">
        <v>162</v>
      </c>
      <c r="M29" s="66">
        <v>234.9</v>
      </c>
      <c r="N29" s="66">
        <v>162</v>
      </c>
      <c r="O29" s="66">
        <v>249.6</v>
      </c>
      <c r="P29" s="66">
        <v>162</v>
      </c>
      <c r="Q29" s="65"/>
    </row>
    <row r="30" spans="1:17" ht="34">
      <c r="A30" s="40">
        <v>26</v>
      </c>
      <c r="B30" s="25" t="s">
        <v>28</v>
      </c>
      <c r="C30" s="61" t="s">
        <v>166</v>
      </c>
      <c r="D30" s="40">
        <v>3</v>
      </c>
      <c r="E30" s="66">
        <v>108</v>
      </c>
      <c r="F30" s="66">
        <v>108</v>
      </c>
      <c r="G30" s="66">
        <v>115.5</v>
      </c>
      <c r="H30" s="66">
        <v>108</v>
      </c>
      <c r="I30" s="66">
        <v>142.5</v>
      </c>
      <c r="J30" s="66">
        <v>108</v>
      </c>
      <c r="K30" s="66">
        <v>124.5</v>
      </c>
      <c r="L30" s="66">
        <v>108</v>
      </c>
      <c r="M30" s="66">
        <v>261</v>
      </c>
      <c r="N30" s="66">
        <v>108</v>
      </c>
      <c r="O30" s="66">
        <v>192</v>
      </c>
      <c r="P30" s="66">
        <v>108</v>
      </c>
      <c r="Q30" s="65"/>
    </row>
    <row r="31" spans="1:17" ht="34">
      <c r="A31" s="40">
        <v>27</v>
      </c>
      <c r="B31" s="25" t="s">
        <v>28</v>
      </c>
      <c r="C31" s="61" t="s">
        <v>169</v>
      </c>
      <c r="D31" s="40">
        <v>3</v>
      </c>
      <c r="E31" s="62">
        <v>162</v>
      </c>
      <c r="F31" s="62">
        <v>162</v>
      </c>
      <c r="G31" s="62">
        <v>173.25</v>
      </c>
      <c r="H31" s="62">
        <v>162</v>
      </c>
      <c r="I31" s="62">
        <v>213.75</v>
      </c>
      <c r="J31" s="62">
        <v>162</v>
      </c>
      <c r="K31" s="62">
        <v>199.2</v>
      </c>
      <c r="L31" s="62">
        <v>162</v>
      </c>
      <c r="M31" s="62">
        <v>234.9</v>
      </c>
      <c r="N31" s="62">
        <v>162</v>
      </c>
      <c r="O31" s="62">
        <v>249.6</v>
      </c>
      <c r="P31" s="62">
        <v>162</v>
      </c>
      <c r="Q31" s="65"/>
    </row>
    <row r="32" spans="1:17" ht="34">
      <c r="A32" s="40">
        <v>28</v>
      </c>
      <c r="B32" s="25" t="s">
        <v>28</v>
      </c>
      <c r="C32" s="61" t="s">
        <v>170</v>
      </c>
      <c r="D32" s="40">
        <v>3</v>
      </c>
      <c r="E32" s="62">
        <f t="shared" ref="E32:J32" si="7">E31*1.5</f>
        <v>243</v>
      </c>
      <c r="F32" s="62">
        <f t="shared" si="7"/>
        <v>243</v>
      </c>
      <c r="G32" s="62">
        <f t="shared" si="7"/>
        <v>259.875</v>
      </c>
      <c r="H32" s="62">
        <f t="shared" si="7"/>
        <v>243</v>
      </c>
      <c r="I32" s="62">
        <f t="shared" si="7"/>
        <v>320.625</v>
      </c>
      <c r="J32" s="62">
        <f t="shared" si="7"/>
        <v>243</v>
      </c>
      <c r="K32" s="62">
        <f>K31*1.6</f>
        <v>318.72000000000003</v>
      </c>
      <c r="L32" s="62">
        <f>L31*1.5</f>
        <v>243</v>
      </c>
      <c r="M32" s="62">
        <f>M31*0.9</f>
        <v>211.41</v>
      </c>
      <c r="N32" s="62">
        <f>N31*1.5</f>
        <v>243</v>
      </c>
      <c r="O32" s="62">
        <f>O31*1.3</f>
        <v>324.48</v>
      </c>
      <c r="P32" s="62">
        <f>P31*1.5</f>
        <v>243</v>
      </c>
      <c r="Q32" s="65"/>
    </row>
    <row r="33" spans="1:17" ht="34">
      <c r="A33" s="40">
        <v>29</v>
      </c>
      <c r="B33" s="25" t="s">
        <v>28</v>
      </c>
      <c r="C33" s="25" t="s">
        <v>171</v>
      </c>
      <c r="D33" s="40">
        <v>3</v>
      </c>
      <c r="E33" s="62">
        <v>100</v>
      </c>
      <c r="F33" s="62">
        <v>100</v>
      </c>
      <c r="G33" s="62">
        <v>100</v>
      </c>
      <c r="H33" s="62">
        <v>100</v>
      </c>
      <c r="I33" s="62">
        <v>100</v>
      </c>
      <c r="J33" s="62">
        <v>100</v>
      </c>
      <c r="K33" s="62">
        <v>100</v>
      </c>
      <c r="L33" s="62">
        <v>100</v>
      </c>
      <c r="M33" s="62">
        <v>100</v>
      </c>
      <c r="N33" s="62">
        <v>100</v>
      </c>
      <c r="O33" s="62">
        <v>100</v>
      </c>
      <c r="P33" s="62">
        <v>100</v>
      </c>
      <c r="Q33" s="65"/>
    </row>
    <row r="34" spans="1:17">
      <c r="A34" s="40">
        <v>30</v>
      </c>
      <c r="B34" s="25" t="s">
        <v>28</v>
      </c>
      <c r="C34" s="25" t="s">
        <v>172</v>
      </c>
      <c r="D34" s="40">
        <v>3</v>
      </c>
      <c r="E34" s="62">
        <v>100</v>
      </c>
      <c r="F34" s="62">
        <v>100</v>
      </c>
      <c r="G34" s="62">
        <v>100</v>
      </c>
      <c r="H34" s="62">
        <v>100</v>
      </c>
      <c r="I34" s="62">
        <v>100</v>
      </c>
      <c r="J34" s="62">
        <v>100</v>
      </c>
      <c r="K34" s="62">
        <v>100</v>
      </c>
      <c r="L34" s="62">
        <v>100</v>
      </c>
      <c r="M34" s="62">
        <v>100</v>
      </c>
      <c r="N34" s="62">
        <v>100</v>
      </c>
      <c r="O34" s="62">
        <v>100</v>
      </c>
      <c r="P34" s="62">
        <v>100</v>
      </c>
      <c r="Q34" s="65"/>
    </row>
    <row r="35" spans="1:17" ht="34">
      <c r="A35" s="40">
        <v>31</v>
      </c>
      <c r="B35" s="25" t="s">
        <v>28</v>
      </c>
      <c r="C35" s="25" t="s">
        <v>173</v>
      </c>
      <c r="D35" s="40">
        <v>3</v>
      </c>
      <c r="E35" s="62">
        <v>162</v>
      </c>
      <c r="F35" s="62">
        <v>162</v>
      </c>
      <c r="G35" s="62">
        <v>162</v>
      </c>
      <c r="H35" s="62">
        <v>162</v>
      </c>
      <c r="I35" s="62">
        <v>162</v>
      </c>
      <c r="J35" s="62">
        <v>162</v>
      </c>
      <c r="K35" s="62">
        <v>145.48387096774201</v>
      </c>
      <c r="L35" s="62">
        <v>162</v>
      </c>
      <c r="M35" s="62">
        <v>133</v>
      </c>
      <c r="N35" s="62">
        <v>162</v>
      </c>
      <c r="O35" s="62">
        <v>133</v>
      </c>
      <c r="P35" s="62">
        <v>162</v>
      </c>
      <c r="Q35" s="65"/>
    </row>
    <row r="36" spans="1:17" ht="34">
      <c r="A36" s="40">
        <v>32</v>
      </c>
      <c r="B36" s="25" t="s">
        <v>28</v>
      </c>
      <c r="C36" s="25" t="s">
        <v>164</v>
      </c>
      <c r="D36" s="40">
        <v>3</v>
      </c>
      <c r="E36" s="62">
        <v>100</v>
      </c>
      <c r="F36" s="62">
        <v>100</v>
      </c>
      <c r="G36" s="62">
        <v>100</v>
      </c>
      <c r="H36" s="62">
        <v>100</v>
      </c>
      <c r="I36" s="62">
        <v>100</v>
      </c>
      <c r="J36" s="62">
        <v>100</v>
      </c>
      <c r="K36" s="62">
        <v>100</v>
      </c>
      <c r="L36" s="62">
        <v>100</v>
      </c>
      <c r="M36" s="62">
        <v>100</v>
      </c>
      <c r="N36" s="62">
        <v>100</v>
      </c>
      <c r="O36" s="62">
        <v>100</v>
      </c>
      <c r="P36" s="62">
        <v>100</v>
      </c>
      <c r="Q36" s="65"/>
    </row>
    <row r="37" spans="1:17" ht="34">
      <c r="A37" s="40">
        <v>33</v>
      </c>
      <c r="B37" s="25" t="s">
        <v>28</v>
      </c>
      <c r="C37" s="25" t="s">
        <v>174</v>
      </c>
      <c r="D37" s="40">
        <v>3</v>
      </c>
      <c r="E37" s="62">
        <v>108</v>
      </c>
      <c r="F37" s="62">
        <v>108</v>
      </c>
      <c r="G37" s="62">
        <v>100</v>
      </c>
      <c r="H37" s="62">
        <v>108</v>
      </c>
      <c r="I37" s="62">
        <v>110</v>
      </c>
      <c r="J37" s="62">
        <v>108</v>
      </c>
      <c r="K37" s="62">
        <v>100</v>
      </c>
      <c r="L37" s="62">
        <v>108</v>
      </c>
      <c r="M37" s="62">
        <v>261</v>
      </c>
      <c r="N37" s="62">
        <v>108</v>
      </c>
      <c r="O37" s="62">
        <v>192</v>
      </c>
      <c r="P37" s="62">
        <v>108</v>
      </c>
      <c r="Q37" s="65"/>
    </row>
    <row r="38" spans="1:17" ht="34">
      <c r="A38" s="40">
        <v>34</v>
      </c>
      <c r="B38" s="25" t="s">
        <v>28</v>
      </c>
      <c r="C38" s="25" t="s">
        <v>163</v>
      </c>
      <c r="D38" s="40">
        <v>3</v>
      </c>
      <c r="E38" s="62">
        <v>100</v>
      </c>
      <c r="F38" s="62">
        <v>100</v>
      </c>
      <c r="G38" s="62">
        <v>100</v>
      </c>
      <c r="H38" s="62">
        <v>100</v>
      </c>
      <c r="I38" s="62">
        <v>100</v>
      </c>
      <c r="J38" s="62">
        <v>100</v>
      </c>
      <c r="K38" s="62">
        <v>100</v>
      </c>
      <c r="L38" s="62">
        <v>100</v>
      </c>
      <c r="M38" s="62">
        <v>100</v>
      </c>
      <c r="N38" s="62">
        <v>100</v>
      </c>
      <c r="O38" s="62">
        <v>100</v>
      </c>
      <c r="P38" s="62">
        <v>100</v>
      </c>
      <c r="Q38" s="65"/>
    </row>
    <row r="39" spans="1:17" ht="34">
      <c r="A39" s="40">
        <v>35</v>
      </c>
      <c r="B39" s="25" t="s">
        <v>28</v>
      </c>
      <c r="C39" s="25" t="s">
        <v>166</v>
      </c>
      <c r="D39" s="40">
        <v>3</v>
      </c>
      <c r="E39" s="62">
        <v>162</v>
      </c>
      <c r="F39" s="62">
        <v>162</v>
      </c>
      <c r="G39" s="62">
        <v>162</v>
      </c>
      <c r="H39" s="62">
        <v>162</v>
      </c>
      <c r="I39" s="62">
        <v>162</v>
      </c>
      <c r="J39" s="62">
        <v>162</v>
      </c>
      <c r="K39" s="62">
        <v>145.48387096774201</v>
      </c>
      <c r="L39" s="62">
        <v>162</v>
      </c>
      <c r="M39" s="62">
        <v>133</v>
      </c>
      <c r="N39" s="62">
        <v>162</v>
      </c>
      <c r="O39" s="62">
        <v>133</v>
      </c>
      <c r="P39" s="62">
        <v>162</v>
      </c>
      <c r="Q39" s="65"/>
    </row>
    <row r="40" spans="1:17" ht="34">
      <c r="A40" s="40">
        <v>36</v>
      </c>
      <c r="B40" s="25" t="s">
        <v>28</v>
      </c>
      <c r="C40" s="25" t="s">
        <v>163</v>
      </c>
      <c r="D40" s="40">
        <v>3</v>
      </c>
      <c r="E40" s="62">
        <f t="shared" ref="E40:J40" si="8">E39*1.5</f>
        <v>243</v>
      </c>
      <c r="F40" s="62">
        <f t="shared" si="8"/>
        <v>243</v>
      </c>
      <c r="G40" s="62">
        <f t="shared" si="8"/>
        <v>243</v>
      </c>
      <c r="H40" s="62">
        <f t="shared" si="8"/>
        <v>243</v>
      </c>
      <c r="I40" s="62">
        <f t="shared" si="8"/>
        <v>243</v>
      </c>
      <c r="J40" s="62">
        <f t="shared" si="8"/>
        <v>243</v>
      </c>
      <c r="K40" s="62">
        <f>K39*1.6</f>
        <v>232.77419354838722</v>
      </c>
      <c r="L40" s="62">
        <f>L39*1.5</f>
        <v>243</v>
      </c>
      <c r="M40" s="62">
        <f>M39*0.9</f>
        <v>119.7</v>
      </c>
      <c r="N40" s="62">
        <f>N39*1.5</f>
        <v>243</v>
      </c>
      <c r="O40" s="62">
        <f>O39*1.3</f>
        <v>172.9</v>
      </c>
      <c r="P40" s="62">
        <f>P39*1.5</f>
        <v>243</v>
      </c>
      <c r="Q40" s="65"/>
    </row>
    <row r="41" spans="1:17" ht="34">
      <c r="A41" s="40">
        <v>37</v>
      </c>
      <c r="B41" s="25" t="s">
        <v>28</v>
      </c>
      <c r="C41" s="25" t="s">
        <v>175</v>
      </c>
      <c r="D41" s="40">
        <v>3</v>
      </c>
      <c r="E41" s="62">
        <v>100</v>
      </c>
      <c r="F41" s="62">
        <v>100</v>
      </c>
      <c r="G41" s="62">
        <v>100</v>
      </c>
      <c r="H41" s="62">
        <v>100</v>
      </c>
      <c r="I41" s="62">
        <v>100</v>
      </c>
      <c r="J41" s="62">
        <v>100</v>
      </c>
      <c r="K41" s="62">
        <v>100</v>
      </c>
      <c r="L41" s="62">
        <v>100</v>
      </c>
      <c r="M41" s="62">
        <v>100</v>
      </c>
      <c r="N41" s="62">
        <v>100</v>
      </c>
      <c r="O41" s="62">
        <v>100</v>
      </c>
      <c r="P41" s="62">
        <v>100</v>
      </c>
      <c r="Q41" s="65"/>
    </row>
    <row r="42" spans="1:17" ht="34">
      <c r="A42" s="40">
        <v>38</v>
      </c>
      <c r="B42" s="25" t="s">
        <v>28</v>
      </c>
      <c r="C42" s="25" t="s">
        <v>176</v>
      </c>
      <c r="D42" s="40">
        <v>3</v>
      </c>
      <c r="E42" s="62">
        <v>100</v>
      </c>
      <c r="F42" s="62">
        <v>100</v>
      </c>
      <c r="G42" s="62">
        <v>100</v>
      </c>
      <c r="H42" s="62">
        <v>100</v>
      </c>
      <c r="I42" s="62">
        <v>100</v>
      </c>
      <c r="J42" s="62">
        <v>100</v>
      </c>
      <c r="K42" s="62">
        <v>100</v>
      </c>
      <c r="L42" s="62">
        <v>100</v>
      </c>
      <c r="M42" s="62">
        <v>100</v>
      </c>
      <c r="N42" s="62">
        <v>100</v>
      </c>
      <c r="O42" s="62">
        <v>100</v>
      </c>
      <c r="P42" s="62">
        <v>100</v>
      </c>
      <c r="Q42" s="65"/>
    </row>
    <row r="43" spans="1:17" ht="34">
      <c r="A43" s="40">
        <v>39</v>
      </c>
      <c r="B43" s="25" t="s">
        <v>28</v>
      </c>
      <c r="C43" s="25" t="s">
        <v>164</v>
      </c>
      <c r="D43" s="40">
        <v>3</v>
      </c>
      <c r="E43" s="62">
        <v>162</v>
      </c>
      <c r="F43" s="62">
        <v>162</v>
      </c>
      <c r="G43" s="62">
        <v>162</v>
      </c>
      <c r="H43" s="62">
        <v>162</v>
      </c>
      <c r="I43" s="62">
        <v>162</v>
      </c>
      <c r="J43" s="62">
        <v>162</v>
      </c>
      <c r="K43" s="62">
        <v>145.48387096774201</v>
      </c>
      <c r="L43" s="62">
        <v>162</v>
      </c>
      <c r="M43" s="62">
        <v>133</v>
      </c>
      <c r="N43" s="62">
        <v>162</v>
      </c>
      <c r="O43" s="62">
        <v>133</v>
      </c>
      <c r="P43" s="62">
        <v>162</v>
      </c>
      <c r="Q43" s="65"/>
    </row>
    <row r="44" spans="1:17">
      <c r="A44" s="40">
        <v>40</v>
      </c>
      <c r="B44" s="25" t="s">
        <v>28</v>
      </c>
      <c r="C44" s="25" t="s">
        <v>177</v>
      </c>
      <c r="D44" s="40">
        <v>3</v>
      </c>
      <c r="E44" s="62">
        <f t="shared" ref="E44:J44" si="9">E43*1.5</f>
        <v>243</v>
      </c>
      <c r="F44" s="62">
        <f t="shared" si="9"/>
        <v>243</v>
      </c>
      <c r="G44" s="62">
        <f t="shared" si="9"/>
        <v>243</v>
      </c>
      <c r="H44" s="62">
        <f t="shared" si="9"/>
        <v>243</v>
      </c>
      <c r="I44" s="62">
        <f t="shared" si="9"/>
        <v>243</v>
      </c>
      <c r="J44" s="62">
        <f t="shared" si="9"/>
        <v>243</v>
      </c>
      <c r="K44" s="62">
        <f>K43*1.6</f>
        <v>232.77419354838722</v>
      </c>
      <c r="L44" s="62">
        <f>L43*1.5</f>
        <v>243</v>
      </c>
      <c r="M44" s="62">
        <f>M43*0.9</f>
        <v>119.7</v>
      </c>
      <c r="N44" s="62">
        <f>N43*1.5</f>
        <v>243</v>
      </c>
      <c r="O44" s="62">
        <f>O43*1.3</f>
        <v>172.9</v>
      </c>
      <c r="P44" s="62">
        <f>P43*1.5</f>
        <v>243</v>
      </c>
      <c r="Q44" s="65"/>
    </row>
    <row r="45" spans="1:17" ht="34">
      <c r="A45" s="40">
        <v>41</v>
      </c>
      <c r="B45" s="25" t="s">
        <v>28</v>
      </c>
      <c r="C45" s="25" t="s">
        <v>178</v>
      </c>
      <c r="D45" s="40">
        <v>3</v>
      </c>
      <c r="E45" s="62">
        <v>100</v>
      </c>
      <c r="F45" s="62">
        <v>100</v>
      </c>
      <c r="G45" s="62">
        <v>100</v>
      </c>
      <c r="H45" s="62">
        <v>100</v>
      </c>
      <c r="I45" s="62">
        <v>100</v>
      </c>
      <c r="J45" s="62">
        <v>100</v>
      </c>
      <c r="K45" s="62">
        <v>100</v>
      </c>
      <c r="L45" s="62">
        <v>100</v>
      </c>
      <c r="M45" s="62">
        <v>100</v>
      </c>
      <c r="N45" s="62">
        <v>100</v>
      </c>
      <c r="O45" s="62">
        <v>100</v>
      </c>
      <c r="P45" s="62">
        <v>100</v>
      </c>
      <c r="Q45" s="65"/>
    </row>
    <row r="46" spans="1:17" ht="34">
      <c r="A46" s="40">
        <v>42</v>
      </c>
      <c r="B46" s="25" t="s">
        <v>28</v>
      </c>
      <c r="C46" s="25" t="s">
        <v>179</v>
      </c>
      <c r="D46" s="40">
        <v>3</v>
      </c>
      <c r="E46" s="62">
        <v>200</v>
      </c>
      <c r="F46" s="62">
        <v>200</v>
      </c>
      <c r="G46" s="62">
        <v>200</v>
      </c>
      <c r="H46" s="62">
        <v>200</v>
      </c>
      <c r="I46" s="62">
        <v>200</v>
      </c>
      <c r="J46" s="62">
        <v>200</v>
      </c>
      <c r="K46" s="62">
        <v>200</v>
      </c>
      <c r="L46" s="62">
        <v>200</v>
      </c>
      <c r="M46" s="62">
        <v>200</v>
      </c>
      <c r="N46" s="62">
        <v>200</v>
      </c>
      <c r="O46" s="62">
        <v>200</v>
      </c>
      <c r="P46" s="62">
        <v>200</v>
      </c>
      <c r="Q46" s="65"/>
    </row>
    <row r="47" spans="1:17" ht="34">
      <c r="A47" s="40">
        <v>43</v>
      </c>
      <c r="B47" s="25" t="s">
        <v>28</v>
      </c>
      <c r="C47" s="25" t="s">
        <v>164</v>
      </c>
      <c r="D47" s="40">
        <v>3</v>
      </c>
      <c r="E47" s="62">
        <f t="shared" ref="E47:J47" si="10">E46*1.5</f>
        <v>300</v>
      </c>
      <c r="F47" s="62">
        <f t="shared" si="10"/>
        <v>300</v>
      </c>
      <c r="G47" s="62">
        <f t="shared" si="10"/>
        <v>300</v>
      </c>
      <c r="H47" s="62">
        <f t="shared" si="10"/>
        <v>300</v>
      </c>
      <c r="I47" s="62">
        <f t="shared" si="10"/>
        <v>300</v>
      </c>
      <c r="J47" s="62">
        <f t="shared" si="10"/>
        <v>300</v>
      </c>
      <c r="K47" s="62">
        <f>K46*1.6</f>
        <v>320</v>
      </c>
      <c r="L47" s="62">
        <f>L46*1.5</f>
        <v>300</v>
      </c>
      <c r="M47" s="62">
        <f>M46*0.9</f>
        <v>180</v>
      </c>
      <c r="N47" s="62">
        <f>N46*1.5</f>
        <v>300</v>
      </c>
      <c r="O47" s="62">
        <f>O46*1.3</f>
        <v>260</v>
      </c>
      <c r="P47" s="62">
        <f>P46*1.5</f>
        <v>300</v>
      </c>
      <c r="Q47" s="65"/>
    </row>
    <row r="48" spans="1:17" ht="34">
      <c r="A48" s="40">
        <v>44</v>
      </c>
      <c r="B48" s="25" t="s">
        <v>28</v>
      </c>
      <c r="C48" s="25" t="s">
        <v>180</v>
      </c>
      <c r="D48" s="40">
        <v>3</v>
      </c>
      <c r="E48" s="66">
        <v>162</v>
      </c>
      <c r="F48" s="66">
        <v>162</v>
      </c>
      <c r="G48" s="66">
        <v>173.25</v>
      </c>
      <c r="H48" s="66">
        <v>162</v>
      </c>
      <c r="I48" s="66">
        <v>213.75</v>
      </c>
      <c r="J48" s="66">
        <v>162</v>
      </c>
      <c r="K48" s="66">
        <v>199.2</v>
      </c>
      <c r="L48" s="66">
        <v>162</v>
      </c>
      <c r="M48" s="66">
        <v>234.9</v>
      </c>
      <c r="N48" s="66">
        <v>162</v>
      </c>
      <c r="O48" s="66">
        <v>249.6</v>
      </c>
      <c r="P48" s="66">
        <v>162</v>
      </c>
      <c r="Q48" s="65"/>
    </row>
    <row r="49" spans="1:17" ht="34">
      <c r="A49" s="40">
        <v>45</v>
      </c>
      <c r="B49" s="25" t="s">
        <v>28</v>
      </c>
      <c r="C49" s="25" t="s">
        <v>181</v>
      </c>
      <c r="D49" s="40">
        <v>3</v>
      </c>
      <c r="E49" s="66">
        <v>108</v>
      </c>
      <c r="F49" s="66">
        <v>108</v>
      </c>
      <c r="G49" s="66">
        <v>115.5</v>
      </c>
      <c r="H49" s="66">
        <v>108</v>
      </c>
      <c r="I49" s="66">
        <v>142.5</v>
      </c>
      <c r="J49" s="66">
        <v>108</v>
      </c>
      <c r="K49" s="66">
        <v>124.5</v>
      </c>
      <c r="L49" s="66">
        <v>108</v>
      </c>
      <c r="M49" s="66">
        <v>261</v>
      </c>
      <c r="N49" s="66">
        <v>108</v>
      </c>
      <c r="O49" s="66">
        <v>192</v>
      </c>
      <c r="P49" s="66">
        <v>108</v>
      </c>
      <c r="Q49" s="65"/>
    </row>
    <row r="50" spans="1:17" ht="34">
      <c r="A50" s="40">
        <v>46</v>
      </c>
      <c r="B50" s="25" t="s">
        <v>28</v>
      </c>
      <c r="C50" s="25" t="s">
        <v>151</v>
      </c>
      <c r="D50" s="40">
        <v>3</v>
      </c>
      <c r="E50" s="62">
        <f t="shared" ref="E50:J50" si="11">E49*1.5</f>
        <v>162</v>
      </c>
      <c r="F50" s="62">
        <f t="shared" si="11"/>
        <v>162</v>
      </c>
      <c r="G50" s="62">
        <f t="shared" si="11"/>
        <v>173.25</v>
      </c>
      <c r="H50" s="62">
        <f t="shared" si="11"/>
        <v>162</v>
      </c>
      <c r="I50" s="62">
        <f t="shared" si="11"/>
        <v>213.75</v>
      </c>
      <c r="J50" s="62">
        <f t="shared" si="11"/>
        <v>162</v>
      </c>
      <c r="K50" s="62">
        <f>K49*1.6</f>
        <v>199.20000000000002</v>
      </c>
      <c r="L50" s="62">
        <f>L49*1.5</f>
        <v>162</v>
      </c>
      <c r="M50" s="62">
        <f>M49*0.9</f>
        <v>234.9</v>
      </c>
      <c r="N50" s="62">
        <f>N49*1.5</f>
        <v>162</v>
      </c>
      <c r="O50" s="62">
        <f>O49*1.3</f>
        <v>249.60000000000002</v>
      </c>
      <c r="P50" s="62">
        <f>P49*1.5</f>
        <v>162</v>
      </c>
      <c r="Q50" s="65"/>
    </row>
    <row r="51" spans="1:17" ht="34">
      <c r="A51" s="40">
        <v>47</v>
      </c>
      <c r="B51" s="25" t="s">
        <v>28</v>
      </c>
      <c r="C51" s="25" t="s">
        <v>182</v>
      </c>
      <c r="D51" s="40">
        <v>3</v>
      </c>
      <c r="E51" s="62">
        <v>200</v>
      </c>
      <c r="F51" s="62">
        <v>200</v>
      </c>
      <c r="G51" s="62">
        <v>200</v>
      </c>
      <c r="H51" s="62">
        <v>200</v>
      </c>
      <c r="I51" s="62">
        <v>200</v>
      </c>
      <c r="J51" s="62">
        <v>200</v>
      </c>
      <c r="K51" s="62">
        <v>200</v>
      </c>
      <c r="L51" s="62">
        <v>200</v>
      </c>
      <c r="M51" s="62">
        <v>200</v>
      </c>
      <c r="N51" s="62">
        <v>200</v>
      </c>
      <c r="O51" s="62">
        <v>200</v>
      </c>
      <c r="P51" s="62">
        <v>200</v>
      </c>
      <c r="Q51" s="65"/>
    </row>
    <row r="52" spans="1:17" ht="34">
      <c r="A52" s="40">
        <v>48</v>
      </c>
      <c r="B52" s="25" t="s">
        <v>28</v>
      </c>
      <c r="C52" s="25" t="s">
        <v>183</v>
      </c>
      <c r="D52" s="40">
        <v>3</v>
      </c>
      <c r="E52" s="62">
        <f t="shared" ref="E52:J52" si="12">E51*1.5</f>
        <v>300</v>
      </c>
      <c r="F52" s="62">
        <f t="shared" si="12"/>
        <v>300</v>
      </c>
      <c r="G52" s="62">
        <f t="shared" si="12"/>
        <v>300</v>
      </c>
      <c r="H52" s="62">
        <f t="shared" si="12"/>
        <v>300</v>
      </c>
      <c r="I52" s="62">
        <f t="shared" si="12"/>
        <v>300</v>
      </c>
      <c r="J52" s="62">
        <f t="shared" si="12"/>
        <v>300</v>
      </c>
      <c r="K52" s="62">
        <f>K51*1.6</f>
        <v>320</v>
      </c>
      <c r="L52" s="62">
        <f>L51*1.5</f>
        <v>300</v>
      </c>
      <c r="M52" s="62">
        <f>M51*0.9</f>
        <v>180</v>
      </c>
      <c r="N52" s="62">
        <f>N51*1.5</f>
        <v>300</v>
      </c>
      <c r="O52" s="62">
        <f>O51*1.3</f>
        <v>260</v>
      </c>
      <c r="P52" s="62">
        <f>P51*1.5</f>
        <v>300</v>
      </c>
      <c r="Q52" s="65"/>
    </row>
    <row r="53" spans="1:17">
      <c r="A53" s="40">
        <v>49</v>
      </c>
      <c r="B53" s="25" t="s">
        <v>28</v>
      </c>
      <c r="C53" s="25" t="s">
        <v>184</v>
      </c>
      <c r="D53" s="40">
        <v>3</v>
      </c>
      <c r="E53" s="62">
        <v>200</v>
      </c>
      <c r="F53" s="62">
        <v>200</v>
      </c>
      <c r="G53" s="62">
        <v>200</v>
      </c>
      <c r="H53" s="62">
        <v>200</v>
      </c>
      <c r="I53" s="62">
        <v>200</v>
      </c>
      <c r="J53" s="62">
        <v>200</v>
      </c>
      <c r="K53" s="62">
        <v>200</v>
      </c>
      <c r="L53" s="62">
        <v>200</v>
      </c>
      <c r="M53" s="62">
        <v>200</v>
      </c>
      <c r="N53" s="62">
        <v>200</v>
      </c>
      <c r="O53" s="62">
        <v>200</v>
      </c>
      <c r="P53" s="62">
        <v>200</v>
      </c>
      <c r="Q53" s="65"/>
    </row>
    <row r="54" spans="1:17" ht="34">
      <c r="A54" s="40">
        <v>50</v>
      </c>
      <c r="B54" s="25" t="s">
        <v>28</v>
      </c>
      <c r="C54" s="25" t="s">
        <v>185</v>
      </c>
      <c r="D54" s="40">
        <v>3</v>
      </c>
      <c r="E54" s="62">
        <f t="shared" ref="E54:J54" si="13">E53*1.5</f>
        <v>300</v>
      </c>
      <c r="F54" s="62">
        <f t="shared" si="13"/>
        <v>300</v>
      </c>
      <c r="G54" s="62">
        <f t="shared" si="13"/>
        <v>300</v>
      </c>
      <c r="H54" s="62">
        <f t="shared" si="13"/>
        <v>300</v>
      </c>
      <c r="I54" s="62">
        <f t="shared" si="13"/>
        <v>300</v>
      </c>
      <c r="J54" s="62">
        <f t="shared" si="13"/>
        <v>300</v>
      </c>
      <c r="K54" s="62">
        <f>K53*1.6</f>
        <v>320</v>
      </c>
      <c r="L54" s="62">
        <f>L53*1.5</f>
        <v>300</v>
      </c>
      <c r="M54" s="62">
        <f>M53*0.9</f>
        <v>180</v>
      </c>
      <c r="N54" s="62">
        <f>N53*1.5</f>
        <v>300</v>
      </c>
      <c r="O54" s="62">
        <f>O53*1.3</f>
        <v>260</v>
      </c>
      <c r="P54" s="62">
        <f>P53*1.5</f>
        <v>300</v>
      </c>
      <c r="Q54" s="65"/>
    </row>
    <row r="55" spans="1:17" ht="34">
      <c r="A55" s="40">
        <v>51</v>
      </c>
      <c r="B55" s="25" t="s">
        <v>28</v>
      </c>
      <c r="C55" s="25" t="s">
        <v>186</v>
      </c>
      <c r="D55" s="40">
        <v>3</v>
      </c>
      <c r="E55" s="66">
        <v>162</v>
      </c>
      <c r="F55" s="66">
        <v>162</v>
      </c>
      <c r="G55" s="66">
        <v>173.25</v>
      </c>
      <c r="H55" s="66">
        <v>162</v>
      </c>
      <c r="I55" s="66">
        <v>213.75</v>
      </c>
      <c r="J55" s="66">
        <v>162</v>
      </c>
      <c r="K55" s="66">
        <v>199.2</v>
      </c>
      <c r="L55" s="66">
        <v>162</v>
      </c>
      <c r="M55" s="66">
        <v>234.9</v>
      </c>
      <c r="N55" s="66">
        <v>162</v>
      </c>
      <c r="O55" s="66">
        <v>249.6</v>
      </c>
      <c r="P55" s="66">
        <v>162</v>
      </c>
      <c r="Q55" s="65"/>
    </row>
    <row r="56" spans="1:17">
      <c r="A56" s="40">
        <v>52</v>
      </c>
      <c r="B56" s="25" t="s">
        <v>28</v>
      </c>
      <c r="C56" s="25" t="s">
        <v>160</v>
      </c>
      <c r="D56" s="40">
        <v>3</v>
      </c>
      <c r="E56" s="66">
        <v>108</v>
      </c>
      <c r="F56" s="66">
        <v>108</v>
      </c>
      <c r="G56" s="66">
        <v>115.5</v>
      </c>
      <c r="H56" s="66">
        <v>108</v>
      </c>
      <c r="I56" s="66">
        <v>142.5</v>
      </c>
      <c r="J56" s="66">
        <v>108</v>
      </c>
      <c r="K56" s="66">
        <v>124.5</v>
      </c>
      <c r="L56" s="66">
        <v>108</v>
      </c>
      <c r="M56" s="66">
        <v>261</v>
      </c>
      <c r="N56" s="66">
        <v>108</v>
      </c>
      <c r="O56" s="66">
        <v>192</v>
      </c>
      <c r="P56" s="66">
        <v>108</v>
      </c>
      <c r="Q56" s="65"/>
    </row>
    <row r="57" spans="1:17" ht="34">
      <c r="A57" s="40">
        <v>53</v>
      </c>
      <c r="B57" s="25" t="s">
        <v>28</v>
      </c>
      <c r="C57" s="25" t="s">
        <v>187</v>
      </c>
      <c r="D57" s="40">
        <v>3</v>
      </c>
      <c r="E57" s="66">
        <v>108</v>
      </c>
      <c r="F57" s="66">
        <v>108</v>
      </c>
      <c r="G57" s="66">
        <v>115.5</v>
      </c>
      <c r="H57" s="66">
        <v>108</v>
      </c>
      <c r="I57" s="66">
        <v>142.5</v>
      </c>
      <c r="J57" s="66">
        <v>108</v>
      </c>
      <c r="K57" s="66">
        <v>124.5</v>
      </c>
      <c r="L57" s="66">
        <v>108</v>
      </c>
      <c r="M57" s="66">
        <v>261</v>
      </c>
      <c r="N57" s="66">
        <v>108</v>
      </c>
      <c r="O57" s="66">
        <v>192</v>
      </c>
      <c r="P57" s="66">
        <v>108</v>
      </c>
      <c r="Q57" s="65"/>
    </row>
    <row r="58" spans="1:17">
      <c r="A58" s="40">
        <v>54</v>
      </c>
      <c r="B58" s="25" t="s">
        <v>28</v>
      </c>
      <c r="C58" s="25" t="s">
        <v>184</v>
      </c>
      <c r="D58" s="40">
        <v>3</v>
      </c>
      <c r="E58" s="62">
        <f t="shared" ref="E58:J58" si="14">E57*1.5</f>
        <v>162</v>
      </c>
      <c r="F58" s="62">
        <f t="shared" si="14"/>
        <v>162</v>
      </c>
      <c r="G58" s="62">
        <f t="shared" si="14"/>
        <v>173.25</v>
      </c>
      <c r="H58" s="62">
        <f t="shared" si="14"/>
        <v>162</v>
      </c>
      <c r="I58" s="62">
        <f t="shared" si="14"/>
        <v>213.75</v>
      </c>
      <c r="J58" s="62">
        <f t="shared" si="14"/>
        <v>162</v>
      </c>
      <c r="K58" s="62">
        <f>K57*1.6</f>
        <v>199.20000000000002</v>
      </c>
      <c r="L58" s="62">
        <f>L57*1.5</f>
        <v>162</v>
      </c>
      <c r="M58" s="62">
        <f>M57*0.9</f>
        <v>234.9</v>
      </c>
      <c r="N58" s="62">
        <f>N57*1.5</f>
        <v>162</v>
      </c>
      <c r="O58" s="62">
        <f>O57*1.3</f>
        <v>249.60000000000002</v>
      </c>
      <c r="P58" s="62">
        <f>P57*1.5</f>
        <v>162</v>
      </c>
      <c r="Q58" s="65"/>
    </row>
    <row r="59" spans="1:17" ht="34">
      <c r="A59" s="40">
        <v>55</v>
      </c>
      <c r="B59" s="25" t="s">
        <v>28</v>
      </c>
      <c r="C59" s="25" t="s">
        <v>188</v>
      </c>
      <c r="D59" s="40">
        <v>3</v>
      </c>
      <c r="E59" s="62">
        <v>200</v>
      </c>
      <c r="F59" s="62">
        <v>200</v>
      </c>
      <c r="G59" s="62">
        <v>200</v>
      </c>
      <c r="H59" s="62">
        <v>200</v>
      </c>
      <c r="I59" s="62">
        <v>200</v>
      </c>
      <c r="J59" s="62">
        <v>200</v>
      </c>
      <c r="K59" s="62">
        <v>200</v>
      </c>
      <c r="L59" s="62">
        <v>200</v>
      </c>
      <c r="M59" s="62">
        <v>200</v>
      </c>
      <c r="N59" s="62">
        <v>200</v>
      </c>
      <c r="O59" s="62">
        <v>200</v>
      </c>
      <c r="P59" s="62">
        <v>200</v>
      </c>
      <c r="Q59" s="65"/>
    </row>
    <row r="60" spans="1:17" ht="51">
      <c r="A60" s="40">
        <v>56</v>
      </c>
      <c r="B60" s="25" t="s">
        <v>28</v>
      </c>
      <c r="C60" s="25" t="s">
        <v>189</v>
      </c>
      <c r="D60" s="40">
        <v>3</v>
      </c>
      <c r="E60" s="62">
        <f t="shared" ref="E60:J60" si="15">E59*1.5</f>
        <v>300</v>
      </c>
      <c r="F60" s="62">
        <f t="shared" si="15"/>
        <v>300</v>
      </c>
      <c r="G60" s="62">
        <f t="shared" si="15"/>
        <v>300</v>
      </c>
      <c r="H60" s="62">
        <f t="shared" si="15"/>
        <v>300</v>
      </c>
      <c r="I60" s="62">
        <f t="shared" si="15"/>
        <v>300</v>
      </c>
      <c r="J60" s="62">
        <f t="shared" si="15"/>
        <v>300</v>
      </c>
      <c r="K60" s="62">
        <f>K59*1.6</f>
        <v>320</v>
      </c>
      <c r="L60" s="62">
        <f>L59*1.5</f>
        <v>300</v>
      </c>
      <c r="M60" s="62">
        <f>M59*0.9</f>
        <v>180</v>
      </c>
      <c r="N60" s="62">
        <f>N59*1.5</f>
        <v>300</v>
      </c>
      <c r="O60" s="62">
        <f>O59*1.3</f>
        <v>260</v>
      </c>
      <c r="P60" s="62">
        <f>P59*1.5</f>
        <v>300</v>
      </c>
      <c r="Q60" s="65"/>
    </row>
    <row r="61" spans="1:17" ht="34">
      <c r="A61" s="40">
        <v>57</v>
      </c>
      <c r="B61" s="25" t="s">
        <v>28</v>
      </c>
      <c r="C61" s="25" t="s">
        <v>190</v>
      </c>
      <c r="D61" s="40">
        <v>3</v>
      </c>
      <c r="E61" s="66">
        <v>162</v>
      </c>
      <c r="F61" s="66">
        <v>162</v>
      </c>
      <c r="G61" s="66">
        <v>173.25</v>
      </c>
      <c r="H61" s="66">
        <v>162</v>
      </c>
      <c r="I61" s="66">
        <v>213.75</v>
      </c>
      <c r="J61" s="66">
        <v>162</v>
      </c>
      <c r="K61" s="66">
        <v>199.2</v>
      </c>
      <c r="L61" s="66">
        <v>162</v>
      </c>
      <c r="M61" s="66">
        <v>234.9</v>
      </c>
      <c r="N61" s="66">
        <v>162</v>
      </c>
      <c r="O61" s="66">
        <v>249.6</v>
      </c>
      <c r="P61" s="66">
        <v>162</v>
      </c>
      <c r="Q61" s="65"/>
    </row>
    <row r="62" spans="1:17" ht="34">
      <c r="A62" s="40">
        <v>58</v>
      </c>
      <c r="B62" s="25" t="s">
        <v>28</v>
      </c>
      <c r="C62" s="25" t="s">
        <v>156</v>
      </c>
      <c r="D62" s="40">
        <v>3</v>
      </c>
      <c r="E62" s="66">
        <v>108</v>
      </c>
      <c r="F62" s="66">
        <v>108</v>
      </c>
      <c r="G62" s="66">
        <v>115.5</v>
      </c>
      <c r="H62" s="66">
        <v>108</v>
      </c>
      <c r="I62" s="66">
        <v>142.5</v>
      </c>
      <c r="J62" s="66">
        <v>108</v>
      </c>
      <c r="K62" s="66">
        <v>124.5</v>
      </c>
      <c r="L62" s="66">
        <v>108</v>
      </c>
      <c r="M62" s="66">
        <v>261</v>
      </c>
      <c r="N62" s="66">
        <v>108</v>
      </c>
      <c r="O62" s="66">
        <v>192</v>
      </c>
      <c r="P62" s="66">
        <v>108</v>
      </c>
      <c r="Q62" s="65"/>
    </row>
    <row r="63" spans="1:17" ht="34">
      <c r="A63" s="40">
        <v>59</v>
      </c>
      <c r="B63" s="25" t="s">
        <v>28</v>
      </c>
      <c r="C63" s="25" t="s">
        <v>164</v>
      </c>
      <c r="D63" s="40">
        <v>3</v>
      </c>
      <c r="E63" s="62">
        <v>162</v>
      </c>
      <c r="F63" s="62">
        <v>162</v>
      </c>
      <c r="G63" s="62">
        <v>173.25</v>
      </c>
      <c r="H63" s="62">
        <v>162</v>
      </c>
      <c r="I63" s="62">
        <v>213.75</v>
      </c>
      <c r="J63" s="62">
        <v>162</v>
      </c>
      <c r="K63" s="62">
        <v>199.2</v>
      </c>
      <c r="L63" s="62">
        <v>162</v>
      </c>
      <c r="M63" s="62">
        <v>234.9</v>
      </c>
      <c r="N63" s="62">
        <v>162</v>
      </c>
      <c r="O63" s="62">
        <v>249.6</v>
      </c>
      <c r="P63" s="62">
        <v>162</v>
      </c>
      <c r="Q63" s="65"/>
    </row>
    <row r="64" spans="1:17" ht="34">
      <c r="A64" s="40">
        <v>60</v>
      </c>
      <c r="B64" s="25" t="s">
        <v>28</v>
      </c>
      <c r="C64" s="25" t="s">
        <v>191</v>
      </c>
      <c r="D64" s="40">
        <v>3</v>
      </c>
      <c r="E64" s="62">
        <f t="shared" ref="E64:J65" si="16">E63*1.5</f>
        <v>243</v>
      </c>
      <c r="F64" s="62">
        <f t="shared" si="16"/>
        <v>243</v>
      </c>
      <c r="G64" s="62">
        <f t="shared" si="16"/>
        <v>259.875</v>
      </c>
      <c r="H64" s="62">
        <f t="shared" si="16"/>
        <v>243</v>
      </c>
      <c r="I64" s="62">
        <f t="shared" si="16"/>
        <v>320.625</v>
      </c>
      <c r="J64" s="62">
        <f t="shared" si="16"/>
        <v>243</v>
      </c>
      <c r="K64" s="62">
        <f>K63*1.6</f>
        <v>318.72000000000003</v>
      </c>
      <c r="L64" s="62">
        <f>L63*1.5</f>
        <v>243</v>
      </c>
      <c r="M64" s="62">
        <f>M63*0.9</f>
        <v>211.41</v>
      </c>
      <c r="N64" s="62">
        <f>N63*1.5</f>
        <v>243</v>
      </c>
      <c r="O64" s="62">
        <f>O63*1.3</f>
        <v>324.48</v>
      </c>
      <c r="P64" s="62">
        <f>P63*1.5</f>
        <v>243</v>
      </c>
      <c r="Q64" s="65"/>
    </row>
    <row r="65" spans="1:17" ht="34">
      <c r="A65" s="40">
        <v>61</v>
      </c>
      <c r="B65" s="25" t="s">
        <v>28</v>
      </c>
      <c r="C65" s="25" t="s">
        <v>181</v>
      </c>
      <c r="D65" s="40">
        <v>3</v>
      </c>
      <c r="E65" s="62">
        <f t="shared" si="16"/>
        <v>364.5</v>
      </c>
      <c r="F65" s="62">
        <f t="shared" si="16"/>
        <v>364.5</v>
      </c>
      <c r="G65" s="62">
        <f t="shared" si="16"/>
        <v>389.8125</v>
      </c>
      <c r="H65" s="62">
        <f t="shared" si="16"/>
        <v>364.5</v>
      </c>
      <c r="I65" s="62">
        <f t="shared" si="16"/>
        <v>480.9375</v>
      </c>
      <c r="J65" s="62">
        <f t="shared" si="16"/>
        <v>364.5</v>
      </c>
      <c r="K65" s="62">
        <f>K64*1.6</f>
        <v>509.95200000000006</v>
      </c>
      <c r="L65" s="62">
        <f>L64*1.5</f>
        <v>364.5</v>
      </c>
      <c r="M65" s="62">
        <f>M64*0.9</f>
        <v>190.26900000000001</v>
      </c>
      <c r="N65" s="62">
        <f>N64*1.5</f>
        <v>364.5</v>
      </c>
      <c r="O65" s="62">
        <f>O64*1.3</f>
        <v>421.82400000000001</v>
      </c>
      <c r="P65" s="62">
        <f>P64*1.5</f>
        <v>364.5</v>
      </c>
      <c r="Q65" s="65"/>
    </row>
    <row r="66" spans="1:17" ht="34">
      <c r="A66" s="40">
        <v>62</v>
      </c>
      <c r="B66" s="25" t="s">
        <v>28</v>
      </c>
      <c r="C66" s="25" t="s">
        <v>192</v>
      </c>
      <c r="D66" s="40">
        <v>3</v>
      </c>
      <c r="E66" s="66">
        <v>162</v>
      </c>
      <c r="F66" s="66">
        <v>162</v>
      </c>
      <c r="G66" s="66">
        <v>173.25</v>
      </c>
      <c r="H66" s="66">
        <v>162</v>
      </c>
      <c r="I66" s="66">
        <v>213.75</v>
      </c>
      <c r="J66" s="66">
        <v>162</v>
      </c>
      <c r="K66" s="66">
        <v>199.2</v>
      </c>
      <c r="L66" s="66">
        <v>162</v>
      </c>
      <c r="M66" s="66">
        <v>234.9</v>
      </c>
      <c r="N66" s="66">
        <v>162</v>
      </c>
      <c r="O66" s="66">
        <v>249.6</v>
      </c>
      <c r="P66" s="66">
        <v>162</v>
      </c>
      <c r="Q66" s="65"/>
    </row>
    <row r="67" spans="1:17" ht="34">
      <c r="A67" s="40">
        <v>63</v>
      </c>
      <c r="B67" s="25" t="s">
        <v>28</v>
      </c>
      <c r="C67" s="25" t="s">
        <v>193</v>
      </c>
      <c r="D67" s="40">
        <v>3</v>
      </c>
      <c r="E67" s="66">
        <v>108</v>
      </c>
      <c r="F67" s="66">
        <v>108</v>
      </c>
      <c r="G67" s="66">
        <v>115.5</v>
      </c>
      <c r="H67" s="66">
        <v>108</v>
      </c>
      <c r="I67" s="66">
        <v>142.5</v>
      </c>
      <c r="J67" s="66">
        <v>108</v>
      </c>
      <c r="K67" s="66">
        <v>124.5</v>
      </c>
      <c r="L67" s="66">
        <v>108</v>
      </c>
      <c r="M67" s="66">
        <v>261</v>
      </c>
      <c r="N67" s="66">
        <v>108</v>
      </c>
      <c r="O67" s="66">
        <v>192</v>
      </c>
      <c r="P67" s="66">
        <v>108</v>
      </c>
      <c r="Q67" s="65"/>
    </row>
    <row r="68" spans="1:17" ht="34">
      <c r="A68" s="40">
        <v>64</v>
      </c>
      <c r="B68" s="25" t="s">
        <v>28</v>
      </c>
      <c r="C68" s="25" t="s">
        <v>163</v>
      </c>
      <c r="D68" s="40">
        <v>3</v>
      </c>
      <c r="E68" s="62">
        <f t="shared" ref="E68:J68" si="17">E67*1.5</f>
        <v>162</v>
      </c>
      <c r="F68" s="62">
        <f t="shared" si="17"/>
        <v>162</v>
      </c>
      <c r="G68" s="62">
        <f t="shared" si="17"/>
        <v>173.25</v>
      </c>
      <c r="H68" s="62">
        <f t="shared" si="17"/>
        <v>162</v>
      </c>
      <c r="I68" s="62">
        <f t="shared" si="17"/>
        <v>213.75</v>
      </c>
      <c r="J68" s="62">
        <f t="shared" si="17"/>
        <v>162</v>
      </c>
      <c r="K68" s="62">
        <f>K67*1.6</f>
        <v>199.20000000000002</v>
      </c>
      <c r="L68" s="62">
        <f>L67*1.5</f>
        <v>162</v>
      </c>
      <c r="M68" s="62">
        <f>M67*0.9</f>
        <v>234.9</v>
      </c>
      <c r="N68" s="62">
        <f>N67*1.5</f>
        <v>162</v>
      </c>
      <c r="O68" s="62">
        <f>O67*1.3</f>
        <v>249.60000000000002</v>
      </c>
      <c r="P68" s="62">
        <f>P67*1.5</f>
        <v>162</v>
      </c>
      <c r="Q68" s="65"/>
    </row>
    <row r="69" spans="1:17" ht="34">
      <c r="A69" s="40">
        <v>65</v>
      </c>
      <c r="B69" s="25" t="s">
        <v>28</v>
      </c>
      <c r="C69" s="25" t="s">
        <v>194</v>
      </c>
      <c r="D69" s="40">
        <v>3</v>
      </c>
      <c r="E69" s="62">
        <v>200</v>
      </c>
      <c r="F69" s="62">
        <v>200</v>
      </c>
      <c r="G69" s="62">
        <v>200</v>
      </c>
      <c r="H69" s="62">
        <v>200</v>
      </c>
      <c r="I69" s="62">
        <v>200</v>
      </c>
      <c r="J69" s="62">
        <v>200</v>
      </c>
      <c r="K69" s="62">
        <v>200</v>
      </c>
      <c r="L69" s="62">
        <v>200</v>
      </c>
      <c r="M69" s="62">
        <v>200</v>
      </c>
      <c r="N69" s="62">
        <v>200</v>
      </c>
      <c r="O69" s="62">
        <v>200</v>
      </c>
      <c r="P69" s="62">
        <v>200</v>
      </c>
      <c r="Q69" s="65"/>
    </row>
    <row r="70" spans="1:17" ht="34">
      <c r="A70" s="40">
        <v>66</v>
      </c>
      <c r="B70" s="25" t="s">
        <v>28</v>
      </c>
      <c r="C70" s="25" t="s">
        <v>195</v>
      </c>
      <c r="D70" s="40">
        <v>3</v>
      </c>
      <c r="E70" s="62">
        <f t="shared" ref="E70:J70" si="18">E69*1.5</f>
        <v>300</v>
      </c>
      <c r="F70" s="62">
        <f t="shared" si="18"/>
        <v>300</v>
      </c>
      <c r="G70" s="62">
        <f t="shared" si="18"/>
        <v>300</v>
      </c>
      <c r="H70" s="62">
        <f t="shared" si="18"/>
        <v>300</v>
      </c>
      <c r="I70" s="62">
        <f t="shared" si="18"/>
        <v>300</v>
      </c>
      <c r="J70" s="62">
        <f t="shared" si="18"/>
        <v>300</v>
      </c>
      <c r="K70" s="62">
        <f>K69*1.6</f>
        <v>320</v>
      </c>
      <c r="L70" s="62">
        <f>L69*1.5</f>
        <v>300</v>
      </c>
      <c r="M70" s="62">
        <f>M69*0.9</f>
        <v>180</v>
      </c>
      <c r="N70" s="62">
        <f>N69*1.5</f>
        <v>300</v>
      </c>
      <c r="O70" s="62">
        <f>O69*1.3</f>
        <v>260</v>
      </c>
      <c r="P70" s="62">
        <f>P69*1.5</f>
        <v>300</v>
      </c>
      <c r="Q70" s="65"/>
    </row>
    <row r="71" spans="1:17" ht="34">
      <c r="A71" s="40">
        <v>67</v>
      </c>
      <c r="B71" s="25" t="s">
        <v>28</v>
      </c>
      <c r="C71" s="25" t="s">
        <v>161</v>
      </c>
      <c r="D71" s="40">
        <v>3</v>
      </c>
      <c r="E71" s="62">
        <v>200</v>
      </c>
      <c r="F71" s="62">
        <v>200</v>
      </c>
      <c r="G71" s="62">
        <v>200</v>
      </c>
      <c r="H71" s="62">
        <v>200</v>
      </c>
      <c r="I71" s="62">
        <v>200</v>
      </c>
      <c r="J71" s="62">
        <v>200</v>
      </c>
      <c r="K71" s="62">
        <v>200</v>
      </c>
      <c r="L71" s="62">
        <v>200</v>
      </c>
      <c r="M71" s="62">
        <v>200</v>
      </c>
      <c r="N71" s="62">
        <v>200</v>
      </c>
      <c r="O71" s="62">
        <v>200</v>
      </c>
      <c r="P71" s="62">
        <v>200</v>
      </c>
      <c r="Q71" s="65"/>
    </row>
    <row r="72" spans="1:17" ht="34">
      <c r="A72" s="40">
        <v>68</v>
      </c>
      <c r="B72" s="25" t="s">
        <v>28</v>
      </c>
      <c r="C72" s="25" t="s">
        <v>163</v>
      </c>
      <c r="D72" s="40">
        <v>3</v>
      </c>
      <c r="E72" s="62">
        <f t="shared" ref="E72:J72" si="19">E71*1.5</f>
        <v>300</v>
      </c>
      <c r="F72" s="62">
        <f t="shared" si="19"/>
        <v>300</v>
      </c>
      <c r="G72" s="62">
        <f t="shared" si="19"/>
        <v>300</v>
      </c>
      <c r="H72" s="62">
        <f t="shared" si="19"/>
        <v>300</v>
      </c>
      <c r="I72" s="62">
        <f t="shared" si="19"/>
        <v>300</v>
      </c>
      <c r="J72" s="62">
        <f t="shared" si="19"/>
        <v>300</v>
      </c>
      <c r="K72" s="62">
        <f>K71*1.6</f>
        <v>320</v>
      </c>
      <c r="L72" s="62">
        <f>L71*1.5</f>
        <v>300</v>
      </c>
      <c r="M72" s="62">
        <f>M71*0.9</f>
        <v>180</v>
      </c>
      <c r="N72" s="62">
        <f>N71*1.5</f>
        <v>300</v>
      </c>
      <c r="O72" s="62">
        <f>O71*1.3</f>
        <v>260</v>
      </c>
      <c r="P72" s="62">
        <f>P71*1.5</f>
        <v>300</v>
      </c>
      <c r="Q72" s="65"/>
    </row>
    <row r="73" spans="1:17" ht="34">
      <c r="A73" s="40">
        <v>69</v>
      </c>
      <c r="B73" s="25" t="s">
        <v>28</v>
      </c>
      <c r="C73" s="25" t="s">
        <v>196</v>
      </c>
      <c r="D73" s="40">
        <v>3</v>
      </c>
      <c r="E73" s="66">
        <v>162</v>
      </c>
      <c r="F73" s="66">
        <v>162</v>
      </c>
      <c r="G73" s="66">
        <v>173.25</v>
      </c>
      <c r="H73" s="66">
        <v>162</v>
      </c>
      <c r="I73" s="66">
        <v>213.75</v>
      </c>
      <c r="J73" s="66">
        <v>162</v>
      </c>
      <c r="K73" s="66">
        <v>199.2</v>
      </c>
      <c r="L73" s="66">
        <v>162</v>
      </c>
      <c r="M73" s="66">
        <v>234.9</v>
      </c>
      <c r="N73" s="66">
        <v>162</v>
      </c>
      <c r="O73" s="66">
        <v>249.6</v>
      </c>
      <c r="P73" s="66">
        <v>162</v>
      </c>
      <c r="Q73" s="65"/>
    </row>
    <row r="74" spans="1:17">
      <c r="A74" s="40">
        <v>70</v>
      </c>
      <c r="B74" s="25" t="s">
        <v>28</v>
      </c>
      <c r="C74" s="25" t="s">
        <v>197</v>
      </c>
      <c r="D74" s="40">
        <v>3</v>
      </c>
      <c r="E74" s="66">
        <v>108</v>
      </c>
      <c r="F74" s="66">
        <v>108</v>
      </c>
      <c r="G74" s="66">
        <v>115.5</v>
      </c>
      <c r="H74" s="66">
        <v>108</v>
      </c>
      <c r="I74" s="66">
        <v>142.5</v>
      </c>
      <c r="J74" s="66">
        <v>108</v>
      </c>
      <c r="K74" s="66">
        <v>124.5</v>
      </c>
      <c r="L74" s="66">
        <v>108</v>
      </c>
      <c r="M74" s="66">
        <v>261</v>
      </c>
      <c r="N74" s="66">
        <v>108</v>
      </c>
      <c r="O74" s="66">
        <v>192</v>
      </c>
      <c r="P74" s="66">
        <v>108</v>
      </c>
      <c r="Q74" s="65"/>
    </row>
    <row r="75" spans="1:17" ht="34">
      <c r="A75" s="40">
        <v>71</v>
      </c>
      <c r="B75" s="25" t="s">
        <v>28</v>
      </c>
      <c r="C75" s="25" t="s">
        <v>198</v>
      </c>
      <c r="D75" s="40">
        <v>3</v>
      </c>
      <c r="E75" s="66">
        <v>108</v>
      </c>
      <c r="F75" s="66">
        <v>108</v>
      </c>
      <c r="G75" s="66">
        <v>115.5</v>
      </c>
      <c r="H75" s="66">
        <v>108</v>
      </c>
      <c r="I75" s="66">
        <v>142.5</v>
      </c>
      <c r="J75" s="66">
        <v>108</v>
      </c>
      <c r="K75" s="66">
        <v>124.5</v>
      </c>
      <c r="L75" s="66">
        <v>108</v>
      </c>
      <c r="M75" s="66">
        <v>261</v>
      </c>
      <c r="N75" s="66">
        <v>108</v>
      </c>
      <c r="O75" s="66">
        <v>192</v>
      </c>
      <c r="P75" s="66">
        <v>108</v>
      </c>
      <c r="Q75" s="65"/>
    </row>
    <row r="76" spans="1:17" ht="34">
      <c r="A76" s="40">
        <v>72</v>
      </c>
      <c r="B76" s="25" t="s">
        <v>28</v>
      </c>
      <c r="C76" s="25" t="s">
        <v>163</v>
      </c>
      <c r="D76" s="40">
        <v>3</v>
      </c>
      <c r="E76" s="62">
        <f t="shared" ref="E76:J76" si="20">E75*1.5</f>
        <v>162</v>
      </c>
      <c r="F76" s="62">
        <f t="shared" si="20"/>
        <v>162</v>
      </c>
      <c r="G76" s="62">
        <f t="shared" si="20"/>
        <v>173.25</v>
      </c>
      <c r="H76" s="62">
        <f t="shared" si="20"/>
        <v>162</v>
      </c>
      <c r="I76" s="62">
        <f t="shared" si="20"/>
        <v>213.75</v>
      </c>
      <c r="J76" s="62">
        <f t="shared" si="20"/>
        <v>162</v>
      </c>
      <c r="K76" s="62">
        <f>K75*1.6</f>
        <v>199.20000000000002</v>
      </c>
      <c r="L76" s="62">
        <f>L75*1.5</f>
        <v>162</v>
      </c>
      <c r="M76" s="62">
        <f>M75*0.9</f>
        <v>234.9</v>
      </c>
      <c r="N76" s="62">
        <f>N75*1.5</f>
        <v>162</v>
      </c>
      <c r="O76" s="62">
        <f>O75*1.3</f>
        <v>249.60000000000002</v>
      </c>
      <c r="P76" s="62">
        <f>P75*1.5</f>
        <v>162</v>
      </c>
      <c r="Q76" s="65"/>
    </row>
    <row r="77" spans="1:17" ht="34">
      <c r="A77" s="40">
        <v>73</v>
      </c>
      <c r="B77" s="25" t="s">
        <v>28</v>
      </c>
      <c r="C77" s="25" t="s">
        <v>199</v>
      </c>
      <c r="D77" s="40">
        <v>3</v>
      </c>
      <c r="E77" s="62">
        <v>200</v>
      </c>
      <c r="F77" s="62">
        <v>200</v>
      </c>
      <c r="G77" s="62">
        <v>200</v>
      </c>
      <c r="H77" s="62">
        <v>200</v>
      </c>
      <c r="I77" s="62">
        <v>200</v>
      </c>
      <c r="J77" s="62">
        <v>200</v>
      </c>
      <c r="K77" s="62">
        <v>200</v>
      </c>
      <c r="L77" s="62">
        <v>200</v>
      </c>
      <c r="M77" s="62">
        <v>200</v>
      </c>
      <c r="N77" s="62">
        <v>200</v>
      </c>
      <c r="O77" s="62">
        <v>200</v>
      </c>
      <c r="P77" s="62">
        <v>200</v>
      </c>
      <c r="Q77" s="65"/>
    </row>
    <row r="78" spans="1:17" ht="34">
      <c r="A78" s="40">
        <v>74</v>
      </c>
      <c r="B78" s="25" t="s">
        <v>28</v>
      </c>
      <c r="C78" s="25" t="s">
        <v>200</v>
      </c>
      <c r="D78" s="40">
        <v>3</v>
      </c>
      <c r="E78" s="62">
        <f t="shared" ref="E78:J78" si="21">E77*1.5</f>
        <v>300</v>
      </c>
      <c r="F78" s="62">
        <f t="shared" si="21"/>
        <v>300</v>
      </c>
      <c r="G78" s="62">
        <f t="shared" si="21"/>
        <v>300</v>
      </c>
      <c r="H78" s="62">
        <f t="shared" si="21"/>
        <v>300</v>
      </c>
      <c r="I78" s="62">
        <f t="shared" si="21"/>
        <v>300</v>
      </c>
      <c r="J78" s="62">
        <f t="shared" si="21"/>
        <v>300</v>
      </c>
      <c r="K78" s="62">
        <f>K77*1.6</f>
        <v>320</v>
      </c>
      <c r="L78" s="62">
        <f>L77*1.5</f>
        <v>300</v>
      </c>
      <c r="M78" s="62">
        <f>M77*0.9</f>
        <v>180</v>
      </c>
      <c r="N78" s="62">
        <f>N77*1.5</f>
        <v>300</v>
      </c>
      <c r="O78" s="62">
        <f>O77*1.3</f>
        <v>260</v>
      </c>
      <c r="P78" s="62">
        <f>P77*1.5</f>
        <v>300</v>
      </c>
      <c r="Q78" s="65"/>
    </row>
    <row r="79" spans="1:17">
      <c r="A79" s="40">
        <v>75</v>
      </c>
      <c r="B79" s="25" t="s">
        <v>28</v>
      </c>
      <c r="C79" s="25" t="s">
        <v>172</v>
      </c>
      <c r="D79" s="40">
        <v>3</v>
      </c>
      <c r="E79" s="66">
        <v>162</v>
      </c>
      <c r="F79" s="66">
        <v>162</v>
      </c>
      <c r="G79" s="66">
        <v>173.25</v>
      </c>
      <c r="H79" s="66">
        <v>162</v>
      </c>
      <c r="I79" s="66">
        <v>213.75</v>
      </c>
      <c r="J79" s="66">
        <v>162</v>
      </c>
      <c r="K79" s="66">
        <v>199.2</v>
      </c>
      <c r="L79" s="66">
        <v>162</v>
      </c>
      <c r="M79" s="66">
        <v>234.9</v>
      </c>
      <c r="N79" s="66">
        <v>162</v>
      </c>
      <c r="O79" s="66">
        <v>249.6</v>
      </c>
      <c r="P79" s="66">
        <v>162</v>
      </c>
      <c r="Q79" s="65"/>
    </row>
    <row r="80" spans="1:17" ht="34">
      <c r="A80" s="40">
        <v>76</v>
      </c>
      <c r="B80" s="25" t="s">
        <v>28</v>
      </c>
      <c r="C80" s="25" t="s">
        <v>176</v>
      </c>
      <c r="D80" s="40">
        <v>3</v>
      </c>
      <c r="E80" s="66">
        <v>108</v>
      </c>
      <c r="F80" s="66">
        <v>108</v>
      </c>
      <c r="G80" s="66">
        <v>115.5</v>
      </c>
      <c r="H80" s="66">
        <v>108</v>
      </c>
      <c r="I80" s="66">
        <v>142.5</v>
      </c>
      <c r="J80" s="66">
        <v>108</v>
      </c>
      <c r="K80" s="66">
        <v>124.5</v>
      </c>
      <c r="L80" s="66">
        <v>108</v>
      </c>
      <c r="M80" s="66">
        <v>261</v>
      </c>
      <c r="N80" s="66">
        <v>108</v>
      </c>
      <c r="O80" s="66">
        <v>192</v>
      </c>
      <c r="P80" s="66">
        <v>108</v>
      </c>
      <c r="Q80" s="65"/>
    </row>
    <row r="81" spans="1:17" ht="34">
      <c r="A81" s="40">
        <v>77</v>
      </c>
      <c r="B81" s="25" t="s">
        <v>28</v>
      </c>
      <c r="C81" s="25" t="s">
        <v>201</v>
      </c>
      <c r="D81" s="40">
        <v>3</v>
      </c>
      <c r="E81" s="62">
        <v>162</v>
      </c>
      <c r="F81" s="62">
        <v>162</v>
      </c>
      <c r="G81" s="62">
        <v>173.25</v>
      </c>
      <c r="H81" s="62">
        <v>162</v>
      </c>
      <c r="I81" s="62">
        <v>213.75</v>
      </c>
      <c r="J81" s="62">
        <v>162</v>
      </c>
      <c r="K81" s="62">
        <v>199.2</v>
      </c>
      <c r="L81" s="62">
        <v>162</v>
      </c>
      <c r="M81" s="62">
        <v>234.9</v>
      </c>
      <c r="N81" s="62">
        <v>162</v>
      </c>
      <c r="O81" s="62">
        <v>249.6</v>
      </c>
      <c r="P81" s="62">
        <v>162</v>
      </c>
      <c r="Q81" s="65"/>
    </row>
    <row r="82" spans="1:17" ht="34">
      <c r="A82" s="40">
        <v>78</v>
      </c>
      <c r="B82" s="25" t="s">
        <v>28</v>
      </c>
      <c r="C82" s="25" t="s">
        <v>202</v>
      </c>
      <c r="D82" s="40">
        <v>3</v>
      </c>
      <c r="E82" s="62">
        <f t="shared" ref="E82:J83" si="22">E81*1.5</f>
        <v>243</v>
      </c>
      <c r="F82" s="62">
        <f t="shared" si="22"/>
        <v>243</v>
      </c>
      <c r="G82" s="62">
        <f t="shared" si="22"/>
        <v>259.875</v>
      </c>
      <c r="H82" s="62">
        <f t="shared" si="22"/>
        <v>243</v>
      </c>
      <c r="I82" s="62">
        <f t="shared" si="22"/>
        <v>320.625</v>
      </c>
      <c r="J82" s="62">
        <f t="shared" si="22"/>
        <v>243</v>
      </c>
      <c r="K82" s="62">
        <f>K81*1.6</f>
        <v>318.72000000000003</v>
      </c>
      <c r="L82" s="62">
        <f>L81*1.5</f>
        <v>243</v>
      </c>
      <c r="M82" s="62">
        <f>M81*0.9</f>
        <v>211.41</v>
      </c>
      <c r="N82" s="62">
        <f>N81*1.5</f>
        <v>243</v>
      </c>
      <c r="O82" s="62">
        <f>O81*1.3</f>
        <v>324.48</v>
      </c>
      <c r="P82" s="62">
        <f>P81*1.5</f>
        <v>243</v>
      </c>
      <c r="Q82" s="65"/>
    </row>
    <row r="83" spans="1:17" ht="34">
      <c r="A83" s="40">
        <v>79</v>
      </c>
      <c r="B83" s="25" t="s">
        <v>28</v>
      </c>
      <c r="C83" s="25" t="s">
        <v>176</v>
      </c>
      <c r="D83" s="40">
        <v>3</v>
      </c>
      <c r="E83" s="62">
        <f t="shared" si="22"/>
        <v>364.5</v>
      </c>
      <c r="F83" s="62">
        <f t="shared" si="22"/>
        <v>364.5</v>
      </c>
      <c r="G83" s="62">
        <f t="shared" si="22"/>
        <v>389.8125</v>
      </c>
      <c r="H83" s="62">
        <f t="shared" si="22"/>
        <v>364.5</v>
      </c>
      <c r="I83" s="62">
        <f t="shared" si="22"/>
        <v>480.9375</v>
      </c>
      <c r="J83" s="62">
        <f t="shared" si="22"/>
        <v>364.5</v>
      </c>
      <c r="K83" s="62">
        <f>K82*1.6</f>
        <v>509.95200000000006</v>
      </c>
      <c r="L83" s="62">
        <f>L82*1.5</f>
        <v>364.5</v>
      </c>
      <c r="M83" s="62">
        <f>M82*0.9</f>
        <v>190.26900000000001</v>
      </c>
      <c r="N83" s="62">
        <f>N82*1.5</f>
        <v>364.5</v>
      </c>
      <c r="O83" s="62">
        <f>O82*1.3</f>
        <v>421.82400000000001</v>
      </c>
      <c r="P83" s="62">
        <f>P82*1.5</f>
        <v>364.5</v>
      </c>
      <c r="Q83" s="65"/>
    </row>
    <row r="84" spans="1:17" ht="34">
      <c r="A84" s="40">
        <v>80</v>
      </c>
      <c r="B84" s="25" t="s">
        <v>28</v>
      </c>
      <c r="C84" s="25" t="s">
        <v>203</v>
      </c>
      <c r="D84" s="40">
        <v>3</v>
      </c>
      <c r="E84" s="66">
        <v>162</v>
      </c>
      <c r="F84" s="66">
        <v>162</v>
      </c>
      <c r="G84" s="66">
        <v>173.25</v>
      </c>
      <c r="H84" s="66">
        <v>162</v>
      </c>
      <c r="I84" s="66">
        <v>213.75</v>
      </c>
      <c r="J84" s="66">
        <v>162</v>
      </c>
      <c r="K84" s="66">
        <v>199.2</v>
      </c>
      <c r="L84" s="66">
        <v>162</v>
      </c>
      <c r="M84" s="66">
        <v>234.9</v>
      </c>
      <c r="N84" s="66">
        <v>162</v>
      </c>
      <c r="O84" s="66">
        <v>249.6</v>
      </c>
      <c r="P84" s="66">
        <v>162</v>
      </c>
      <c r="Q84" s="65"/>
    </row>
    <row r="85" spans="1:17" ht="34">
      <c r="A85" s="40">
        <v>81</v>
      </c>
      <c r="B85" s="25" t="s">
        <v>28</v>
      </c>
      <c r="C85" s="25" t="s">
        <v>204</v>
      </c>
      <c r="D85" s="40">
        <v>3</v>
      </c>
      <c r="E85" s="66">
        <v>108</v>
      </c>
      <c r="F85" s="66">
        <v>108</v>
      </c>
      <c r="G85" s="66">
        <v>115.5</v>
      </c>
      <c r="H85" s="66">
        <v>108</v>
      </c>
      <c r="I85" s="66">
        <v>142.5</v>
      </c>
      <c r="J85" s="66">
        <v>108</v>
      </c>
      <c r="K85" s="66">
        <v>124.5</v>
      </c>
      <c r="L85" s="66">
        <v>108</v>
      </c>
      <c r="M85" s="66">
        <v>261</v>
      </c>
      <c r="N85" s="66">
        <v>108</v>
      </c>
      <c r="O85" s="66">
        <v>192</v>
      </c>
      <c r="P85" s="66">
        <v>108</v>
      </c>
      <c r="Q85" s="65"/>
    </row>
    <row r="86" spans="1:17" ht="34">
      <c r="A86" s="40">
        <v>82</v>
      </c>
      <c r="B86" s="25" t="s">
        <v>28</v>
      </c>
      <c r="C86" s="25" t="s">
        <v>158</v>
      </c>
      <c r="D86" s="40">
        <v>3</v>
      </c>
      <c r="E86" s="62">
        <f t="shared" ref="E86:J86" si="23">E85*1.5</f>
        <v>162</v>
      </c>
      <c r="F86" s="62">
        <f t="shared" si="23"/>
        <v>162</v>
      </c>
      <c r="G86" s="62">
        <f t="shared" si="23"/>
        <v>173.25</v>
      </c>
      <c r="H86" s="62">
        <f t="shared" si="23"/>
        <v>162</v>
      </c>
      <c r="I86" s="62">
        <f t="shared" si="23"/>
        <v>213.75</v>
      </c>
      <c r="J86" s="62">
        <f t="shared" si="23"/>
        <v>162</v>
      </c>
      <c r="K86" s="62">
        <f>K85*1.6</f>
        <v>199.20000000000002</v>
      </c>
      <c r="L86" s="62">
        <f>L85*1.5</f>
        <v>162</v>
      </c>
      <c r="M86" s="62">
        <f>M85*0.9</f>
        <v>234.9</v>
      </c>
      <c r="N86" s="62">
        <f>N85*1.5</f>
        <v>162</v>
      </c>
      <c r="O86" s="62">
        <f>O85*1.3</f>
        <v>249.60000000000002</v>
      </c>
      <c r="P86" s="62">
        <f>P85*1.5</f>
        <v>162</v>
      </c>
      <c r="Q86" s="65"/>
    </row>
    <row r="87" spans="1:17">
      <c r="A87" s="40">
        <v>83</v>
      </c>
      <c r="B87" s="25" t="s">
        <v>28</v>
      </c>
      <c r="C87" s="25" t="s">
        <v>172</v>
      </c>
      <c r="D87" s="40">
        <v>3</v>
      </c>
      <c r="E87" s="62">
        <v>200</v>
      </c>
      <c r="F87" s="62">
        <v>200</v>
      </c>
      <c r="G87" s="62">
        <v>200</v>
      </c>
      <c r="H87" s="62">
        <v>200</v>
      </c>
      <c r="I87" s="62">
        <v>200</v>
      </c>
      <c r="J87" s="62">
        <v>200</v>
      </c>
      <c r="K87" s="62">
        <v>200</v>
      </c>
      <c r="L87" s="62">
        <v>200</v>
      </c>
      <c r="M87" s="62">
        <v>200</v>
      </c>
      <c r="N87" s="62">
        <v>200</v>
      </c>
      <c r="O87" s="62">
        <v>200</v>
      </c>
      <c r="P87" s="62">
        <v>200</v>
      </c>
      <c r="Q87" s="65"/>
    </row>
    <row r="88" spans="1:17" ht="34">
      <c r="A88" s="40">
        <v>84</v>
      </c>
      <c r="B88" s="25" t="s">
        <v>28</v>
      </c>
      <c r="C88" s="25" t="s">
        <v>205</v>
      </c>
      <c r="D88" s="40">
        <v>3</v>
      </c>
      <c r="E88" s="62">
        <f t="shared" ref="E88:J88" si="24">E87*1.5</f>
        <v>300</v>
      </c>
      <c r="F88" s="62">
        <f t="shared" si="24"/>
        <v>300</v>
      </c>
      <c r="G88" s="62">
        <f t="shared" si="24"/>
        <v>300</v>
      </c>
      <c r="H88" s="62">
        <f t="shared" si="24"/>
        <v>300</v>
      </c>
      <c r="I88" s="62">
        <f t="shared" si="24"/>
        <v>300</v>
      </c>
      <c r="J88" s="62">
        <f t="shared" si="24"/>
        <v>300</v>
      </c>
      <c r="K88" s="62">
        <f>K87*1.6</f>
        <v>320</v>
      </c>
      <c r="L88" s="62">
        <f>L87*1.5</f>
        <v>300</v>
      </c>
      <c r="M88" s="62">
        <f>M87*0.9</f>
        <v>180</v>
      </c>
      <c r="N88" s="62">
        <f>N87*1.5</f>
        <v>300</v>
      </c>
      <c r="O88" s="62">
        <f>O87*1.3</f>
        <v>260</v>
      </c>
      <c r="P88" s="62">
        <f>P87*1.5</f>
        <v>300</v>
      </c>
      <c r="Q88" s="65"/>
    </row>
    <row r="89" spans="1:17">
      <c r="A89" s="40">
        <v>85</v>
      </c>
      <c r="B89" s="25" t="s">
        <v>28</v>
      </c>
      <c r="C89" s="25" t="s">
        <v>172</v>
      </c>
      <c r="D89" s="40">
        <v>3</v>
      </c>
      <c r="E89" s="62">
        <v>200</v>
      </c>
      <c r="F89" s="62">
        <v>200</v>
      </c>
      <c r="G89" s="62">
        <v>200</v>
      </c>
      <c r="H89" s="62">
        <v>200</v>
      </c>
      <c r="I89" s="62">
        <v>200</v>
      </c>
      <c r="J89" s="62">
        <v>200</v>
      </c>
      <c r="K89" s="62">
        <v>200</v>
      </c>
      <c r="L89" s="62">
        <v>200</v>
      </c>
      <c r="M89" s="62">
        <v>200</v>
      </c>
      <c r="N89" s="62">
        <v>200</v>
      </c>
      <c r="O89" s="62">
        <v>200</v>
      </c>
      <c r="P89" s="62">
        <v>200</v>
      </c>
      <c r="Q89" s="65"/>
    </row>
    <row r="90" spans="1:17" ht="51">
      <c r="A90" s="40">
        <v>86</v>
      </c>
      <c r="B90" s="25" t="s">
        <v>28</v>
      </c>
      <c r="C90" s="25" t="s">
        <v>206</v>
      </c>
      <c r="D90" s="40">
        <v>3</v>
      </c>
      <c r="E90" s="62">
        <f t="shared" ref="E90:J90" si="25">E89*1.5</f>
        <v>300</v>
      </c>
      <c r="F90" s="62">
        <f t="shared" si="25"/>
        <v>300</v>
      </c>
      <c r="G90" s="62">
        <f t="shared" si="25"/>
        <v>300</v>
      </c>
      <c r="H90" s="62">
        <f t="shared" si="25"/>
        <v>300</v>
      </c>
      <c r="I90" s="62">
        <f t="shared" si="25"/>
        <v>300</v>
      </c>
      <c r="J90" s="62">
        <f t="shared" si="25"/>
        <v>300</v>
      </c>
      <c r="K90" s="62">
        <f>K89*1.6</f>
        <v>320</v>
      </c>
      <c r="L90" s="62">
        <f>L89*1.5</f>
        <v>300</v>
      </c>
      <c r="M90" s="62">
        <f>M89*0.9</f>
        <v>180</v>
      </c>
      <c r="N90" s="62">
        <f>N89*1.5</f>
        <v>300</v>
      </c>
      <c r="O90" s="62">
        <f>O89*1.3</f>
        <v>260</v>
      </c>
      <c r="P90" s="62">
        <f>P89*1.5</f>
        <v>300</v>
      </c>
      <c r="Q90" s="65"/>
    </row>
    <row r="91" spans="1:17" ht="34">
      <c r="A91" s="40">
        <v>87</v>
      </c>
      <c r="B91" s="25" t="s">
        <v>28</v>
      </c>
      <c r="C91" s="25" t="s">
        <v>207</v>
      </c>
      <c r="D91" s="40">
        <v>3</v>
      </c>
      <c r="E91" s="66">
        <v>162</v>
      </c>
      <c r="F91" s="66">
        <v>162</v>
      </c>
      <c r="G91" s="66">
        <v>173.25</v>
      </c>
      <c r="H91" s="66">
        <v>162</v>
      </c>
      <c r="I91" s="66">
        <v>213.75</v>
      </c>
      <c r="J91" s="66">
        <v>162</v>
      </c>
      <c r="K91" s="66">
        <v>199.2</v>
      </c>
      <c r="L91" s="66">
        <v>162</v>
      </c>
      <c r="M91" s="66">
        <v>234.9</v>
      </c>
      <c r="N91" s="66">
        <v>162</v>
      </c>
      <c r="O91" s="66">
        <v>249.6</v>
      </c>
      <c r="P91" s="66">
        <v>162</v>
      </c>
      <c r="Q91" s="65"/>
    </row>
    <row r="92" spans="1:17" ht="34">
      <c r="A92" s="40">
        <v>88</v>
      </c>
      <c r="B92" s="25" t="s">
        <v>28</v>
      </c>
      <c r="C92" s="25" t="s">
        <v>163</v>
      </c>
      <c r="D92" s="40">
        <v>3</v>
      </c>
      <c r="E92" s="66">
        <v>108</v>
      </c>
      <c r="F92" s="66">
        <v>108</v>
      </c>
      <c r="G92" s="66">
        <v>115.5</v>
      </c>
      <c r="H92" s="66">
        <v>108</v>
      </c>
      <c r="I92" s="66">
        <v>142.5</v>
      </c>
      <c r="J92" s="66">
        <v>108</v>
      </c>
      <c r="K92" s="66">
        <v>124.5</v>
      </c>
      <c r="L92" s="66">
        <v>108</v>
      </c>
      <c r="M92" s="66">
        <v>261</v>
      </c>
      <c r="N92" s="66">
        <v>108</v>
      </c>
      <c r="O92" s="66">
        <v>192</v>
      </c>
      <c r="P92" s="66">
        <v>108</v>
      </c>
      <c r="Q92" s="65"/>
    </row>
    <row r="93" spans="1:17" ht="34">
      <c r="A93" s="40">
        <v>89</v>
      </c>
      <c r="B93" s="25" t="s">
        <v>28</v>
      </c>
      <c r="C93" s="25" t="s">
        <v>208</v>
      </c>
      <c r="D93" s="40">
        <v>3</v>
      </c>
      <c r="E93" s="66">
        <v>108</v>
      </c>
      <c r="F93" s="66">
        <v>108</v>
      </c>
      <c r="G93" s="66">
        <v>115.5</v>
      </c>
      <c r="H93" s="66">
        <v>108</v>
      </c>
      <c r="I93" s="66">
        <v>142.5</v>
      </c>
      <c r="J93" s="66">
        <v>108</v>
      </c>
      <c r="K93" s="66">
        <v>124.5</v>
      </c>
      <c r="L93" s="66">
        <v>108</v>
      </c>
      <c r="M93" s="66">
        <v>261</v>
      </c>
      <c r="N93" s="66">
        <v>108</v>
      </c>
      <c r="O93" s="66">
        <v>192</v>
      </c>
      <c r="P93" s="66">
        <v>108</v>
      </c>
      <c r="Q93" s="65"/>
    </row>
    <row r="94" spans="1:17" ht="34">
      <c r="A94" s="40">
        <v>90</v>
      </c>
      <c r="B94" s="25" t="s">
        <v>28</v>
      </c>
      <c r="C94" s="25" t="s">
        <v>209</v>
      </c>
      <c r="D94" s="40">
        <v>3</v>
      </c>
      <c r="E94" s="62">
        <f t="shared" ref="E94:J94" si="26">E93*1.5</f>
        <v>162</v>
      </c>
      <c r="F94" s="62">
        <f t="shared" si="26"/>
        <v>162</v>
      </c>
      <c r="G94" s="62">
        <f t="shared" si="26"/>
        <v>173.25</v>
      </c>
      <c r="H94" s="62">
        <f t="shared" si="26"/>
        <v>162</v>
      </c>
      <c r="I94" s="62">
        <f t="shared" si="26"/>
        <v>213.75</v>
      </c>
      <c r="J94" s="62">
        <f t="shared" si="26"/>
        <v>162</v>
      </c>
      <c r="K94" s="62">
        <f>K93*1.6</f>
        <v>199.20000000000002</v>
      </c>
      <c r="L94" s="62">
        <f>L93*1.5</f>
        <v>162</v>
      </c>
      <c r="M94" s="62">
        <f>M93*0.9</f>
        <v>234.9</v>
      </c>
      <c r="N94" s="62">
        <f>N93*1.5</f>
        <v>162</v>
      </c>
      <c r="O94" s="62">
        <f>O93*1.3</f>
        <v>249.60000000000002</v>
      </c>
      <c r="P94" s="62">
        <f>P93*1.5</f>
        <v>162</v>
      </c>
      <c r="Q94" s="65"/>
    </row>
    <row r="95" spans="1:17" ht="34">
      <c r="A95" s="40">
        <v>91</v>
      </c>
      <c r="B95" s="25" t="s">
        <v>28</v>
      </c>
      <c r="C95" s="25" t="s">
        <v>210</v>
      </c>
      <c r="D95" s="40">
        <v>3</v>
      </c>
      <c r="E95" s="62">
        <v>200</v>
      </c>
      <c r="F95" s="62">
        <v>200</v>
      </c>
      <c r="G95" s="62">
        <v>200</v>
      </c>
      <c r="H95" s="62">
        <v>200</v>
      </c>
      <c r="I95" s="62">
        <v>200</v>
      </c>
      <c r="J95" s="62">
        <v>200</v>
      </c>
      <c r="K95" s="62">
        <v>200</v>
      </c>
      <c r="L95" s="62">
        <v>200</v>
      </c>
      <c r="M95" s="62">
        <v>200</v>
      </c>
      <c r="N95" s="62">
        <v>200</v>
      </c>
      <c r="O95" s="62">
        <v>200</v>
      </c>
      <c r="P95" s="62">
        <v>200</v>
      </c>
      <c r="Q95" s="65"/>
    </row>
    <row r="96" spans="1:17" ht="34">
      <c r="A96" s="40">
        <v>92</v>
      </c>
      <c r="B96" s="25" t="s">
        <v>28</v>
      </c>
      <c r="C96" s="25" t="s">
        <v>211</v>
      </c>
      <c r="D96" s="40">
        <v>3</v>
      </c>
      <c r="E96" s="62">
        <f t="shared" ref="E96:J96" si="27">E95*1.5</f>
        <v>300</v>
      </c>
      <c r="F96" s="62">
        <f t="shared" si="27"/>
        <v>300</v>
      </c>
      <c r="G96" s="62">
        <f t="shared" si="27"/>
        <v>300</v>
      </c>
      <c r="H96" s="62">
        <f t="shared" si="27"/>
        <v>300</v>
      </c>
      <c r="I96" s="62">
        <f t="shared" si="27"/>
        <v>300</v>
      </c>
      <c r="J96" s="62">
        <f t="shared" si="27"/>
        <v>300</v>
      </c>
      <c r="K96" s="62">
        <f>K95*1.6</f>
        <v>320</v>
      </c>
      <c r="L96" s="62">
        <f>L95*1.5</f>
        <v>300</v>
      </c>
      <c r="M96" s="62">
        <f>M95*0.9</f>
        <v>180</v>
      </c>
      <c r="N96" s="62">
        <f>N95*1.5</f>
        <v>300</v>
      </c>
      <c r="O96" s="62">
        <f>O95*1.3</f>
        <v>260</v>
      </c>
      <c r="P96" s="62">
        <f>P95*1.5</f>
        <v>300</v>
      </c>
      <c r="Q96" s="65"/>
    </row>
    <row r="97" spans="1:17">
      <c r="A97" s="40">
        <v>93</v>
      </c>
      <c r="B97" s="25" t="s">
        <v>28</v>
      </c>
      <c r="C97" s="25" t="s">
        <v>184</v>
      </c>
      <c r="D97" s="40">
        <v>3</v>
      </c>
      <c r="E97" s="66">
        <v>162</v>
      </c>
      <c r="F97" s="66">
        <v>162</v>
      </c>
      <c r="G97" s="66">
        <v>173.25</v>
      </c>
      <c r="H97" s="66">
        <v>162</v>
      </c>
      <c r="I97" s="66">
        <v>213.75</v>
      </c>
      <c r="J97" s="66">
        <v>162</v>
      </c>
      <c r="K97" s="66">
        <v>199.2</v>
      </c>
      <c r="L97" s="66">
        <v>162</v>
      </c>
      <c r="M97" s="66">
        <v>234.9</v>
      </c>
      <c r="N97" s="66">
        <v>162</v>
      </c>
      <c r="O97" s="66">
        <v>249.6</v>
      </c>
      <c r="P97" s="66">
        <v>162</v>
      </c>
      <c r="Q97" s="65"/>
    </row>
    <row r="98" spans="1:17" ht="34">
      <c r="A98" s="40">
        <v>94</v>
      </c>
      <c r="B98" s="25" t="s">
        <v>28</v>
      </c>
      <c r="C98" s="25" t="s">
        <v>163</v>
      </c>
      <c r="D98" s="40">
        <v>3</v>
      </c>
      <c r="E98" s="66">
        <v>108</v>
      </c>
      <c r="F98" s="66">
        <v>108</v>
      </c>
      <c r="G98" s="66">
        <v>115.5</v>
      </c>
      <c r="H98" s="66">
        <v>108</v>
      </c>
      <c r="I98" s="66">
        <v>142.5</v>
      </c>
      <c r="J98" s="66">
        <v>108</v>
      </c>
      <c r="K98" s="66">
        <v>124.5</v>
      </c>
      <c r="L98" s="66">
        <v>108</v>
      </c>
      <c r="M98" s="66">
        <v>261</v>
      </c>
      <c r="N98" s="66">
        <v>108</v>
      </c>
      <c r="O98" s="66">
        <v>192</v>
      </c>
      <c r="P98" s="66">
        <v>108</v>
      </c>
      <c r="Q98" s="65"/>
    </row>
    <row r="99" spans="1:17" ht="34">
      <c r="A99" s="40">
        <v>95</v>
      </c>
      <c r="B99" s="25" t="s">
        <v>28</v>
      </c>
      <c r="C99" s="25" t="s">
        <v>212</v>
      </c>
      <c r="D99" s="40">
        <v>3</v>
      </c>
      <c r="E99" s="62">
        <v>162</v>
      </c>
      <c r="F99" s="62">
        <v>162</v>
      </c>
      <c r="G99" s="62">
        <v>173.25</v>
      </c>
      <c r="H99" s="62">
        <v>162</v>
      </c>
      <c r="I99" s="62">
        <v>213.75</v>
      </c>
      <c r="J99" s="62">
        <v>162</v>
      </c>
      <c r="K99" s="62">
        <v>199.2</v>
      </c>
      <c r="L99" s="62">
        <v>162</v>
      </c>
      <c r="M99" s="62">
        <v>234.9</v>
      </c>
      <c r="N99" s="62">
        <v>162</v>
      </c>
      <c r="O99" s="62">
        <v>249.6</v>
      </c>
      <c r="P99" s="62">
        <v>162</v>
      </c>
      <c r="Q99" s="65"/>
    </row>
    <row r="100" spans="1:17" ht="34">
      <c r="A100" s="40">
        <v>96</v>
      </c>
      <c r="B100" s="25" t="s">
        <v>28</v>
      </c>
      <c r="C100" s="25" t="s">
        <v>213</v>
      </c>
      <c r="D100" s="40">
        <v>3</v>
      </c>
      <c r="E100" s="62">
        <f t="shared" ref="E100:J101" si="28">E99*1.5</f>
        <v>243</v>
      </c>
      <c r="F100" s="62">
        <f t="shared" si="28"/>
        <v>243</v>
      </c>
      <c r="G100" s="62">
        <f t="shared" si="28"/>
        <v>259.875</v>
      </c>
      <c r="H100" s="62">
        <f t="shared" si="28"/>
        <v>243</v>
      </c>
      <c r="I100" s="62">
        <f t="shared" si="28"/>
        <v>320.625</v>
      </c>
      <c r="J100" s="62">
        <f t="shared" si="28"/>
        <v>243</v>
      </c>
      <c r="K100" s="62">
        <f>K99*1.6</f>
        <v>318.72000000000003</v>
      </c>
      <c r="L100" s="62">
        <f>L99*1.5</f>
        <v>243</v>
      </c>
      <c r="M100" s="62">
        <f>M99*0.9</f>
        <v>211.41</v>
      </c>
      <c r="N100" s="62">
        <f>N99*1.5</f>
        <v>243</v>
      </c>
      <c r="O100" s="62">
        <f>O99*1.3</f>
        <v>324.48</v>
      </c>
      <c r="P100" s="62">
        <f>P99*1.5</f>
        <v>243</v>
      </c>
      <c r="Q100" s="65"/>
    </row>
    <row r="101" spans="1:17" ht="51">
      <c r="A101" s="40">
        <v>97</v>
      </c>
      <c r="B101" s="25" t="s">
        <v>28</v>
      </c>
      <c r="C101" s="25" t="s">
        <v>214</v>
      </c>
      <c r="D101" s="40">
        <v>3</v>
      </c>
      <c r="E101" s="62">
        <f t="shared" si="28"/>
        <v>364.5</v>
      </c>
      <c r="F101" s="62">
        <f t="shared" si="28"/>
        <v>364.5</v>
      </c>
      <c r="G101" s="62">
        <f t="shared" si="28"/>
        <v>389.8125</v>
      </c>
      <c r="H101" s="62">
        <f t="shared" si="28"/>
        <v>364.5</v>
      </c>
      <c r="I101" s="62">
        <f t="shared" si="28"/>
        <v>480.9375</v>
      </c>
      <c r="J101" s="62">
        <f t="shared" si="28"/>
        <v>364.5</v>
      </c>
      <c r="K101" s="62">
        <f>K100*1.6</f>
        <v>509.95200000000006</v>
      </c>
      <c r="L101" s="62">
        <f>L100*1.5</f>
        <v>364.5</v>
      </c>
      <c r="M101" s="62">
        <f>M100*0.9</f>
        <v>190.26900000000001</v>
      </c>
      <c r="N101" s="62">
        <f>N100*1.5</f>
        <v>364.5</v>
      </c>
      <c r="O101" s="62">
        <f>O100*1.3</f>
        <v>421.82400000000001</v>
      </c>
      <c r="P101" s="62">
        <f>P100*1.5</f>
        <v>364.5</v>
      </c>
      <c r="Q101" s="65"/>
    </row>
    <row r="102" spans="1:17" ht="34">
      <c r="A102" s="40">
        <v>98</v>
      </c>
      <c r="B102" s="25" t="s">
        <v>28</v>
      </c>
      <c r="C102" s="25" t="s">
        <v>163</v>
      </c>
      <c r="D102" s="40">
        <v>3</v>
      </c>
      <c r="E102" s="66">
        <v>162</v>
      </c>
      <c r="F102" s="66">
        <v>162</v>
      </c>
      <c r="G102" s="66">
        <v>173.25</v>
      </c>
      <c r="H102" s="66">
        <v>162</v>
      </c>
      <c r="I102" s="66">
        <v>213.75</v>
      </c>
      <c r="J102" s="66">
        <v>162</v>
      </c>
      <c r="K102" s="66">
        <v>199.2</v>
      </c>
      <c r="L102" s="66">
        <v>162</v>
      </c>
      <c r="M102" s="66">
        <v>234.9</v>
      </c>
      <c r="N102" s="66">
        <v>162</v>
      </c>
      <c r="O102" s="66">
        <v>249.6</v>
      </c>
      <c r="P102" s="66">
        <v>162</v>
      </c>
      <c r="Q102" s="65"/>
    </row>
    <row r="103" spans="1:17" ht="34">
      <c r="A103" s="40">
        <v>99</v>
      </c>
      <c r="B103" s="25" t="s">
        <v>28</v>
      </c>
      <c r="C103" s="25" t="s">
        <v>167</v>
      </c>
      <c r="D103" s="40">
        <v>3</v>
      </c>
      <c r="E103" s="66">
        <v>108</v>
      </c>
      <c r="F103" s="66">
        <v>108</v>
      </c>
      <c r="G103" s="66">
        <v>115.5</v>
      </c>
      <c r="H103" s="66">
        <v>108</v>
      </c>
      <c r="I103" s="66">
        <v>142.5</v>
      </c>
      <c r="J103" s="66">
        <v>108</v>
      </c>
      <c r="K103" s="66">
        <v>124.5</v>
      </c>
      <c r="L103" s="66">
        <v>108</v>
      </c>
      <c r="M103" s="66">
        <v>261</v>
      </c>
      <c r="N103" s="66">
        <v>108</v>
      </c>
      <c r="O103" s="66">
        <v>192</v>
      </c>
      <c r="P103" s="66">
        <v>108</v>
      </c>
      <c r="Q103" s="65"/>
    </row>
    <row r="104" spans="1:17" ht="34">
      <c r="A104" s="40">
        <v>100</v>
      </c>
      <c r="B104" s="25" t="s">
        <v>33</v>
      </c>
      <c r="C104" s="25" t="s">
        <v>215</v>
      </c>
      <c r="D104" s="40">
        <v>3</v>
      </c>
      <c r="E104" s="62">
        <f t="shared" ref="E104:J104" si="29">E103*1.5</f>
        <v>162</v>
      </c>
      <c r="F104" s="62">
        <f t="shared" si="29"/>
        <v>162</v>
      </c>
      <c r="G104" s="62">
        <f t="shared" si="29"/>
        <v>173.25</v>
      </c>
      <c r="H104" s="62">
        <f t="shared" si="29"/>
        <v>162</v>
      </c>
      <c r="I104" s="62">
        <f t="shared" si="29"/>
        <v>213.75</v>
      </c>
      <c r="J104" s="62">
        <f t="shared" si="29"/>
        <v>162</v>
      </c>
      <c r="K104" s="62">
        <f>K103*1.6</f>
        <v>199.20000000000002</v>
      </c>
      <c r="L104" s="62">
        <f>L103*1.5</f>
        <v>162</v>
      </c>
      <c r="M104" s="62">
        <f>M103*0.9</f>
        <v>234.9</v>
      </c>
      <c r="N104" s="62">
        <f>N103*1.5</f>
        <v>162</v>
      </c>
      <c r="O104" s="62">
        <f>O103*0.7</f>
        <v>134.39999999999998</v>
      </c>
      <c r="P104" s="62">
        <f>P103*1.5</f>
        <v>162</v>
      </c>
      <c r="Q104" s="65"/>
    </row>
    <row r="105" spans="1:17" ht="34">
      <c r="A105" s="40">
        <v>101</v>
      </c>
      <c r="B105" s="25" t="s">
        <v>33</v>
      </c>
      <c r="C105" s="25" t="s">
        <v>216</v>
      </c>
      <c r="D105" s="40">
        <v>3</v>
      </c>
      <c r="E105" s="62">
        <v>200</v>
      </c>
      <c r="F105" s="62">
        <v>200</v>
      </c>
      <c r="G105" s="62">
        <v>200</v>
      </c>
      <c r="H105" s="62">
        <v>200</v>
      </c>
      <c r="I105" s="62">
        <v>200</v>
      </c>
      <c r="J105" s="62">
        <v>200</v>
      </c>
      <c r="K105" s="62">
        <v>200</v>
      </c>
      <c r="L105" s="62">
        <v>200</v>
      </c>
      <c r="M105" s="62">
        <v>200</v>
      </c>
      <c r="N105" s="62">
        <v>200</v>
      </c>
      <c r="O105" s="62">
        <v>200</v>
      </c>
      <c r="P105" s="62">
        <v>200</v>
      </c>
      <c r="Q105" s="65"/>
    </row>
    <row r="106" spans="1:17" ht="34">
      <c r="A106" s="40">
        <v>102</v>
      </c>
      <c r="B106" s="25" t="s">
        <v>33</v>
      </c>
      <c r="C106" s="25" t="s">
        <v>217</v>
      </c>
      <c r="D106" s="40">
        <v>3</v>
      </c>
      <c r="E106" s="62">
        <f t="shared" ref="E106:J106" si="30">E105*1.5</f>
        <v>300</v>
      </c>
      <c r="F106" s="62">
        <f t="shared" si="30"/>
        <v>300</v>
      </c>
      <c r="G106" s="62">
        <f t="shared" si="30"/>
        <v>300</v>
      </c>
      <c r="H106" s="62">
        <f t="shared" si="30"/>
        <v>300</v>
      </c>
      <c r="I106" s="62">
        <f t="shared" si="30"/>
        <v>300</v>
      </c>
      <c r="J106" s="62">
        <f t="shared" si="30"/>
        <v>300</v>
      </c>
      <c r="K106" s="62">
        <f>K105*1.6</f>
        <v>320</v>
      </c>
      <c r="L106" s="62">
        <f>L105*1.1</f>
        <v>220.00000000000003</v>
      </c>
      <c r="M106" s="62">
        <f>M105*0.9</f>
        <v>180</v>
      </c>
      <c r="N106" s="62">
        <f>N105*1.5</f>
        <v>300</v>
      </c>
      <c r="O106" s="62">
        <f>O105*1.3</f>
        <v>260</v>
      </c>
      <c r="P106" s="62">
        <f>P105*1.5</f>
        <v>300</v>
      </c>
      <c r="Q106" s="65"/>
    </row>
    <row r="107" spans="1:17" ht="34">
      <c r="A107" s="40">
        <v>103</v>
      </c>
      <c r="B107" s="25" t="s">
        <v>33</v>
      </c>
      <c r="C107" s="25" t="s">
        <v>166</v>
      </c>
      <c r="D107" s="40">
        <v>3</v>
      </c>
      <c r="E107" s="62">
        <v>200</v>
      </c>
      <c r="F107" s="62">
        <v>200</v>
      </c>
      <c r="G107" s="62">
        <v>200</v>
      </c>
      <c r="H107" s="62">
        <v>200</v>
      </c>
      <c r="I107" s="62">
        <v>200</v>
      </c>
      <c r="J107" s="62">
        <v>200</v>
      </c>
      <c r="K107" s="62">
        <v>200</v>
      </c>
      <c r="L107" s="62">
        <v>200</v>
      </c>
      <c r="M107" s="62">
        <v>200</v>
      </c>
      <c r="N107" s="62">
        <v>200</v>
      </c>
      <c r="O107" s="62">
        <v>200</v>
      </c>
      <c r="P107" s="62">
        <v>200</v>
      </c>
      <c r="Q107" s="65"/>
    </row>
    <row r="108" spans="1:17" ht="34">
      <c r="A108" s="40">
        <v>104</v>
      </c>
      <c r="B108" s="25" t="s">
        <v>33</v>
      </c>
      <c r="C108" s="25" t="s">
        <v>218</v>
      </c>
      <c r="D108" s="40">
        <v>3</v>
      </c>
      <c r="E108" s="62">
        <f t="shared" ref="E108:J108" si="31">E107*1.5</f>
        <v>300</v>
      </c>
      <c r="F108" s="62">
        <f t="shared" si="31"/>
        <v>300</v>
      </c>
      <c r="G108" s="62">
        <f t="shared" si="31"/>
        <v>300</v>
      </c>
      <c r="H108" s="62">
        <f t="shared" si="31"/>
        <v>300</v>
      </c>
      <c r="I108" s="62">
        <f t="shared" si="31"/>
        <v>300</v>
      </c>
      <c r="J108" s="62">
        <f t="shared" si="31"/>
        <v>300</v>
      </c>
      <c r="K108" s="62">
        <f>K107*1.6</f>
        <v>320</v>
      </c>
      <c r="L108" s="62">
        <f>L107*1.5</f>
        <v>300</v>
      </c>
      <c r="M108" s="62">
        <f>M107*0.9</f>
        <v>180</v>
      </c>
      <c r="N108" s="62">
        <f>N107*1.5</f>
        <v>300</v>
      </c>
      <c r="O108" s="62">
        <f>O107*1</f>
        <v>200</v>
      </c>
      <c r="P108" s="62">
        <f>P107*1.5</f>
        <v>300</v>
      </c>
      <c r="Q108" s="65"/>
    </row>
    <row r="109" spans="1:17" ht="34">
      <c r="A109" s="40">
        <v>105</v>
      </c>
      <c r="B109" s="25" t="s">
        <v>33</v>
      </c>
      <c r="C109" s="25" t="s">
        <v>219</v>
      </c>
      <c r="D109" s="40">
        <v>3</v>
      </c>
      <c r="E109" s="66">
        <v>162</v>
      </c>
      <c r="F109" s="66">
        <v>162</v>
      </c>
      <c r="G109" s="66">
        <v>173.25</v>
      </c>
      <c r="H109" s="66">
        <v>162</v>
      </c>
      <c r="I109" s="66">
        <v>213.75</v>
      </c>
      <c r="J109" s="66">
        <v>162</v>
      </c>
      <c r="K109" s="66">
        <v>199.2</v>
      </c>
      <c r="L109" s="66">
        <v>162</v>
      </c>
      <c r="M109" s="66">
        <v>234.9</v>
      </c>
      <c r="N109" s="66">
        <v>162</v>
      </c>
      <c r="O109" s="66">
        <v>249.6</v>
      </c>
      <c r="P109" s="66">
        <v>162</v>
      </c>
      <c r="Q109" s="65"/>
    </row>
    <row r="110" spans="1:17" ht="34">
      <c r="A110" s="40">
        <v>106</v>
      </c>
      <c r="B110" s="25" t="s">
        <v>33</v>
      </c>
      <c r="C110" s="25" t="s">
        <v>220</v>
      </c>
      <c r="D110" s="40">
        <v>3</v>
      </c>
      <c r="E110" s="66">
        <v>108</v>
      </c>
      <c r="F110" s="66">
        <v>108</v>
      </c>
      <c r="G110" s="66">
        <v>115.5</v>
      </c>
      <c r="H110" s="66">
        <v>108</v>
      </c>
      <c r="I110" s="66">
        <v>142.5</v>
      </c>
      <c r="J110" s="66">
        <v>108</v>
      </c>
      <c r="K110" s="66">
        <v>124.5</v>
      </c>
      <c r="L110" s="66">
        <v>108</v>
      </c>
      <c r="M110" s="66">
        <v>180</v>
      </c>
      <c r="N110" s="66">
        <v>108</v>
      </c>
      <c r="O110" s="66">
        <v>192</v>
      </c>
      <c r="P110" s="66">
        <v>108</v>
      </c>
      <c r="Q110" s="65"/>
    </row>
    <row r="111" spans="1:17" ht="34">
      <c r="A111" s="40">
        <v>107</v>
      </c>
      <c r="B111" s="25" t="s">
        <v>33</v>
      </c>
      <c r="C111" s="25" t="s">
        <v>181</v>
      </c>
      <c r="D111" s="40">
        <v>3</v>
      </c>
      <c r="E111" s="66">
        <v>108</v>
      </c>
      <c r="F111" s="66">
        <v>108</v>
      </c>
      <c r="G111" s="66">
        <v>115.5</v>
      </c>
      <c r="H111" s="66">
        <v>108</v>
      </c>
      <c r="I111" s="66">
        <v>142.5</v>
      </c>
      <c r="J111" s="66">
        <v>108</v>
      </c>
      <c r="K111" s="66">
        <v>124.5</v>
      </c>
      <c r="L111" s="66">
        <v>108</v>
      </c>
      <c r="M111" s="66">
        <v>180</v>
      </c>
      <c r="N111" s="66">
        <v>108</v>
      </c>
      <c r="O111" s="66">
        <v>192</v>
      </c>
      <c r="P111" s="66">
        <v>108</v>
      </c>
      <c r="Q111" s="65"/>
    </row>
    <row r="112" spans="1:17" ht="34">
      <c r="A112" s="40">
        <v>108</v>
      </c>
      <c r="B112" s="25" t="s">
        <v>33</v>
      </c>
      <c r="C112" s="25" t="s">
        <v>173</v>
      </c>
      <c r="D112" s="40">
        <v>3</v>
      </c>
      <c r="E112" s="62">
        <f t="shared" ref="E112:J112" si="32">E111*1.5</f>
        <v>162</v>
      </c>
      <c r="F112" s="62">
        <f t="shared" si="32"/>
        <v>162</v>
      </c>
      <c r="G112" s="62">
        <f t="shared" si="32"/>
        <v>173.25</v>
      </c>
      <c r="H112" s="62">
        <f t="shared" si="32"/>
        <v>162</v>
      </c>
      <c r="I112" s="62">
        <f t="shared" si="32"/>
        <v>213.75</v>
      </c>
      <c r="J112" s="62">
        <f t="shared" si="32"/>
        <v>162</v>
      </c>
      <c r="K112" s="62">
        <f>K111*1.6</f>
        <v>199.20000000000002</v>
      </c>
      <c r="L112" s="62">
        <f>L111*1.5</f>
        <v>162</v>
      </c>
      <c r="M112" s="62">
        <f>M111*0.9</f>
        <v>162</v>
      </c>
      <c r="N112" s="62">
        <f>N111*1.5</f>
        <v>162</v>
      </c>
      <c r="O112" s="62">
        <f>O111*1.3</f>
        <v>249.60000000000002</v>
      </c>
      <c r="P112" s="62">
        <f>P111*1.5</f>
        <v>162</v>
      </c>
      <c r="Q112" s="65"/>
    </row>
    <row r="113" spans="1:17" ht="34">
      <c r="A113" s="40">
        <v>109</v>
      </c>
      <c r="B113" s="25" t="s">
        <v>33</v>
      </c>
      <c r="C113" s="25" t="s">
        <v>221</v>
      </c>
      <c r="D113" s="40">
        <v>3</v>
      </c>
      <c r="E113" s="62">
        <v>200</v>
      </c>
      <c r="F113" s="62">
        <v>200</v>
      </c>
      <c r="G113" s="62">
        <v>200</v>
      </c>
      <c r="H113" s="62">
        <v>200</v>
      </c>
      <c r="I113" s="62">
        <v>200</v>
      </c>
      <c r="J113" s="62">
        <v>200</v>
      </c>
      <c r="K113" s="62">
        <v>200</v>
      </c>
      <c r="L113" s="62">
        <v>200</v>
      </c>
      <c r="M113" s="62">
        <v>200</v>
      </c>
      <c r="N113" s="62">
        <v>200</v>
      </c>
      <c r="O113" s="62">
        <v>200</v>
      </c>
      <c r="P113" s="62">
        <v>200</v>
      </c>
      <c r="Q113" s="65"/>
    </row>
    <row r="114" spans="1:17" ht="34">
      <c r="A114" s="40">
        <v>110</v>
      </c>
      <c r="B114" s="25" t="s">
        <v>33</v>
      </c>
      <c r="C114" s="25" t="s">
        <v>222</v>
      </c>
      <c r="D114" s="40">
        <v>3</v>
      </c>
      <c r="E114" s="62">
        <f>E113*1.5</f>
        <v>300</v>
      </c>
      <c r="F114" s="62">
        <f>F113*1.5</f>
        <v>300</v>
      </c>
      <c r="G114" s="62">
        <f>G113*1.5</f>
        <v>300</v>
      </c>
      <c r="H114" s="62">
        <f>H113*1.5</f>
        <v>300</v>
      </c>
      <c r="I114" s="62">
        <f>I113*0.5</f>
        <v>100</v>
      </c>
      <c r="J114" s="62">
        <f>J113*1.5</f>
        <v>300</v>
      </c>
      <c r="K114" s="62">
        <f>K113*1.6</f>
        <v>320</v>
      </c>
      <c r="L114" s="62">
        <f>L113*1.5</f>
        <v>300</v>
      </c>
      <c r="M114" s="62">
        <f>M113*0.9</f>
        <v>180</v>
      </c>
      <c r="N114" s="62">
        <f>N113*1.5</f>
        <v>300</v>
      </c>
      <c r="O114" s="62">
        <f>O113*0.7</f>
        <v>140</v>
      </c>
      <c r="P114" s="62">
        <f>P113*1.5</f>
        <v>300</v>
      </c>
      <c r="Q114" s="65"/>
    </row>
    <row r="115" spans="1:17" ht="34">
      <c r="A115" s="40">
        <v>111</v>
      </c>
      <c r="B115" s="25" t="s">
        <v>33</v>
      </c>
      <c r="C115" s="25" t="s">
        <v>223</v>
      </c>
      <c r="D115" s="40">
        <v>3</v>
      </c>
      <c r="E115" s="66">
        <v>162</v>
      </c>
      <c r="F115" s="66">
        <v>162</v>
      </c>
      <c r="G115" s="66">
        <v>173.25</v>
      </c>
      <c r="H115" s="66">
        <v>162</v>
      </c>
      <c r="I115" s="66">
        <v>213.75</v>
      </c>
      <c r="J115" s="66">
        <v>162</v>
      </c>
      <c r="K115" s="66">
        <v>199.2</v>
      </c>
      <c r="L115" s="66">
        <v>162</v>
      </c>
      <c r="M115" s="66">
        <v>234.9</v>
      </c>
      <c r="N115" s="66">
        <v>162</v>
      </c>
      <c r="O115" s="66">
        <v>249.6</v>
      </c>
      <c r="P115" s="66">
        <v>162</v>
      </c>
      <c r="Q115" s="65"/>
    </row>
    <row r="116" spans="1:17" ht="34">
      <c r="A116" s="40">
        <v>112</v>
      </c>
      <c r="B116" s="25" t="s">
        <v>33</v>
      </c>
      <c r="C116" s="25" t="s">
        <v>223</v>
      </c>
      <c r="D116" s="40">
        <v>3</v>
      </c>
      <c r="E116" s="66">
        <v>108</v>
      </c>
      <c r="F116" s="66">
        <v>108</v>
      </c>
      <c r="G116" s="66">
        <v>115.5</v>
      </c>
      <c r="H116" s="66">
        <v>108</v>
      </c>
      <c r="I116" s="66">
        <v>142.5</v>
      </c>
      <c r="J116" s="66">
        <v>108</v>
      </c>
      <c r="K116" s="66">
        <v>124.5</v>
      </c>
      <c r="L116" s="66">
        <v>108</v>
      </c>
      <c r="M116" s="66">
        <v>180</v>
      </c>
      <c r="N116" s="66">
        <v>108</v>
      </c>
      <c r="O116" s="66">
        <v>192</v>
      </c>
      <c r="P116" s="66">
        <v>108</v>
      </c>
      <c r="Q116" s="65"/>
    </row>
    <row r="117" spans="1:17" ht="34">
      <c r="A117" s="40">
        <v>113</v>
      </c>
      <c r="B117" s="25" t="s">
        <v>33</v>
      </c>
      <c r="C117" s="25" t="s">
        <v>172</v>
      </c>
      <c r="D117" s="40">
        <v>3</v>
      </c>
      <c r="E117" s="62">
        <v>162</v>
      </c>
      <c r="F117" s="62">
        <v>162</v>
      </c>
      <c r="G117" s="62">
        <v>173.25</v>
      </c>
      <c r="H117" s="62">
        <v>162</v>
      </c>
      <c r="I117" s="62">
        <v>213.75</v>
      </c>
      <c r="J117" s="62">
        <v>162</v>
      </c>
      <c r="K117" s="62">
        <v>199.2</v>
      </c>
      <c r="L117" s="62">
        <v>162</v>
      </c>
      <c r="M117" s="62">
        <v>180</v>
      </c>
      <c r="N117" s="62">
        <v>162</v>
      </c>
      <c r="O117" s="62">
        <v>249.6</v>
      </c>
      <c r="P117" s="62">
        <v>162</v>
      </c>
      <c r="Q117" s="65"/>
    </row>
    <row r="118" spans="1:17" ht="34">
      <c r="A118" s="40">
        <v>114</v>
      </c>
      <c r="B118" s="25" t="s">
        <v>33</v>
      </c>
      <c r="C118" s="25" t="s">
        <v>224</v>
      </c>
      <c r="D118" s="40">
        <v>3</v>
      </c>
      <c r="E118" s="62">
        <f>E117*1.5</f>
        <v>243</v>
      </c>
      <c r="F118" s="62">
        <f>F117*1.5</f>
        <v>243</v>
      </c>
      <c r="G118" s="62">
        <f>G117*1.5</f>
        <v>259.875</v>
      </c>
      <c r="H118" s="62">
        <f>H117*1.5</f>
        <v>243</v>
      </c>
      <c r="I118" s="62">
        <f>I117*0.5</f>
        <v>106.875</v>
      </c>
      <c r="J118" s="62">
        <f>J117*1.5</f>
        <v>243</v>
      </c>
      <c r="K118" s="62">
        <v>100</v>
      </c>
      <c r="L118" s="62">
        <f>L117*1.5</f>
        <v>243</v>
      </c>
      <c r="M118" s="62">
        <f>M117*0.9</f>
        <v>162</v>
      </c>
      <c r="N118" s="62">
        <f>N117*1.5</f>
        <v>243</v>
      </c>
      <c r="O118" s="62">
        <f>O117*0.7</f>
        <v>174.72</v>
      </c>
      <c r="P118" s="62">
        <f>P117*1.5</f>
        <v>243</v>
      </c>
      <c r="Q118" s="65"/>
    </row>
    <row r="119" spans="1:17" ht="34">
      <c r="A119" s="40">
        <v>115</v>
      </c>
      <c r="B119" s="25" t="s">
        <v>33</v>
      </c>
      <c r="C119" s="25" t="s">
        <v>225</v>
      </c>
      <c r="D119" s="40">
        <v>3</v>
      </c>
      <c r="E119" s="62">
        <f t="shared" ref="E119:P119" si="33">E118*0.6</f>
        <v>145.79999999999998</v>
      </c>
      <c r="F119" s="62">
        <f t="shared" si="33"/>
        <v>145.79999999999998</v>
      </c>
      <c r="G119" s="62">
        <f t="shared" si="33"/>
        <v>155.92499999999998</v>
      </c>
      <c r="H119" s="62">
        <f t="shared" si="33"/>
        <v>145.79999999999998</v>
      </c>
      <c r="I119" s="62">
        <f t="shared" si="33"/>
        <v>64.125</v>
      </c>
      <c r="J119" s="62">
        <f t="shared" si="33"/>
        <v>145.79999999999998</v>
      </c>
      <c r="K119" s="62">
        <f t="shared" si="33"/>
        <v>60</v>
      </c>
      <c r="L119" s="62">
        <f t="shared" si="33"/>
        <v>145.79999999999998</v>
      </c>
      <c r="M119" s="62">
        <f t="shared" si="33"/>
        <v>97.2</v>
      </c>
      <c r="N119" s="62">
        <f t="shared" si="33"/>
        <v>145.79999999999998</v>
      </c>
      <c r="O119" s="62">
        <f t="shared" si="33"/>
        <v>104.83199999999999</v>
      </c>
      <c r="P119" s="62">
        <f t="shared" si="33"/>
        <v>145.79999999999998</v>
      </c>
      <c r="Q119" s="65"/>
    </row>
    <row r="120" spans="1:17" ht="34">
      <c r="A120" s="40">
        <v>116</v>
      </c>
      <c r="B120" s="25" t="s">
        <v>33</v>
      </c>
      <c r="C120" s="25" t="s">
        <v>226</v>
      </c>
      <c r="D120" s="40">
        <v>3</v>
      </c>
      <c r="E120" s="66">
        <v>162</v>
      </c>
      <c r="F120" s="66">
        <v>162</v>
      </c>
      <c r="G120" s="66">
        <v>173.25</v>
      </c>
      <c r="H120" s="66">
        <v>162</v>
      </c>
      <c r="I120" s="66">
        <v>213.75</v>
      </c>
      <c r="J120" s="66">
        <v>162</v>
      </c>
      <c r="K120" s="66">
        <v>199.2</v>
      </c>
      <c r="L120" s="66">
        <v>162</v>
      </c>
      <c r="M120" s="66">
        <v>220</v>
      </c>
      <c r="N120" s="66">
        <v>162</v>
      </c>
      <c r="O120" s="66">
        <v>249.6</v>
      </c>
      <c r="P120" s="66">
        <v>162</v>
      </c>
      <c r="Q120" s="65"/>
    </row>
    <row r="121" spans="1:17" ht="34">
      <c r="A121" s="40">
        <v>117</v>
      </c>
      <c r="B121" s="25" t="s">
        <v>33</v>
      </c>
      <c r="C121" s="25" t="s">
        <v>227</v>
      </c>
      <c r="D121" s="40">
        <v>3</v>
      </c>
      <c r="E121" s="66">
        <v>108</v>
      </c>
      <c r="F121" s="66">
        <v>108</v>
      </c>
      <c r="G121" s="66">
        <v>115.5</v>
      </c>
      <c r="H121" s="66">
        <v>108</v>
      </c>
      <c r="I121" s="66">
        <v>142.5</v>
      </c>
      <c r="J121" s="66">
        <v>108</v>
      </c>
      <c r="K121" s="66">
        <v>124.5</v>
      </c>
      <c r="L121" s="66">
        <v>108</v>
      </c>
      <c r="M121" s="66">
        <v>180</v>
      </c>
      <c r="N121" s="66">
        <v>108</v>
      </c>
      <c r="O121" s="66">
        <v>192</v>
      </c>
      <c r="P121" s="66">
        <v>108</v>
      </c>
      <c r="Q121" s="65"/>
    </row>
    <row r="122" spans="1:17" ht="34">
      <c r="A122" s="40">
        <v>118</v>
      </c>
      <c r="B122" s="25" t="s">
        <v>33</v>
      </c>
      <c r="C122" s="25" t="s">
        <v>172</v>
      </c>
      <c r="D122" s="40">
        <v>3</v>
      </c>
      <c r="E122" s="62">
        <f t="shared" ref="E122:J122" si="34">E121*1.5</f>
        <v>162</v>
      </c>
      <c r="F122" s="62">
        <f t="shared" si="34"/>
        <v>162</v>
      </c>
      <c r="G122" s="62">
        <f t="shared" si="34"/>
        <v>173.25</v>
      </c>
      <c r="H122" s="62">
        <f t="shared" si="34"/>
        <v>162</v>
      </c>
      <c r="I122" s="62">
        <f t="shared" si="34"/>
        <v>213.75</v>
      </c>
      <c r="J122" s="62">
        <f t="shared" si="34"/>
        <v>162</v>
      </c>
      <c r="K122" s="62">
        <f>K121*1.6</f>
        <v>199.20000000000002</v>
      </c>
      <c r="L122" s="62">
        <f>L121*1.5</f>
        <v>162</v>
      </c>
      <c r="M122" s="62">
        <f>M121*0.9</f>
        <v>162</v>
      </c>
      <c r="N122" s="62">
        <f>N121*1.5</f>
        <v>162</v>
      </c>
      <c r="O122" s="62">
        <f>O121*1.3</f>
        <v>249.60000000000002</v>
      </c>
      <c r="P122" s="62">
        <f>P121*1.5</f>
        <v>162</v>
      </c>
      <c r="Q122" s="65"/>
    </row>
    <row r="123" spans="1:17" ht="34">
      <c r="A123" s="40">
        <v>119</v>
      </c>
      <c r="B123" s="25" t="s">
        <v>33</v>
      </c>
      <c r="C123" s="25" t="s">
        <v>228</v>
      </c>
      <c r="D123" s="40">
        <v>3</v>
      </c>
      <c r="E123" s="62">
        <v>200</v>
      </c>
      <c r="F123" s="62">
        <v>200</v>
      </c>
      <c r="G123" s="62">
        <v>200</v>
      </c>
      <c r="H123" s="62">
        <v>200</v>
      </c>
      <c r="I123" s="62">
        <v>200</v>
      </c>
      <c r="J123" s="62">
        <v>200</v>
      </c>
      <c r="K123" s="62">
        <v>200</v>
      </c>
      <c r="L123" s="62">
        <v>200</v>
      </c>
      <c r="M123" s="62">
        <v>200</v>
      </c>
      <c r="N123" s="62">
        <v>200</v>
      </c>
      <c r="O123" s="62">
        <v>200</v>
      </c>
      <c r="P123" s="62">
        <v>200</v>
      </c>
      <c r="Q123" s="65"/>
    </row>
    <row r="124" spans="1:17" ht="34">
      <c r="A124" s="40">
        <v>120</v>
      </c>
      <c r="B124" s="25" t="s">
        <v>33</v>
      </c>
      <c r="C124" s="25" t="s">
        <v>229</v>
      </c>
      <c r="D124" s="40">
        <v>3</v>
      </c>
      <c r="E124" s="62">
        <f t="shared" ref="E124:P124" si="35">E123*0.3</f>
        <v>60</v>
      </c>
      <c r="F124" s="62">
        <f t="shared" si="35"/>
        <v>60</v>
      </c>
      <c r="G124" s="62">
        <f t="shared" si="35"/>
        <v>60</v>
      </c>
      <c r="H124" s="62">
        <f t="shared" si="35"/>
        <v>60</v>
      </c>
      <c r="I124" s="62">
        <f t="shared" si="35"/>
        <v>60</v>
      </c>
      <c r="J124" s="62">
        <f t="shared" si="35"/>
        <v>60</v>
      </c>
      <c r="K124" s="62">
        <f t="shared" si="35"/>
        <v>60</v>
      </c>
      <c r="L124" s="62">
        <f t="shared" si="35"/>
        <v>60</v>
      </c>
      <c r="M124" s="62">
        <f t="shared" si="35"/>
        <v>60</v>
      </c>
      <c r="N124" s="62">
        <f t="shared" si="35"/>
        <v>60</v>
      </c>
      <c r="O124" s="62">
        <f t="shared" si="35"/>
        <v>60</v>
      </c>
      <c r="P124" s="62">
        <f t="shared" si="35"/>
        <v>60</v>
      </c>
      <c r="Q124" s="65"/>
    </row>
    <row r="125" spans="1:17" ht="34">
      <c r="A125" s="40">
        <v>121</v>
      </c>
      <c r="B125" s="25" t="s">
        <v>33</v>
      </c>
      <c r="C125" s="25" t="s">
        <v>230</v>
      </c>
      <c r="D125" s="40">
        <v>3</v>
      </c>
      <c r="E125" s="62">
        <v>200</v>
      </c>
      <c r="F125" s="62">
        <v>200</v>
      </c>
      <c r="G125" s="62">
        <v>200</v>
      </c>
      <c r="H125" s="62">
        <v>200</v>
      </c>
      <c r="I125" s="62">
        <v>200</v>
      </c>
      <c r="J125" s="62">
        <v>200</v>
      </c>
      <c r="K125" s="62">
        <v>200</v>
      </c>
      <c r="L125" s="62">
        <v>200</v>
      </c>
      <c r="M125" s="62">
        <v>200</v>
      </c>
      <c r="N125" s="62">
        <v>200</v>
      </c>
      <c r="O125" s="62">
        <v>200</v>
      </c>
      <c r="P125" s="62">
        <v>200</v>
      </c>
      <c r="Q125" s="65"/>
    </row>
    <row r="126" spans="1:17" ht="34">
      <c r="A126" s="40">
        <v>122</v>
      </c>
      <c r="B126" s="25" t="s">
        <v>33</v>
      </c>
      <c r="C126" s="25" t="s">
        <v>231</v>
      </c>
      <c r="D126" s="40">
        <v>3</v>
      </c>
      <c r="E126" s="62">
        <f t="shared" ref="E126:P126" si="36">E125*0.5</f>
        <v>100</v>
      </c>
      <c r="F126" s="62">
        <f t="shared" si="36"/>
        <v>100</v>
      </c>
      <c r="G126" s="62">
        <f t="shared" si="36"/>
        <v>100</v>
      </c>
      <c r="H126" s="62">
        <f t="shared" si="36"/>
        <v>100</v>
      </c>
      <c r="I126" s="62">
        <f t="shared" si="36"/>
        <v>100</v>
      </c>
      <c r="J126" s="62">
        <f t="shared" si="36"/>
        <v>100</v>
      </c>
      <c r="K126" s="62">
        <f t="shared" si="36"/>
        <v>100</v>
      </c>
      <c r="L126" s="62">
        <f t="shared" si="36"/>
        <v>100</v>
      </c>
      <c r="M126" s="62">
        <f t="shared" si="36"/>
        <v>100</v>
      </c>
      <c r="N126" s="62">
        <f t="shared" si="36"/>
        <v>100</v>
      </c>
      <c r="O126" s="62">
        <f t="shared" si="36"/>
        <v>100</v>
      </c>
      <c r="P126" s="62">
        <f t="shared" si="36"/>
        <v>100</v>
      </c>
      <c r="Q126" s="65"/>
    </row>
    <row r="127" spans="1:17" ht="34">
      <c r="A127" s="40">
        <v>123</v>
      </c>
      <c r="B127" s="25" t="s">
        <v>33</v>
      </c>
      <c r="C127" s="25" t="s">
        <v>232</v>
      </c>
      <c r="D127" s="40">
        <v>3</v>
      </c>
      <c r="E127" s="66">
        <v>162</v>
      </c>
      <c r="F127" s="66">
        <v>162</v>
      </c>
      <c r="G127" s="66">
        <v>173.25</v>
      </c>
      <c r="H127" s="66">
        <v>162</v>
      </c>
      <c r="I127" s="66">
        <v>213.75</v>
      </c>
      <c r="J127" s="66">
        <v>162</v>
      </c>
      <c r="K127" s="66">
        <v>199.2</v>
      </c>
      <c r="L127" s="66">
        <v>162</v>
      </c>
      <c r="M127" s="66">
        <v>234.9</v>
      </c>
      <c r="N127" s="66">
        <v>162</v>
      </c>
      <c r="O127" s="66">
        <v>100</v>
      </c>
      <c r="P127" s="66">
        <v>162</v>
      </c>
      <c r="Q127" s="65"/>
    </row>
    <row r="128" spans="1:17" ht="34">
      <c r="A128" s="40">
        <v>124</v>
      </c>
      <c r="B128" s="25" t="s">
        <v>33</v>
      </c>
      <c r="C128" s="25" t="s">
        <v>192</v>
      </c>
      <c r="D128" s="40">
        <v>3</v>
      </c>
      <c r="E128" s="66">
        <v>108</v>
      </c>
      <c r="F128" s="66">
        <v>108</v>
      </c>
      <c r="G128" s="66">
        <v>115.5</v>
      </c>
      <c r="H128" s="66">
        <v>108</v>
      </c>
      <c r="I128" s="66">
        <v>142.5</v>
      </c>
      <c r="J128" s="66">
        <v>108</v>
      </c>
      <c r="K128" s="66">
        <v>124.5</v>
      </c>
      <c r="L128" s="66">
        <v>108</v>
      </c>
      <c r="M128" s="66">
        <v>180</v>
      </c>
      <c r="N128" s="66">
        <v>108</v>
      </c>
      <c r="O128" s="66">
        <v>192</v>
      </c>
      <c r="P128" s="66">
        <v>108</v>
      </c>
      <c r="Q128" s="65"/>
    </row>
    <row r="129" spans="1:17" ht="34">
      <c r="A129" s="40">
        <v>125</v>
      </c>
      <c r="B129" s="25" t="s">
        <v>33</v>
      </c>
      <c r="C129" s="25" t="s">
        <v>233</v>
      </c>
      <c r="D129" s="40">
        <v>3</v>
      </c>
      <c r="E129" s="66">
        <v>108</v>
      </c>
      <c r="F129" s="66">
        <v>108</v>
      </c>
      <c r="G129" s="66">
        <v>115.5</v>
      </c>
      <c r="H129" s="66">
        <v>108</v>
      </c>
      <c r="I129" s="66">
        <v>142.5</v>
      </c>
      <c r="J129" s="66">
        <v>108</v>
      </c>
      <c r="K129" s="66">
        <v>124.5</v>
      </c>
      <c r="L129" s="66">
        <v>108</v>
      </c>
      <c r="M129" s="66">
        <v>261</v>
      </c>
      <c r="N129" s="66">
        <v>108</v>
      </c>
      <c r="O129" s="66">
        <v>192</v>
      </c>
      <c r="P129" s="66">
        <v>108</v>
      </c>
      <c r="Q129" s="65"/>
    </row>
    <row r="130" spans="1:17" ht="34">
      <c r="A130" s="40">
        <v>126</v>
      </c>
      <c r="B130" s="25" t="s">
        <v>31</v>
      </c>
      <c r="C130" s="25" t="s">
        <v>179</v>
      </c>
      <c r="D130" s="40">
        <v>3</v>
      </c>
      <c r="E130" s="62">
        <f t="shared" ref="E130:J130" si="37">E129*1.5</f>
        <v>162</v>
      </c>
      <c r="F130" s="62">
        <f t="shared" si="37"/>
        <v>162</v>
      </c>
      <c r="G130" s="62">
        <f t="shared" si="37"/>
        <v>173.25</v>
      </c>
      <c r="H130" s="62">
        <f t="shared" si="37"/>
        <v>162</v>
      </c>
      <c r="I130" s="62">
        <f t="shared" si="37"/>
        <v>213.75</v>
      </c>
      <c r="J130" s="62">
        <f t="shared" si="37"/>
        <v>162</v>
      </c>
      <c r="K130" s="62">
        <f>K129*1.6</f>
        <v>199.20000000000002</v>
      </c>
      <c r="L130" s="62">
        <f>L129*1.5</f>
        <v>162</v>
      </c>
      <c r="M130" s="62">
        <f>M129*0.9</f>
        <v>234.9</v>
      </c>
      <c r="N130" s="62">
        <f>N129*1.5</f>
        <v>162</v>
      </c>
      <c r="O130" s="62">
        <f>O129*1.3</f>
        <v>249.60000000000002</v>
      </c>
      <c r="P130" s="62">
        <f>P129*1.5</f>
        <v>162</v>
      </c>
      <c r="Q130" s="65"/>
    </row>
    <row r="131" spans="1:17" ht="34">
      <c r="A131" s="40">
        <v>127</v>
      </c>
      <c r="B131" s="25" t="s">
        <v>31</v>
      </c>
      <c r="C131" s="25" t="s">
        <v>234</v>
      </c>
      <c r="D131" s="40">
        <v>3</v>
      </c>
      <c r="E131" s="62">
        <v>200</v>
      </c>
      <c r="F131" s="62">
        <v>200</v>
      </c>
      <c r="G131" s="62">
        <v>200</v>
      </c>
      <c r="H131" s="62">
        <v>200</v>
      </c>
      <c r="I131" s="62">
        <v>200</v>
      </c>
      <c r="J131" s="62">
        <v>200</v>
      </c>
      <c r="K131" s="62">
        <v>200</v>
      </c>
      <c r="L131" s="62">
        <v>200</v>
      </c>
      <c r="M131" s="62">
        <v>200</v>
      </c>
      <c r="N131" s="62">
        <v>200</v>
      </c>
      <c r="O131" s="62">
        <v>200</v>
      </c>
      <c r="P131" s="62">
        <v>200</v>
      </c>
      <c r="Q131" s="65"/>
    </row>
    <row r="132" spans="1:17" ht="34">
      <c r="A132" s="40">
        <v>128</v>
      </c>
      <c r="B132" s="25" t="s">
        <v>31</v>
      </c>
      <c r="C132" s="25" t="s">
        <v>235</v>
      </c>
      <c r="D132" s="40">
        <v>3</v>
      </c>
      <c r="E132" s="62">
        <f t="shared" ref="E132:J132" si="38">E131*1.5</f>
        <v>300</v>
      </c>
      <c r="F132" s="62">
        <f t="shared" si="38"/>
        <v>300</v>
      </c>
      <c r="G132" s="62">
        <f t="shared" si="38"/>
        <v>300</v>
      </c>
      <c r="H132" s="62">
        <f t="shared" si="38"/>
        <v>300</v>
      </c>
      <c r="I132" s="62">
        <f t="shared" si="38"/>
        <v>300</v>
      </c>
      <c r="J132" s="62">
        <f t="shared" si="38"/>
        <v>300</v>
      </c>
      <c r="K132" s="62">
        <f>K131*1.6</f>
        <v>320</v>
      </c>
      <c r="L132" s="62">
        <f>L131*1.5</f>
        <v>300</v>
      </c>
      <c r="M132" s="62">
        <f>M131*0.9</f>
        <v>180</v>
      </c>
      <c r="N132" s="62">
        <f>N131*1.5</f>
        <v>300</v>
      </c>
      <c r="O132" s="62">
        <f>O131*1.3</f>
        <v>260</v>
      </c>
      <c r="P132" s="62">
        <f>P131*1.5</f>
        <v>300</v>
      </c>
      <c r="Q132" s="65"/>
    </row>
    <row r="133" spans="1:17" ht="34">
      <c r="A133" s="40">
        <v>129</v>
      </c>
      <c r="B133" s="25" t="s">
        <v>31</v>
      </c>
      <c r="C133" s="25" t="s">
        <v>172</v>
      </c>
      <c r="D133" s="40">
        <v>3</v>
      </c>
      <c r="E133" s="66">
        <v>162</v>
      </c>
      <c r="F133" s="66">
        <v>162</v>
      </c>
      <c r="G133" s="66">
        <v>173.25</v>
      </c>
      <c r="H133" s="66">
        <v>162</v>
      </c>
      <c r="I133" s="66">
        <v>213.75</v>
      </c>
      <c r="J133" s="66">
        <v>162</v>
      </c>
      <c r="K133" s="66">
        <v>199.2</v>
      </c>
      <c r="L133" s="66">
        <v>162</v>
      </c>
      <c r="M133" s="66">
        <v>234.9</v>
      </c>
      <c r="N133" s="66">
        <v>162</v>
      </c>
      <c r="O133" s="66">
        <v>249.6</v>
      </c>
      <c r="P133" s="66">
        <v>162</v>
      </c>
      <c r="Q133" s="65"/>
    </row>
    <row r="134" spans="1:17" ht="34">
      <c r="A134" s="40">
        <v>130</v>
      </c>
      <c r="B134" s="25" t="s">
        <v>31</v>
      </c>
      <c r="C134" s="25" t="s">
        <v>236</v>
      </c>
      <c r="D134" s="40">
        <v>3</v>
      </c>
      <c r="E134" s="66">
        <v>108</v>
      </c>
      <c r="F134" s="66">
        <v>108</v>
      </c>
      <c r="G134" s="66">
        <v>115.5</v>
      </c>
      <c r="H134" s="66">
        <v>108</v>
      </c>
      <c r="I134" s="66">
        <v>142.5</v>
      </c>
      <c r="J134" s="66">
        <v>108</v>
      </c>
      <c r="K134" s="66">
        <v>124.5</v>
      </c>
      <c r="L134" s="66">
        <v>108</v>
      </c>
      <c r="M134" s="66">
        <v>261</v>
      </c>
      <c r="N134" s="66">
        <v>108</v>
      </c>
      <c r="O134" s="66">
        <v>192</v>
      </c>
      <c r="P134" s="66">
        <v>108</v>
      </c>
      <c r="Q134" s="65"/>
    </row>
    <row r="135" spans="1:17" ht="34">
      <c r="A135" s="40">
        <v>131</v>
      </c>
      <c r="B135" s="25" t="s">
        <v>31</v>
      </c>
      <c r="C135" s="25" t="s">
        <v>237</v>
      </c>
      <c r="D135" s="40">
        <v>3</v>
      </c>
      <c r="E135" s="62">
        <v>162</v>
      </c>
      <c r="F135" s="62">
        <v>162</v>
      </c>
      <c r="G135" s="62">
        <v>173.25</v>
      </c>
      <c r="H135" s="62">
        <v>162</v>
      </c>
      <c r="I135" s="62">
        <v>213.75</v>
      </c>
      <c r="J135" s="62">
        <v>162</v>
      </c>
      <c r="K135" s="62">
        <v>199.2</v>
      </c>
      <c r="L135" s="62">
        <v>162</v>
      </c>
      <c r="M135" s="62">
        <v>234.9</v>
      </c>
      <c r="N135" s="62">
        <v>162</v>
      </c>
      <c r="O135" s="62">
        <v>249.6</v>
      </c>
      <c r="P135" s="62">
        <v>162</v>
      </c>
      <c r="Q135" s="65"/>
    </row>
    <row r="136" spans="1:17" ht="34">
      <c r="A136" s="40">
        <v>132</v>
      </c>
      <c r="B136" s="25" t="s">
        <v>31</v>
      </c>
      <c r="C136" s="25" t="s">
        <v>154</v>
      </c>
      <c r="D136" s="40">
        <v>3</v>
      </c>
      <c r="E136" s="62">
        <f t="shared" ref="E136:J136" si="39">E135*1.5</f>
        <v>243</v>
      </c>
      <c r="F136" s="62">
        <f t="shared" si="39"/>
        <v>243</v>
      </c>
      <c r="G136" s="62">
        <f t="shared" si="39"/>
        <v>259.875</v>
      </c>
      <c r="H136" s="62">
        <f t="shared" si="39"/>
        <v>243</v>
      </c>
      <c r="I136" s="62">
        <f t="shared" si="39"/>
        <v>320.625</v>
      </c>
      <c r="J136" s="62">
        <f t="shared" si="39"/>
        <v>243</v>
      </c>
      <c r="K136" s="62">
        <f>K135*1.6</f>
        <v>318.72000000000003</v>
      </c>
      <c r="L136" s="62">
        <f>L135*1.5</f>
        <v>243</v>
      </c>
      <c r="M136" s="62">
        <f>M135*0.9</f>
        <v>211.41</v>
      </c>
      <c r="N136" s="62">
        <f>N135*1.5</f>
        <v>243</v>
      </c>
      <c r="O136" s="62">
        <f>O135*1.3</f>
        <v>324.48</v>
      </c>
      <c r="P136" s="62">
        <f>P135*1.5</f>
        <v>243</v>
      </c>
      <c r="Q136" s="65"/>
    </row>
    <row r="137" spans="1:17" ht="34">
      <c r="A137" s="40">
        <v>133</v>
      </c>
      <c r="B137" s="25" t="s">
        <v>31</v>
      </c>
      <c r="C137" s="25" t="s">
        <v>238</v>
      </c>
      <c r="D137" s="40">
        <v>3</v>
      </c>
      <c r="E137" s="60">
        <v>1000</v>
      </c>
      <c r="F137" s="60">
        <v>1000</v>
      </c>
      <c r="G137" s="60">
        <v>1000</v>
      </c>
      <c r="H137" s="60">
        <v>1000</v>
      </c>
      <c r="I137" s="60">
        <v>1000</v>
      </c>
      <c r="J137" s="60">
        <v>1000</v>
      </c>
      <c r="K137" s="60">
        <v>1000</v>
      </c>
      <c r="L137" s="60">
        <v>1000</v>
      </c>
      <c r="M137" s="60">
        <v>1000</v>
      </c>
      <c r="N137" s="60">
        <v>1000</v>
      </c>
      <c r="O137" s="60">
        <v>1000</v>
      </c>
      <c r="P137" s="60">
        <v>1000</v>
      </c>
      <c r="Q137" s="65"/>
    </row>
    <row r="138" spans="1:17" ht="34">
      <c r="A138" s="40">
        <v>134</v>
      </c>
      <c r="B138" s="25" t="s">
        <v>31</v>
      </c>
      <c r="C138" s="25" t="s">
        <v>239</v>
      </c>
      <c r="D138" s="40">
        <v>3</v>
      </c>
      <c r="E138" s="66">
        <v>162</v>
      </c>
      <c r="F138" s="66">
        <v>162</v>
      </c>
      <c r="G138" s="66">
        <v>173.25</v>
      </c>
      <c r="H138" s="66">
        <v>162</v>
      </c>
      <c r="I138" s="66">
        <v>213.75</v>
      </c>
      <c r="J138" s="66">
        <v>162</v>
      </c>
      <c r="K138" s="66">
        <v>199.2</v>
      </c>
      <c r="L138" s="66">
        <v>162</v>
      </c>
      <c r="M138" s="66">
        <v>234.9</v>
      </c>
      <c r="N138" s="66">
        <v>162</v>
      </c>
      <c r="O138" s="66">
        <v>249.6</v>
      </c>
      <c r="P138" s="66">
        <v>162</v>
      </c>
      <c r="Q138" s="65"/>
    </row>
    <row r="139" spans="1:17" ht="34">
      <c r="A139" s="40">
        <v>135</v>
      </c>
      <c r="B139" s="25" t="s">
        <v>31</v>
      </c>
      <c r="C139" s="25" t="s">
        <v>240</v>
      </c>
      <c r="D139" s="40">
        <v>3</v>
      </c>
      <c r="E139" s="66">
        <v>108</v>
      </c>
      <c r="F139" s="66">
        <v>108</v>
      </c>
      <c r="G139" s="66">
        <v>115.5</v>
      </c>
      <c r="H139" s="66">
        <v>108</v>
      </c>
      <c r="I139" s="66">
        <v>142.5</v>
      </c>
      <c r="J139" s="66">
        <v>108</v>
      </c>
      <c r="K139" s="66">
        <v>124.5</v>
      </c>
      <c r="L139" s="66">
        <v>108</v>
      </c>
      <c r="M139" s="66">
        <v>261</v>
      </c>
      <c r="N139" s="66">
        <v>108</v>
      </c>
      <c r="O139" s="66">
        <v>192</v>
      </c>
      <c r="P139" s="66">
        <v>108</v>
      </c>
      <c r="Q139" s="65"/>
    </row>
    <row r="140" spans="1:17" ht="34">
      <c r="A140" s="40">
        <v>136</v>
      </c>
      <c r="B140" s="25" t="s">
        <v>31</v>
      </c>
      <c r="C140" s="25" t="s">
        <v>167</v>
      </c>
      <c r="D140" s="40">
        <v>3</v>
      </c>
      <c r="E140" s="62">
        <v>500</v>
      </c>
      <c r="F140" s="62">
        <v>500</v>
      </c>
      <c r="G140" s="62">
        <v>400</v>
      </c>
      <c r="H140" s="62">
        <v>300</v>
      </c>
      <c r="I140" s="62">
        <v>300</v>
      </c>
      <c r="J140" s="62">
        <v>300</v>
      </c>
      <c r="K140" s="62">
        <v>199.2</v>
      </c>
      <c r="L140" s="62">
        <v>162</v>
      </c>
      <c r="M140" s="62">
        <v>234.9</v>
      </c>
      <c r="N140" s="62">
        <v>162</v>
      </c>
      <c r="O140" s="62">
        <v>249.6</v>
      </c>
      <c r="P140" s="62">
        <v>162</v>
      </c>
      <c r="Q140" s="65"/>
    </row>
    <row r="141" spans="1:17" ht="34">
      <c r="A141" s="40">
        <v>137</v>
      </c>
      <c r="B141" s="25" t="s">
        <v>31</v>
      </c>
      <c r="C141" s="25" t="s">
        <v>154</v>
      </c>
      <c r="D141" s="40">
        <v>3</v>
      </c>
      <c r="E141" s="62">
        <f t="shared" ref="E141:J141" si="40">E140*1.5</f>
        <v>750</v>
      </c>
      <c r="F141" s="62">
        <f t="shared" si="40"/>
        <v>750</v>
      </c>
      <c r="G141" s="62">
        <f t="shared" si="40"/>
        <v>600</v>
      </c>
      <c r="H141" s="62">
        <f t="shared" si="40"/>
        <v>450</v>
      </c>
      <c r="I141" s="62">
        <f t="shared" si="40"/>
        <v>450</v>
      </c>
      <c r="J141" s="62">
        <f t="shared" si="40"/>
        <v>450</v>
      </c>
      <c r="K141" s="62">
        <f>K140*1.6</f>
        <v>318.72000000000003</v>
      </c>
      <c r="L141" s="62">
        <f>L140*1.5</f>
        <v>243</v>
      </c>
      <c r="M141" s="62">
        <f>M140*0.9</f>
        <v>211.41</v>
      </c>
      <c r="N141" s="62">
        <f>N140*1.5</f>
        <v>243</v>
      </c>
      <c r="O141" s="62">
        <f>O140*1.3</f>
        <v>324.48</v>
      </c>
      <c r="P141" s="62">
        <f>P140*1.5</f>
        <v>243</v>
      </c>
      <c r="Q141" s="65"/>
    </row>
    <row r="142" spans="1:17" ht="34">
      <c r="A142" s="40">
        <v>138</v>
      </c>
      <c r="B142" s="25" t="s">
        <v>31</v>
      </c>
      <c r="C142" s="25" t="s">
        <v>241</v>
      </c>
      <c r="D142" s="40">
        <v>3</v>
      </c>
      <c r="E142" s="60">
        <v>100</v>
      </c>
      <c r="F142" s="60">
        <v>100</v>
      </c>
      <c r="G142" s="60">
        <v>100</v>
      </c>
      <c r="H142" s="60">
        <v>100</v>
      </c>
      <c r="I142" s="60">
        <v>100</v>
      </c>
      <c r="J142" s="60">
        <v>100</v>
      </c>
      <c r="K142" s="60">
        <v>150</v>
      </c>
      <c r="L142" s="60">
        <v>100</v>
      </c>
      <c r="M142" s="60">
        <v>300</v>
      </c>
      <c r="N142" s="60">
        <v>100</v>
      </c>
      <c r="O142" s="60">
        <v>100</v>
      </c>
      <c r="P142" s="60">
        <v>100</v>
      </c>
      <c r="Q142" s="65"/>
    </row>
    <row r="143" spans="1:17" ht="34">
      <c r="A143" s="40">
        <v>139</v>
      </c>
      <c r="B143" s="25" t="s">
        <v>31</v>
      </c>
      <c r="C143" s="25" t="s">
        <v>242</v>
      </c>
      <c r="D143" s="40">
        <v>3</v>
      </c>
      <c r="E143" s="66">
        <v>162</v>
      </c>
      <c r="F143" s="66">
        <v>162</v>
      </c>
      <c r="G143" s="66">
        <v>173.25</v>
      </c>
      <c r="H143" s="66">
        <v>162</v>
      </c>
      <c r="I143" s="66">
        <v>213.75</v>
      </c>
      <c r="J143" s="66">
        <v>162</v>
      </c>
      <c r="K143" s="66">
        <v>199.2</v>
      </c>
      <c r="L143" s="66">
        <v>162</v>
      </c>
      <c r="M143" s="66">
        <v>234.9</v>
      </c>
      <c r="N143" s="66">
        <v>162</v>
      </c>
      <c r="O143" s="66">
        <v>249.6</v>
      </c>
      <c r="P143" s="66">
        <v>162</v>
      </c>
      <c r="Q143" s="65"/>
    </row>
    <row r="144" spans="1:17" ht="34">
      <c r="A144" s="40">
        <v>140</v>
      </c>
      <c r="B144" s="25" t="s">
        <v>31</v>
      </c>
      <c r="C144" s="25" t="s">
        <v>161</v>
      </c>
      <c r="D144" s="40">
        <v>3</v>
      </c>
      <c r="E144" s="66">
        <v>108</v>
      </c>
      <c r="F144" s="66">
        <v>108</v>
      </c>
      <c r="G144" s="66">
        <v>115.5</v>
      </c>
      <c r="H144" s="66">
        <v>108</v>
      </c>
      <c r="I144" s="66">
        <v>142.5</v>
      </c>
      <c r="J144" s="66">
        <v>108</v>
      </c>
      <c r="K144" s="66">
        <v>124.5</v>
      </c>
      <c r="L144" s="66">
        <v>108</v>
      </c>
      <c r="M144" s="66">
        <v>261</v>
      </c>
      <c r="N144" s="66">
        <v>108</v>
      </c>
      <c r="O144" s="66">
        <v>192</v>
      </c>
      <c r="P144" s="66">
        <v>108</v>
      </c>
      <c r="Q144" s="65"/>
    </row>
    <row r="145" spans="1:17" ht="34">
      <c r="A145" s="40">
        <v>141</v>
      </c>
      <c r="B145" s="25" t="s">
        <v>243</v>
      </c>
      <c r="C145" s="25" t="s">
        <v>203</v>
      </c>
      <c r="D145" s="40">
        <v>3</v>
      </c>
      <c r="E145" s="66">
        <v>18000</v>
      </c>
      <c r="F145" s="66">
        <v>18000</v>
      </c>
      <c r="G145" s="66">
        <v>18000</v>
      </c>
      <c r="H145" s="66">
        <v>18000</v>
      </c>
      <c r="I145" s="66">
        <v>18000</v>
      </c>
      <c r="J145" s="66">
        <v>18000</v>
      </c>
      <c r="K145" s="66">
        <v>18000</v>
      </c>
      <c r="L145" s="66">
        <v>18000</v>
      </c>
      <c r="M145" s="66">
        <v>18000</v>
      </c>
      <c r="N145" s="66">
        <v>18000</v>
      </c>
      <c r="O145" s="66">
        <v>18000</v>
      </c>
      <c r="P145" s="66">
        <v>18000</v>
      </c>
      <c r="Q145" s="65"/>
    </row>
    <row r="146" spans="1:17" ht="34">
      <c r="A146" s="40">
        <v>142</v>
      </c>
      <c r="B146" s="25" t="s">
        <v>243</v>
      </c>
      <c r="C146" s="25" t="s">
        <v>163</v>
      </c>
      <c r="D146" s="40">
        <v>3</v>
      </c>
      <c r="E146" s="62">
        <v>1800</v>
      </c>
      <c r="F146" s="62">
        <v>1800</v>
      </c>
      <c r="G146" s="62">
        <v>1800</v>
      </c>
      <c r="H146" s="62">
        <v>1800</v>
      </c>
      <c r="I146" s="62">
        <v>1800</v>
      </c>
      <c r="J146" s="62">
        <v>1800</v>
      </c>
      <c r="K146" s="62">
        <v>1800</v>
      </c>
      <c r="L146" s="62">
        <v>1800</v>
      </c>
      <c r="M146" s="62">
        <v>1800</v>
      </c>
      <c r="N146" s="62">
        <v>1800</v>
      </c>
      <c r="O146" s="62">
        <v>1800</v>
      </c>
      <c r="P146" s="62">
        <v>1800</v>
      </c>
      <c r="Q146" s="65"/>
    </row>
    <row r="147" spans="1:17" ht="34">
      <c r="A147" s="40">
        <v>143</v>
      </c>
      <c r="B147" s="25" t="s">
        <v>243</v>
      </c>
      <c r="C147" s="25" t="s">
        <v>244</v>
      </c>
      <c r="D147" s="40">
        <v>3</v>
      </c>
      <c r="E147" s="60">
        <v>1500</v>
      </c>
      <c r="F147" s="60">
        <v>1500</v>
      </c>
      <c r="G147" s="60">
        <v>1500</v>
      </c>
      <c r="H147" s="60">
        <v>1500</v>
      </c>
      <c r="I147" s="60">
        <v>1500</v>
      </c>
      <c r="J147" s="60">
        <v>1500</v>
      </c>
      <c r="K147" s="60">
        <v>1500</v>
      </c>
      <c r="L147" s="60">
        <v>1500</v>
      </c>
      <c r="M147" s="60">
        <v>1500</v>
      </c>
      <c r="N147" s="60">
        <v>1500</v>
      </c>
      <c r="O147" s="60">
        <v>1500</v>
      </c>
      <c r="P147" s="60">
        <v>1500</v>
      </c>
      <c r="Q147" s="65"/>
    </row>
    <row r="148" spans="1:17" ht="34">
      <c r="A148" s="40">
        <v>144</v>
      </c>
      <c r="B148" s="25" t="s">
        <v>243</v>
      </c>
      <c r="C148" s="25" t="s">
        <v>245</v>
      </c>
      <c r="D148" s="40">
        <v>3</v>
      </c>
      <c r="E148" s="66">
        <v>1600</v>
      </c>
      <c r="F148" s="66">
        <v>1600</v>
      </c>
      <c r="G148" s="66">
        <v>1600</v>
      </c>
      <c r="H148" s="66">
        <v>1600</v>
      </c>
      <c r="I148" s="66">
        <v>1600</v>
      </c>
      <c r="J148" s="66">
        <v>1600</v>
      </c>
      <c r="K148" s="66">
        <v>1600</v>
      </c>
      <c r="L148" s="66">
        <v>1600</v>
      </c>
      <c r="M148" s="66">
        <v>1600</v>
      </c>
      <c r="N148" s="66">
        <v>1600</v>
      </c>
      <c r="O148" s="66">
        <v>1600</v>
      </c>
      <c r="P148" s="66">
        <v>1600</v>
      </c>
      <c r="Q148" s="65"/>
    </row>
    <row r="149" spans="1:17" ht="34">
      <c r="A149" s="40">
        <v>145</v>
      </c>
      <c r="B149" s="25" t="s">
        <v>243</v>
      </c>
      <c r="C149" s="25" t="s">
        <v>246</v>
      </c>
      <c r="D149" s="40">
        <v>3</v>
      </c>
      <c r="E149" s="66">
        <v>15000</v>
      </c>
      <c r="F149" s="66">
        <v>15000</v>
      </c>
      <c r="G149" s="66">
        <v>15000</v>
      </c>
      <c r="H149" s="66">
        <v>15000</v>
      </c>
      <c r="I149" s="66">
        <v>15000</v>
      </c>
      <c r="J149" s="66">
        <v>15000</v>
      </c>
      <c r="K149" s="66">
        <v>15000</v>
      </c>
      <c r="L149" s="66">
        <v>15000</v>
      </c>
      <c r="M149" s="66">
        <v>15000</v>
      </c>
      <c r="N149" s="66">
        <v>15000</v>
      </c>
      <c r="O149" s="66">
        <v>15000</v>
      </c>
      <c r="P149" s="66">
        <v>15000</v>
      </c>
      <c r="Q149" s="65"/>
    </row>
    <row r="150" spans="1:17" ht="34">
      <c r="A150" s="40">
        <v>146</v>
      </c>
      <c r="B150" s="25" t="s">
        <v>243</v>
      </c>
      <c r="C150" s="25" t="s">
        <v>247</v>
      </c>
      <c r="D150" s="40">
        <v>3</v>
      </c>
      <c r="E150" s="59">
        <v>1700</v>
      </c>
      <c r="F150" s="59">
        <v>1700</v>
      </c>
      <c r="G150" s="59">
        <v>1700</v>
      </c>
      <c r="H150" s="59">
        <v>1700</v>
      </c>
      <c r="I150" s="59">
        <v>1700</v>
      </c>
      <c r="J150" s="59">
        <v>1700</v>
      </c>
      <c r="K150" s="59">
        <v>1700</v>
      </c>
      <c r="L150" s="59">
        <v>1700</v>
      </c>
      <c r="M150" s="59">
        <v>1700</v>
      </c>
      <c r="N150" s="59">
        <v>1700</v>
      </c>
      <c r="O150" s="59">
        <v>1700</v>
      </c>
      <c r="P150" s="59">
        <v>1700</v>
      </c>
      <c r="Q150" s="9"/>
    </row>
    <row r="151" spans="1:17" ht="34">
      <c r="A151" s="40">
        <v>147</v>
      </c>
      <c r="B151" s="25" t="s">
        <v>30</v>
      </c>
      <c r="C151" s="25" t="s">
        <v>181</v>
      </c>
      <c r="D151" s="40">
        <v>3</v>
      </c>
      <c r="E151" s="59">
        <v>100</v>
      </c>
      <c r="F151" s="59">
        <v>100</v>
      </c>
      <c r="G151" s="59">
        <v>100</v>
      </c>
      <c r="H151" s="59">
        <v>100</v>
      </c>
      <c r="I151" s="59">
        <v>100</v>
      </c>
      <c r="J151" s="59">
        <v>100</v>
      </c>
      <c r="K151" s="59">
        <v>100</v>
      </c>
      <c r="L151" s="59">
        <v>100</v>
      </c>
      <c r="M151" s="59">
        <v>100</v>
      </c>
      <c r="N151" s="59">
        <v>100</v>
      </c>
      <c r="O151" s="59">
        <v>100</v>
      </c>
      <c r="P151" s="59">
        <v>100</v>
      </c>
      <c r="Q151" s="9"/>
    </row>
    <row r="152" spans="1:17" ht="34">
      <c r="A152" s="40">
        <v>148</v>
      </c>
      <c r="B152" s="25" t="s">
        <v>30</v>
      </c>
      <c r="C152" s="25" t="s">
        <v>248</v>
      </c>
      <c r="D152" s="40">
        <v>3</v>
      </c>
      <c r="E152" s="59">
        <v>162</v>
      </c>
      <c r="F152" s="59">
        <v>162</v>
      </c>
      <c r="G152" s="59">
        <v>173.25</v>
      </c>
      <c r="H152" s="59">
        <v>162</v>
      </c>
      <c r="I152" s="59">
        <v>213.75</v>
      </c>
      <c r="J152" s="59">
        <v>162</v>
      </c>
      <c r="K152" s="59">
        <v>199.2</v>
      </c>
      <c r="L152" s="59">
        <v>162</v>
      </c>
      <c r="M152" s="59">
        <v>234.9</v>
      </c>
      <c r="N152" s="59">
        <v>162</v>
      </c>
      <c r="O152" s="59">
        <v>249.6</v>
      </c>
      <c r="P152" s="59">
        <v>162</v>
      </c>
      <c r="Q152" s="9"/>
    </row>
    <row r="153" spans="1:17">
      <c r="A153" s="40">
        <v>149</v>
      </c>
      <c r="B153" s="25" t="s">
        <v>30</v>
      </c>
      <c r="C153" s="25" t="s">
        <v>184</v>
      </c>
      <c r="D153" s="40">
        <v>3</v>
      </c>
      <c r="E153" s="59">
        <v>108</v>
      </c>
      <c r="F153" s="59">
        <v>108</v>
      </c>
      <c r="G153" s="59">
        <v>115.5</v>
      </c>
      <c r="H153" s="59">
        <v>108</v>
      </c>
      <c r="I153" s="59">
        <v>142.5</v>
      </c>
      <c r="J153" s="59">
        <v>108</v>
      </c>
      <c r="K153" s="59">
        <v>124.5</v>
      </c>
      <c r="L153" s="59">
        <v>108</v>
      </c>
      <c r="M153" s="59">
        <v>261</v>
      </c>
      <c r="N153" s="59">
        <v>108</v>
      </c>
      <c r="O153" s="59">
        <v>192</v>
      </c>
      <c r="P153" s="59">
        <v>108</v>
      </c>
      <c r="Q153" s="9"/>
    </row>
    <row r="154" spans="1:17" ht="34">
      <c r="A154" s="40">
        <v>150</v>
      </c>
      <c r="B154" s="25" t="s">
        <v>30</v>
      </c>
      <c r="C154" s="25" t="s">
        <v>249</v>
      </c>
      <c r="D154" s="40">
        <v>3</v>
      </c>
      <c r="E154" s="59">
        <v>108</v>
      </c>
      <c r="F154" s="59">
        <v>108</v>
      </c>
      <c r="G154" s="59">
        <v>115.5</v>
      </c>
      <c r="H154" s="59">
        <v>108</v>
      </c>
      <c r="I154" s="59">
        <v>142.5</v>
      </c>
      <c r="J154" s="59">
        <v>108</v>
      </c>
      <c r="K154" s="59">
        <v>124.5</v>
      </c>
      <c r="L154" s="59">
        <v>108</v>
      </c>
      <c r="M154" s="59">
        <v>180</v>
      </c>
      <c r="N154" s="59">
        <v>108</v>
      </c>
      <c r="O154" s="59">
        <v>192</v>
      </c>
      <c r="P154" s="59">
        <v>108</v>
      </c>
      <c r="Q154" s="9"/>
    </row>
    <row r="155" spans="1:17" ht="34">
      <c r="A155" s="40">
        <v>151</v>
      </c>
      <c r="B155" s="25" t="s">
        <v>30</v>
      </c>
      <c r="C155" s="25" t="s">
        <v>170</v>
      </c>
      <c r="D155" s="40">
        <v>3</v>
      </c>
      <c r="E155" s="59">
        <v>162</v>
      </c>
      <c r="F155" s="59">
        <v>162</v>
      </c>
      <c r="G155" s="59">
        <v>173.25</v>
      </c>
      <c r="H155" s="59">
        <v>162</v>
      </c>
      <c r="I155" s="59">
        <v>213.75</v>
      </c>
      <c r="J155" s="59">
        <v>162</v>
      </c>
      <c r="K155" s="59">
        <v>199.2</v>
      </c>
      <c r="L155" s="59">
        <v>162</v>
      </c>
      <c r="M155" s="59">
        <v>234.9</v>
      </c>
      <c r="N155" s="59">
        <v>162</v>
      </c>
      <c r="O155" s="59">
        <v>249.6</v>
      </c>
      <c r="P155" s="59">
        <v>162</v>
      </c>
      <c r="Q155" s="9"/>
    </row>
    <row r="156" spans="1:17" ht="34">
      <c r="A156" s="40">
        <v>152</v>
      </c>
      <c r="B156" s="25" t="s">
        <v>30</v>
      </c>
      <c r="C156" s="25" t="s">
        <v>170</v>
      </c>
      <c r="D156" s="40">
        <v>3</v>
      </c>
      <c r="E156" s="59">
        <v>100</v>
      </c>
      <c r="F156" s="59">
        <v>100</v>
      </c>
      <c r="G156" s="59">
        <v>100</v>
      </c>
      <c r="H156" s="59">
        <v>100</v>
      </c>
      <c r="I156" s="59">
        <v>100</v>
      </c>
      <c r="J156" s="59">
        <v>100</v>
      </c>
      <c r="K156" s="59">
        <v>100</v>
      </c>
      <c r="L156" s="59">
        <v>100</v>
      </c>
      <c r="M156" s="59">
        <v>100</v>
      </c>
      <c r="N156" s="59">
        <v>100</v>
      </c>
      <c r="O156" s="59">
        <v>100</v>
      </c>
      <c r="P156" s="59">
        <v>100</v>
      </c>
      <c r="Q156" s="9"/>
    </row>
    <row r="157" spans="1:17">
      <c r="A157" s="40">
        <v>153</v>
      </c>
      <c r="B157" s="25" t="s">
        <v>30</v>
      </c>
      <c r="C157" s="25" t="s">
        <v>250</v>
      </c>
      <c r="D157" s="40">
        <v>3</v>
      </c>
      <c r="E157" s="59">
        <v>100</v>
      </c>
      <c r="F157" s="59">
        <v>100</v>
      </c>
      <c r="G157" s="59">
        <v>100</v>
      </c>
      <c r="H157" s="59">
        <v>100</v>
      </c>
      <c r="I157" s="59">
        <v>100</v>
      </c>
      <c r="J157" s="59">
        <v>100</v>
      </c>
      <c r="K157" s="59">
        <v>100</v>
      </c>
      <c r="L157" s="59">
        <v>100</v>
      </c>
      <c r="M157" s="59">
        <v>100</v>
      </c>
      <c r="N157" s="59">
        <v>100</v>
      </c>
      <c r="O157" s="59">
        <v>100</v>
      </c>
      <c r="P157" s="59">
        <v>100</v>
      </c>
      <c r="Q157" s="9"/>
    </row>
    <row r="158" spans="1:17" ht="34">
      <c r="A158" s="40">
        <v>154</v>
      </c>
      <c r="B158" s="25" t="s">
        <v>30</v>
      </c>
      <c r="C158" s="25" t="s">
        <v>251</v>
      </c>
      <c r="D158" s="40">
        <v>3</v>
      </c>
      <c r="E158" s="59">
        <v>162</v>
      </c>
      <c r="F158" s="59">
        <v>162</v>
      </c>
      <c r="G158" s="59">
        <v>173.25</v>
      </c>
      <c r="H158" s="59">
        <v>162</v>
      </c>
      <c r="I158" s="59">
        <v>213.75</v>
      </c>
      <c r="J158" s="59">
        <v>162</v>
      </c>
      <c r="K158" s="59">
        <v>199.2</v>
      </c>
      <c r="L158" s="59">
        <v>162</v>
      </c>
      <c r="M158" s="59">
        <v>234.9</v>
      </c>
      <c r="N158" s="59">
        <v>162</v>
      </c>
      <c r="O158" s="59">
        <v>249.6</v>
      </c>
      <c r="P158" s="59">
        <v>162</v>
      </c>
      <c r="Q158" s="9"/>
    </row>
    <row r="159" spans="1:17" ht="34">
      <c r="A159" s="40">
        <v>155</v>
      </c>
      <c r="B159" s="25" t="s">
        <v>30</v>
      </c>
      <c r="C159" s="25" t="s">
        <v>252</v>
      </c>
      <c r="D159" s="40">
        <v>3</v>
      </c>
      <c r="E159" s="59">
        <v>162</v>
      </c>
      <c r="F159" s="59">
        <v>162</v>
      </c>
      <c r="G159" s="59">
        <v>173.25</v>
      </c>
      <c r="H159" s="59">
        <v>162</v>
      </c>
      <c r="I159" s="59">
        <v>213.75</v>
      </c>
      <c r="J159" s="59">
        <v>162</v>
      </c>
      <c r="K159" s="59">
        <v>199.2</v>
      </c>
      <c r="L159" s="59">
        <v>162</v>
      </c>
      <c r="M159" s="59">
        <v>234.9</v>
      </c>
      <c r="N159" s="59">
        <v>162</v>
      </c>
      <c r="O159" s="59">
        <v>249.6</v>
      </c>
      <c r="P159" s="59">
        <v>162</v>
      </c>
      <c r="Q159" s="9"/>
    </row>
    <row r="160" spans="1:17" ht="34">
      <c r="A160" s="40">
        <v>156</v>
      </c>
      <c r="B160" s="25" t="s">
        <v>30</v>
      </c>
      <c r="C160" s="25" t="s">
        <v>170</v>
      </c>
      <c r="D160" s="40">
        <v>3</v>
      </c>
      <c r="E160" s="59">
        <v>162</v>
      </c>
      <c r="F160" s="59">
        <v>162</v>
      </c>
      <c r="G160" s="59">
        <v>173.25</v>
      </c>
      <c r="H160" s="59">
        <v>162</v>
      </c>
      <c r="I160" s="59">
        <v>213.75</v>
      </c>
      <c r="J160" s="59">
        <v>162</v>
      </c>
      <c r="K160" s="59">
        <v>199.2</v>
      </c>
      <c r="L160" s="59">
        <v>162</v>
      </c>
      <c r="M160" s="59">
        <v>234.9</v>
      </c>
      <c r="N160" s="59">
        <v>162</v>
      </c>
      <c r="O160" s="59">
        <v>249.6</v>
      </c>
      <c r="P160" s="59">
        <v>162</v>
      </c>
      <c r="Q160" s="9"/>
    </row>
    <row r="161" spans="1:17" ht="34">
      <c r="A161" s="40">
        <v>157</v>
      </c>
      <c r="B161" s="25" t="s">
        <v>30</v>
      </c>
      <c r="C161" s="25" t="s">
        <v>253</v>
      </c>
      <c r="D161" s="40">
        <v>3</v>
      </c>
      <c r="E161" s="59">
        <v>162</v>
      </c>
      <c r="F161" s="59">
        <v>162</v>
      </c>
      <c r="G161" s="59">
        <v>173.25</v>
      </c>
      <c r="H161" s="59">
        <v>162</v>
      </c>
      <c r="I161" s="59">
        <v>213.75</v>
      </c>
      <c r="J161" s="59">
        <v>162</v>
      </c>
      <c r="K161" s="59">
        <v>199.2</v>
      </c>
      <c r="L161" s="59">
        <v>162</v>
      </c>
      <c r="M161" s="59">
        <v>234.9</v>
      </c>
      <c r="N161" s="59">
        <v>162</v>
      </c>
      <c r="O161" s="59">
        <v>249.6</v>
      </c>
      <c r="P161" s="59">
        <v>162</v>
      </c>
      <c r="Q161" s="9"/>
    </row>
    <row r="162" spans="1:17">
      <c r="A162" s="40">
        <v>158</v>
      </c>
      <c r="B162" s="25" t="s">
        <v>30</v>
      </c>
      <c r="C162" s="25" t="s">
        <v>172</v>
      </c>
      <c r="D162" s="40">
        <v>3</v>
      </c>
      <c r="E162" s="59">
        <v>162</v>
      </c>
      <c r="F162" s="59">
        <v>162</v>
      </c>
      <c r="G162" s="59">
        <v>173.25</v>
      </c>
      <c r="H162" s="59">
        <v>162</v>
      </c>
      <c r="I162" s="59">
        <v>213.75</v>
      </c>
      <c r="J162" s="59">
        <v>162</v>
      </c>
      <c r="K162" s="59">
        <v>199.2</v>
      </c>
      <c r="L162" s="59">
        <v>162</v>
      </c>
      <c r="M162" s="59">
        <v>234.9</v>
      </c>
      <c r="N162" s="59">
        <v>162</v>
      </c>
      <c r="O162" s="59">
        <v>249.6</v>
      </c>
      <c r="P162" s="59">
        <v>162</v>
      </c>
      <c r="Q162" s="9"/>
    </row>
    <row r="163" spans="1:17">
      <c r="A163" s="40">
        <v>159</v>
      </c>
      <c r="B163" s="25" t="s">
        <v>30</v>
      </c>
      <c r="C163" s="25" t="s">
        <v>254</v>
      </c>
      <c r="D163" s="40">
        <v>3</v>
      </c>
      <c r="E163" s="59">
        <v>781</v>
      </c>
      <c r="F163" s="59">
        <v>781</v>
      </c>
      <c r="G163" s="59">
        <v>781</v>
      </c>
      <c r="H163" s="59">
        <v>781</v>
      </c>
      <c r="I163" s="59">
        <v>781</v>
      </c>
      <c r="J163" s="59">
        <v>781</v>
      </c>
      <c r="K163" s="59">
        <v>781</v>
      </c>
      <c r="L163" s="59">
        <v>781</v>
      </c>
      <c r="M163" s="59">
        <v>781</v>
      </c>
      <c r="N163" s="59">
        <v>781</v>
      </c>
      <c r="O163" s="59">
        <v>781</v>
      </c>
      <c r="P163" s="59">
        <v>781</v>
      </c>
      <c r="Q163" s="9"/>
    </row>
    <row r="164" spans="1:17" ht="34">
      <c r="A164" s="40">
        <v>160</v>
      </c>
      <c r="B164" s="25" t="s">
        <v>30</v>
      </c>
      <c r="C164" s="25" t="s">
        <v>170</v>
      </c>
      <c r="D164" s="40">
        <v>3</v>
      </c>
      <c r="E164" s="59">
        <v>100</v>
      </c>
      <c r="F164" s="59">
        <v>100</v>
      </c>
      <c r="G164" s="59">
        <v>100</v>
      </c>
      <c r="H164" s="59">
        <v>100</v>
      </c>
      <c r="I164" s="59">
        <v>100</v>
      </c>
      <c r="J164" s="59">
        <v>100</v>
      </c>
      <c r="K164" s="59">
        <v>100</v>
      </c>
      <c r="L164" s="59">
        <v>100</v>
      </c>
      <c r="M164" s="59">
        <v>100</v>
      </c>
      <c r="N164" s="59">
        <v>100</v>
      </c>
      <c r="O164" s="59">
        <v>100</v>
      </c>
      <c r="P164" s="59">
        <v>100</v>
      </c>
      <c r="Q164" s="9"/>
    </row>
    <row r="165" spans="1:17" ht="34">
      <c r="A165" s="40">
        <v>161</v>
      </c>
      <c r="B165" s="25" t="s">
        <v>30</v>
      </c>
      <c r="C165" s="25" t="s">
        <v>199</v>
      </c>
      <c r="D165" s="40">
        <v>3</v>
      </c>
      <c r="E165" s="59">
        <v>162</v>
      </c>
      <c r="F165" s="59">
        <v>162</v>
      </c>
      <c r="G165" s="59">
        <v>173.25</v>
      </c>
      <c r="H165" s="59">
        <v>162</v>
      </c>
      <c r="I165" s="59">
        <v>213.75</v>
      </c>
      <c r="J165" s="59">
        <v>162</v>
      </c>
      <c r="K165" s="59">
        <v>199.2</v>
      </c>
      <c r="L165" s="59">
        <v>162</v>
      </c>
      <c r="M165" s="59">
        <v>234.9</v>
      </c>
      <c r="N165" s="59">
        <v>162</v>
      </c>
      <c r="O165" s="59">
        <v>249.6</v>
      </c>
      <c r="P165" s="59">
        <v>162</v>
      </c>
      <c r="Q165" s="9"/>
    </row>
    <row r="166" spans="1:17" ht="34">
      <c r="A166" s="40">
        <v>162</v>
      </c>
      <c r="B166" s="25" t="s">
        <v>30</v>
      </c>
      <c r="C166" s="25" t="s">
        <v>173</v>
      </c>
      <c r="D166" s="40">
        <v>3</v>
      </c>
      <c r="E166" s="59">
        <v>162</v>
      </c>
      <c r="F166" s="59">
        <v>162</v>
      </c>
      <c r="G166" s="59">
        <v>173.25</v>
      </c>
      <c r="H166" s="59">
        <v>162</v>
      </c>
      <c r="I166" s="59">
        <v>213.75</v>
      </c>
      <c r="J166" s="59">
        <v>162</v>
      </c>
      <c r="K166" s="59">
        <v>199.2</v>
      </c>
      <c r="L166" s="59">
        <v>162</v>
      </c>
      <c r="M166" s="59">
        <v>234.9</v>
      </c>
      <c r="N166" s="59">
        <v>162</v>
      </c>
      <c r="O166" s="59">
        <v>249.6</v>
      </c>
      <c r="P166" s="59">
        <v>162</v>
      </c>
      <c r="Q166" s="9"/>
    </row>
    <row r="167" spans="1:17" ht="34">
      <c r="A167" s="40">
        <v>163</v>
      </c>
      <c r="B167" s="25" t="s">
        <v>30</v>
      </c>
      <c r="C167" s="25" t="s">
        <v>255</v>
      </c>
      <c r="D167" s="40">
        <v>3</v>
      </c>
      <c r="E167" s="59">
        <v>717</v>
      </c>
      <c r="F167" s="59">
        <v>717</v>
      </c>
      <c r="G167" s="59">
        <v>717</v>
      </c>
      <c r="H167" s="59">
        <v>717</v>
      </c>
      <c r="I167" s="59">
        <v>717</v>
      </c>
      <c r="J167" s="59">
        <v>717</v>
      </c>
      <c r="K167" s="59">
        <v>717</v>
      </c>
      <c r="L167" s="59">
        <v>717</v>
      </c>
      <c r="M167" s="59">
        <v>717</v>
      </c>
      <c r="N167" s="59">
        <v>717</v>
      </c>
      <c r="O167" s="59">
        <v>717</v>
      </c>
      <c r="P167" s="59">
        <v>717</v>
      </c>
      <c r="Q167" s="9"/>
    </row>
    <row r="168" spans="1:17" ht="34">
      <c r="A168" s="40">
        <v>164</v>
      </c>
      <c r="B168" s="25" t="s">
        <v>30</v>
      </c>
      <c r="C168" s="25" t="s">
        <v>256</v>
      </c>
      <c r="D168" s="40">
        <v>3</v>
      </c>
      <c r="E168" s="59">
        <v>162</v>
      </c>
      <c r="F168" s="59">
        <v>162</v>
      </c>
      <c r="G168" s="59">
        <v>173.25</v>
      </c>
      <c r="H168" s="59">
        <v>162</v>
      </c>
      <c r="I168" s="59">
        <v>213.75</v>
      </c>
      <c r="J168" s="59">
        <v>162</v>
      </c>
      <c r="K168" s="59">
        <v>199.2</v>
      </c>
      <c r="L168" s="59">
        <v>162</v>
      </c>
      <c r="M168" s="59">
        <v>234.9</v>
      </c>
      <c r="N168" s="59">
        <v>162</v>
      </c>
      <c r="O168" s="59">
        <v>249.6</v>
      </c>
      <c r="P168" s="59">
        <v>162</v>
      </c>
      <c r="Q168" s="9"/>
    </row>
    <row r="169" spans="1:17">
      <c r="A169" s="40">
        <v>165</v>
      </c>
      <c r="B169" s="25" t="s">
        <v>30</v>
      </c>
      <c r="C169" s="25" t="s">
        <v>257</v>
      </c>
      <c r="D169" s="40">
        <v>3</v>
      </c>
      <c r="E169" s="59">
        <v>100</v>
      </c>
      <c r="F169" s="59">
        <v>162</v>
      </c>
      <c r="G169" s="59">
        <v>100</v>
      </c>
      <c r="H169" s="59">
        <v>162</v>
      </c>
      <c r="I169" s="59">
        <v>100</v>
      </c>
      <c r="J169" s="59">
        <v>100</v>
      </c>
      <c r="K169" s="59">
        <v>199.2</v>
      </c>
      <c r="L169" s="59">
        <v>162</v>
      </c>
      <c r="M169" s="59">
        <v>100</v>
      </c>
      <c r="N169" s="59">
        <v>162</v>
      </c>
      <c r="O169" s="59">
        <v>249.6</v>
      </c>
      <c r="P169" s="59">
        <v>162</v>
      </c>
      <c r="Q169" s="9"/>
    </row>
    <row r="170" spans="1:17" ht="34">
      <c r="A170" s="40">
        <v>166</v>
      </c>
      <c r="B170" s="25" t="s">
        <v>30</v>
      </c>
      <c r="C170" s="25" t="s">
        <v>258</v>
      </c>
      <c r="D170" s="40">
        <v>3</v>
      </c>
      <c r="E170" s="59">
        <v>162</v>
      </c>
      <c r="F170" s="59">
        <v>100</v>
      </c>
      <c r="G170" s="59">
        <v>173.25</v>
      </c>
      <c r="H170" s="59">
        <v>100</v>
      </c>
      <c r="I170" s="59">
        <v>213.75</v>
      </c>
      <c r="J170" s="59">
        <v>162</v>
      </c>
      <c r="K170" s="59">
        <v>199.2</v>
      </c>
      <c r="L170" s="59">
        <v>100</v>
      </c>
      <c r="M170" s="59">
        <v>234.9</v>
      </c>
      <c r="N170" s="59">
        <v>162</v>
      </c>
      <c r="O170" s="59">
        <v>249.6</v>
      </c>
      <c r="P170" s="59">
        <v>162</v>
      </c>
      <c r="Q170" s="9"/>
    </row>
    <row r="171" spans="1:17" ht="34">
      <c r="A171" s="40">
        <v>167</v>
      </c>
      <c r="B171" s="25" t="s">
        <v>30</v>
      </c>
      <c r="C171" s="25" t="s">
        <v>259</v>
      </c>
      <c r="D171" s="40">
        <v>3</v>
      </c>
      <c r="E171" s="59">
        <v>100</v>
      </c>
      <c r="F171" s="59">
        <v>100</v>
      </c>
      <c r="G171" s="59">
        <v>100</v>
      </c>
      <c r="H171" s="59">
        <v>100</v>
      </c>
      <c r="I171" s="59">
        <v>100</v>
      </c>
      <c r="J171" s="59">
        <v>100</v>
      </c>
      <c r="K171" s="59">
        <v>100</v>
      </c>
      <c r="L171" s="59">
        <v>100</v>
      </c>
      <c r="M171" s="59">
        <v>100</v>
      </c>
      <c r="N171" s="59">
        <v>100</v>
      </c>
      <c r="O171" s="59">
        <v>100</v>
      </c>
      <c r="P171" s="59">
        <v>100</v>
      </c>
      <c r="Q171" s="9"/>
    </row>
    <row r="172" spans="1:17" ht="34">
      <c r="A172" s="40">
        <v>168</v>
      </c>
      <c r="B172" s="25" t="s">
        <v>30</v>
      </c>
      <c r="C172" s="25" t="s">
        <v>260</v>
      </c>
      <c r="D172" s="40">
        <v>3</v>
      </c>
      <c r="E172" s="59">
        <v>162</v>
      </c>
      <c r="F172" s="59">
        <v>162</v>
      </c>
      <c r="G172" s="59">
        <v>173.25</v>
      </c>
      <c r="H172" s="59">
        <v>162</v>
      </c>
      <c r="I172" s="59">
        <v>213.75</v>
      </c>
      <c r="J172" s="59">
        <v>162</v>
      </c>
      <c r="K172" s="59">
        <v>199.2</v>
      </c>
      <c r="L172" s="59">
        <v>162</v>
      </c>
      <c r="M172" s="59">
        <v>234.9</v>
      </c>
      <c r="N172" s="59">
        <v>162</v>
      </c>
      <c r="O172" s="59">
        <v>249.6</v>
      </c>
      <c r="P172" s="59">
        <v>162</v>
      </c>
      <c r="Q172" s="9"/>
    </row>
    <row r="173" spans="1:17" ht="34">
      <c r="A173" s="40">
        <v>169</v>
      </c>
      <c r="B173" s="25" t="s">
        <v>30</v>
      </c>
      <c r="C173" s="25" t="s">
        <v>222</v>
      </c>
      <c r="D173" s="40">
        <v>3</v>
      </c>
      <c r="E173" s="59">
        <v>162</v>
      </c>
      <c r="F173" s="59">
        <v>162</v>
      </c>
      <c r="G173" s="59">
        <v>173.25</v>
      </c>
      <c r="H173" s="59">
        <v>162</v>
      </c>
      <c r="I173" s="59">
        <v>213.75</v>
      </c>
      <c r="J173" s="59">
        <v>162</v>
      </c>
      <c r="K173" s="59">
        <v>199.2</v>
      </c>
      <c r="L173" s="59">
        <v>162</v>
      </c>
      <c r="M173" s="59">
        <v>234.9</v>
      </c>
      <c r="N173" s="59">
        <v>162</v>
      </c>
      <c r="O173" s="59">
        <v>249.6</v>
      </c>
      <c r="P173" s="59">
        <v>162</v>
      </c>
      <c r="Q173" s="9"/>
    </row>
    <row r="174" spans="1:17" ht="34">
      <c r="A174" s="40">
        <v>170</v>
      </c>
      <c r="B174" s="25" t="s">
        <v>34</v>
      </c>
      <c r="C174" s="25" t="s">
        <v>261</v>
      </c>
      <c r="D174" s="40">
        <v>3</v>
      </c>
      <c r="E174" s="59">
        <v>1180</v>
      </c>
      <c r="F174" s="59">
        <v>1180</v>
      </c>
      <c r="G174" s="59">
        <v>1180</v>
      </c>
      <c r="H174" s="59">
        <v>1180</v>
      </c>
      <c r="I174" s="59">
        <v>1180</v>
      </c>
      <c r="J174" s="59">
        <v>1180</v>
      </c>
      <c r="K174" s="59">
        <v>1180</v>
      </c>
      <c r="L174" s="59">
        <v>1180</v>
      </c>
      <c r="M174" s="59">
        <v>1180</v>
      </c>
      <c r="N174" s="59">
        <v>1180</v>
      </c>
      <c r="O174" s="59">
        <v>1180</v>
      </c>
      <c r="P174" s="59">
        <v>1180</v>
      </c>
      <c r="Q174" s="9"/>
    </row>
    <row r="175" spans="1:17" ht="34">
      <c r="A175" s="40">
        <v>171</v>
      </c>
      <c r="B175" s="25" t="s">
        <v>34</v>
      </c>
      <c r="C175" s="25" t="s">
        <v>181</v>
      </c>
      <c r="D175" s="40">
        <v>3</v>
      </c>
      <c r="E175" s="59">
        <v>100</v>
      </c>
      <c r="F175" s="59">
        <v>100</v>
      </c>
      <c r="G175" s="59">
        <v>100</v>
      </c>
      <c r="H175" s="59">
        <v>100</v>
      </c>
      <c r="I175" s="59">
        <v>100</v>
      </c>
      <c r="J175" s="59">
        <v>100</v>
      </c>
      <c r="K175" s="59">
        <v>100</v>
      </c>
      <c r="L175" s="59">
        <v>100</v>
      </c>
      <c r="M175" s="59">
        <v>100</v>
      </c>
      <c r="N175" s="59">
        <v>100</v>
      </c>
      <c r="O175" s="59">
        <v>100</v>
      </c>
      <c r="P175" s="59">
        <v>100</v>
      </c>
      <c r="Q175" s="9"/>
    </row>
    <row r="176" spans="1:17" ht="34">
      <c r="A176" s="40">
        <v>172</v>
      </c>
      <c r="B176" s="25" t="s">
        <v>34</v>
      </c>
      <c r="C176" s="25" t="s">
        <v>181</v>
      </c>
      <c r="D176" s="40">
        <v>3</v>
      </c>
      <c r="E176" s="59">
        <v>1844</v>
      </c>
      <c r="F176" s="59">
        <v>1844</v>
      </c>
      <c r="G176" s="59">
        <v>1844</v>
      </c>
      <c r="H176" s="59">
        <v>1844</v>
      </c>
      <c r="I176" s="59">
        <v>1844</v>
      </c>
      <c r="J176" s="59">
        <v>1844</v>
      </c>
      <c r="K176" s="59">
        <v>1844</v>
      </c>
      <c r="L176" s="59">
        <v>1844</v>
      </c>
      <c r="M176" s="59">
        <v>1844</v>
      </c>
      <c r="N176" s="59">
        <v>1844</v>
      </c>
      <c r="O176" s="59">
        <v>1844</v>
      </c>
      <c r="P176" s="59">
        <v>1844</v>
      </c>
      <c r="Q176" s="9"/>
    </row>
    <row r="177" spans="1:17" ht="34">
      <c r="A177" s="40">
        <v>173</v>
      </c>
      <c r="B177" s="25" t="s">
        <v>34</v>
      </c>
      <c r="C177" s="25" t="s">
        <v>262</v>
      </c>
      <c r="D177" s="40">
        <v>3</v>
      </c>
      <c r="E177" s="59">
        <v>4010</v>
      </c>
      <c r="F177" s="59">
        <v>4010</v>
      </c>
      <c r="G177" s="59">
        <v>4010</v>
      </c>
      <c r="H177" s="59">
        <v>4010</v>
      </c>
      <c r="I177" s="59">
        <v>4010</v>
      </c>
      <c r="J177" s="59">
        <v>4010</v>
      </c>
      <c r="K177" s="59">
        <v>4010</v>
      </c>
      <c r="L177" s="59">
        <v>4010</v>
      </c>
      <c r="M177" s="59">
        <v>4010</v>
      </c>
      <c r="N177" s="59">
        <v>4010</v>
      </c>
      <c r="O177" s="59">
        <v>4010</v>
      </c>
      <c r="P177" s="59">
        <v>4010</v>
      </c>
      <c r="Q177" s="9"/>
    </row>
    <row r="178" spans="1:17" ht="34">
      <c r="A178" s="40">
        <v>174</v>
      </c>
      <c r="B178" s="25" t="s">
        <v>34</v>
      </c>
      <c r="C178" s="25" t="s">
        <v>263</v>
      </c>
      <c r="D178" s="40">
        <v>3</v>
      </c>
      <c r="E178" s="59">
        <v>100</v>
      </c>
      <c r="F178" s="59">
        <v>100</v>
      </c>
      <c r="G178" s="59">
        <v>100</v>
      </c>
      <c r="H178" s="59">
        <v>100</v>
      </c>
      <c r="I178" s="59">
        <v>100</v>
      </c>
      <c r="J178" s="59">
        <v>100</v>
      </c>
      <c r="K178" s="59">
        <v>100</v>
      </c>
      <c r="L178" s="59">
        <v>100</v>
      </c>
      <c r="M178" s="59">
        <v>100</v>
      </c>
      <c r="N178" s="59">
        <v>100</v>
      </c>
      <c r="O178" s="59">
        <v>100</v>
      </c>
      <c r="P178" s="59">
        <v>100</v>
      </c>
      <c r="Q178" s="9"/>
    </row>
    <row r="179" spans="1:17" ht="34">
      <c r="A179" s="40">
        <v>175</v>
      </c>
      <c r="B179" s="25" t="s">
        <v>34</v>
      </c>
      <c r="C179" s="25" t="s">
        <v>264</v>
      </c>
      <c r="D179" s="40">
        <v>3</v>
      </c>
      <c r="E179" s="59">
        <v>100</v>
      </c>
      <c r="F179" s="59">
        <v>100</v>
      </c>
      <c r="G179" s="59">
        <v>100</v>
      </c>
      <c r="H179" s="59">
        <v>100</v>
      </c>
      <c r="I179" s="59">
        <v>100</v>
      </c>
      <c r="J179" s="59">
        <v>100</v>
      </c>
      <c r="K179" s="59">
        <v>100</v>
      </c>
      <c r="L179" s="59">
        <v>100</v>
      </c>
      <c r="M179" s="59">
        <v>100</v>
      </c>
      <c r="N179" s="59">
        <v>100</v>
      </c>
      <c r="O179" s="59">
        <v>100</v>
      </c>
      <c r="P179" s="59">
        <v>100</v>
      </c>
      <c r="Q179" s="9"/>
    </row>
    <row r="180" spans="1:17" ht="34">
      <c r="A180" s="40">
        <v>176</v>
      </c>
      <c r="B180" s="25" t="s">
        <v>34</v>
      </c>
      <c r="C180" s="25" t="s">
        <v>265</v>
      </c>
      <c r="D180" s="40">
        <v>3</v>
      </c>
      <c r="E180" s="59">
        <v>100</v>
      </c>
      <c r="F180" s="59">
        <v>100</v>
      </c>
      <c r="G180" s="59">
        <v>100</v>
      </c>
      <c r="H180" s="59">
        <v>100</v>
      </c>
      <c r="I180" s="59">
        <v>100</v>
      </c>
      <c r="J180" s="59">
        <v>100</v>
      </c>
      <c r="K180" s="59">
        <v>100</v>
      </c>
      <c r="L180" s="59">
        <v>100</v>
      </c>
      <c r="M180" s="59">
        <v>100</v>
      </c>
      <c r="N180" s="59">
        <v>100</v>
      </c>
      <c r="O180" s="59">
        <v>100</v>
      </c>
      <c r="P180" s="59">
        <v>100</v>
      </c>
      <c r="Q180" s="9"/>
    </row>
    <row r="181" spans="1:17" ht="34">
      <c r="A181" s="40">
        <v>177</v>
      </c>
      <c r="B181" s="25" t="s">
        <v>34</v>
      </c>
      <c r="C181" s="25" t="s">
        <v>266</v>
      </c>
      <c r="D181" s="40">
        <v>3</v>
      </c>
      <c r="E181" s="59">
        <f t="shared" ref="E181:P181" si="41">E180*3.95</f>
        <v>395</v>
      </c>
      <c r="F181" s="59">
        <f t="shared" si="41"/>
        <v>395</v>
      </c>
      <c r="G181" s="59">
        <f t="shared" si="41"/>
        <v>395</v>
      </c>
      <c r="H181" s="59">
        <f t="shared" si="41"/>
        <v>395</v>
      </c>
      <c r="I181" s="59">
        <f t="shared" si="41"/>
        <v>395</v>
      </c>
      <c r="J181" s="59">
        <f t="shared" si="41"/>
        <v>395</v>
      </c>
      <c r="K181" s="59">
        <f t="shared" si="41"/>
        <v>395</v>
      </c>
      <c r="L181" s="59">
        <f t="shared" si="41"/>
        <v>395</v>
      </c>
      <c r="M181" s="59">
        <f t="shared" si="41"/>
        <v>395</v>
      </c>
      <c r="N181" s="59">
        <f t="shared" si="41"/>
        <v>395</v>
      </c>
      <c r="O181" s="59">
        <f t="shared" si="41"/>
        <v>395</v>
      </c>
      <c r="P181" s="59">
        <f t="shared" si="41"/>
        <v>395</v>
      </c>
      <c r="Q181" s="9"/>
    </row>
    <row r="182" spans="1:17" ht="34">
      <c r="A182" s="40">
        <v>178</v>
      </c>
      <c r="B182" s="25" t="s">
        <v>34</v>
      </c>
      <c r="C182" s="25" t="s">
        <v>267</v>
      </c>
      <c r="D182" s="40">
        <v>3</v>
      </c>
      <c r="E182" s="59">
        <v>100</v>
      </c>
      <c r="F182" s="59">
        <v>162</v>
      </c>
      <c r="G182" s="59">
        <v>100</v>
      </c>
      <c r="H182" s="59">
        <v>162</v>
      </c>
      <c r="I182" s="59">
        <v>100</v>
      </c>
      <c r="J182" s="59">
        <v>100</v>
      </c>
      <c r="K182" s="59">
        <v>199.2</v>
      </c>
      <c r="L182" s="59">
        <v>162</v>
      </c>
      <c r="M182" s="59">
        <v>100</v>
      </c>
      <c r="N182" s="59">
        <v>162</v>
      </c>
      <c r="O182" s="59">
        <v>249.6</v>
      </c>
      <c r="P182" s="59">
        <v>162</v>
      </c>
      <c r="Q182" s="9"/>
    </row>
    <row r="183" spans="1:17" ht="34">
      <c r="A183" s="40">
        <v>179</v>
      </c>
      <c r="B183" s="25" t="s">
        <v>34</v>
      </c>
      <c r="C183" s="25" t="s">
        <v>161</v>
      </c>
      <c r="D183" s="40">
        <v>3</v>
      </c>
      <c r="E183" s="59">
        <v>395</v>
      </c>
      <c r="F183" s="59">
        <v>395</v>
      </c>
      <c r="G183" s="59">
        <v>395</v>
      </c>
      <c r="H183" s="59">
        <v>395</v>
      </c>
      <c r="I183" s="59">
        <v>395</v>
      </c>
      <c r="J183" s="59">
        <v>395</v>
      </c>
      <c r="K183" s="59">
        <v>395</v>
      </c>
      <c r="L183" s="59">
        <v>395</v>
      </c>
      <c r="M183" s="59">
        <v>395</v>
      </c>
      <c r="N183" s="59">
        <v>395</v>
      </c>
      <c r="O183" s="59">
        <v>395</v>
      </c>
      <c r="P183" s="59">
        <v>395</v>
      </c>
      <c r="Q183" s="9"/>
    </row>
  </sheetData>
  <mergeCells count="13">
    <mergeCell ref="Q3:Q4"/>
    <mergeCell ref="A1:B1"/>
    <mergeCell ref="D1:L1"/>
    <mergeCell ref="N1:O1"/>
    <mergeCell ref="P1:Q1"/>
    <mergeCell ref="A2:B2"/>
    <mergeCell ref="N2:O2"/>
    <mergeCell ref="P2:Q2"/>
    <mergeCell ref="A3:A4"/>
    <mergeCell ref="B3:B4"/>
    <mergeCell ref="C3:C4"/>
    <mergeCell ref="D3:D4"/>
    <mergeCell ref="E3:P3"/>
  </mergeCells>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heetViews>
  <sheetFormatPr defaultRowHeight="17"/>
  <cols>
    <col min="1" max="1" width="18" customWidth="1"/>
    <col min="2" max="2" width="7.7265625" customWidth="1"/>
    <col min="3" max="3" width="31.7265625" customWidth="1"/>
  </cols>
  <sheetData>
    <row r="1" spans="1:3" ht="34">
      <c r="A1" s="67" t="s">
        <v>20</v>
      </c>
      <c r="C1" s="68" t="s">
        <v>21</v>
      </c>
    </row>
    <row r="2" spans="1:3">
      <c r="A2" s="69" t="s">
        <v>268</v>
      </c>
      <c r="C2" s="70" t="s">
        <v>269</v>
      </c>
    </row>
    <row r="3" spans="1:3">
      <c r="A3" s="69" t="s">
        <v>270</v>
      </c>
      <c r="C3" s="70" t="s">
        <v>271</v>
      </c>
    </row>
    <row r="4" spans="1:3">
      <c r="A4" s="69" t="s">
        <v>27</v>
      </c>
      <c r="C4" s="70" t="s">
        <v>272</v>
      </c>
    </row>
    <row r="5" spans="1:3">
      <c r="A5" s="69" t="s">
        <v>273</v>
      </c>
      <c r="C5" s="70" t="s">
        <v>274</v>
      </c>
    </row>
    <row r="6" spans="1:3">
      <c r="A6" s="69" t="s">
        <v>29</v>
      </c>
      <c r="C6" s="70" t="s">
        <v>275</v>
      </c>
    </row>
    <row r="7" spans="1:3">
      <c r="A7" s="69" t="s">
        <v>276</v>
      </c>
      <c r="C7" s="70" t="s">
        <v>277</v>
      </c>
    </row>
    <row r="8" spans="1:3">
      <c r="A8" s="69" t="s">
        <v>278</v>
      </c>
      <c r="C8" s="70" t="s">
        <v>279</v>
      </c>
    </row>
    <row r="9" spans="1:3">
      <c r="A9" s="69" t="s">
        <v>280</v>
      </c>
      <c r="C9" s="70" t="s">
        <v>281</v>
      </c>
    </row>
    <row r="10" spans="1:3">
      <c r="A10" t="s">
        <v>32</v>
      </c>
      <c r="C10" s="70" t="s">
        <v>282</v>
      </c>
    </row>
    <row r="11" spans="1:3">
      <c r="C11" s="70" t="s">
        <v>283</v>
      </c>
    </row>
    <row r="12" spans="1:3">
      <c r="C12" s="70" t="s">
        <v>284</v>
      </c>
    </row>
    <row r="13" spans="1:3">
      <c r="C13" s="70" t="s">
        <v>285</v>
      </c>
    </row>
    <row r="14" spans="1:3">
      <c r="C14" s="70" t="s">
        <v>286</v>
      </c>
    </row>
    <row r="15" spans="1:3">
      <c r="C15" s="70" t="s">
        <v>287</v>
      </c>
    </row>
    <row r="16" spans="1:3">
      <c r="C16" s="70" t="s">
        <v>288</v>
      </c>
    </row>
    <row r="17" spans="3:3">
      <c r="C17" s="70" t="s">
        <v>289</v>
      </c>
    </row>
    <row r="18" spans="3:3">
      <c r="C18" s="70" t="s">
        <v>290</v>
      </c>
    </row>
    <row r="19" spans="3:3">
      <c r="C19" s="70" t="s">
        <v>291</v>
      </c>
    </row>
    <row r="20" spans="3:3">
      <c r="C20" s="70" t="s">
        <v>292</v>
      </c>
    </row>
    <row r="21" spans="3:3">
      <c r="C21" s="70" t="s">
        <v>293</v>
      </c>
    </row>
    <row r="22" spans="3:3">
      <c r="C22" s="70" t="s">
        <v>294</v>
      </c>
    </row>
    <row r="23" spans="3:3">
      <c r="C23" s="70" t="s">
        <v>295</v>
      </c>
    </row>
    <row r="24" spans="3:3">
      <c r="C24" s="70" t="s">
        <v>296</v>
      </c>
    </row>
    <row r="25" spans="3:3">
      <c r="C25" s="70" t="s">
        <v>297</v>
      </c>
    </row>
    <row r="26" spans="3:3">
      <c r="C26" s="70" t="s">
        <v>298</v>
      </c>
    </row>
    <row r="27" spans="3:3">
      <c r="C27" s="70" t="s">
        <v>299</v>
      </c>
    </row>
    <row r="28" spans="3:3">
      <c r="C28" s="70" t="s">
        <v>300</v>
      </c>
    </row>
    <row r="29" spans="3:3">
      <c r="C29" s="70" t="s">
        <v>301</v>
      </c>
    </row>
    <row r="30" spans="3:3">
      <c r="C30" s="70" t="s">
        <v>302</v>
      </c>
    </row>
    <row r="31" spans="3:3">
      <c r="C31" s="70" t="s">
        <v>303</v>
      </c>
    </row>
    <row r="32" spans="3:3">
      <c r="C32" s="70" t="s">
        <v>304</v>
      </c>
    </row>
    <row r="33" spans="3:3">
      <c r="C33" s="70" t="s">
        <v>305</v>
      </c>
    </row>
    <row r="34" spans="3:3">
      <c r="C34" s="70" t="s">
        <v>306</v>
      </c>
    </row>
    <row r="35" spans="3:3">
      <c r="C35" s="70" t="s">
        <v>307</v>
      </c>
    </row>
    <row r="36" spans="3:3">
      <c r="C36" s="70" t="s">
        <v>308</v>
      </c>
    </row>
    <row r="37" spans="3:3">
      <c r="C37" s="70" t="s">
        <v>309</v>
      </c>
    </row>
    <row r="38" spans="3:3">
      <c r="C38" s="70" t="s">
        <v>310</v>
      </c>
    </row>
    <row r="39" spans="3:3">
      <c r="C39" s="70" t="s">
        <v>311</v>
      </c>
    </row>
    <row r="40" spans="3:3">
      <c r="C40" s="70" t="s">
        <v>312</v>
      </c>
    </row>
    <row r="41" spans="3:3">
      <c r="C41" s="70" t="s">
        <v>313</v>
      </c>
    </row>
    <row r="42" spans="3:3">
      <c r="C42" s="70" t="s">
        <v>314</v>
      </c>
    </row>
    <row r="43" spans="3:3">
      <c r="C43" s="70" t="s">
        <v>315</v>
      </c>
    </row>
    <row r="44" spans="3:3">
      <c r="C44" s="70" t="s">
        <v>316</v>
      </c>
    </row>
    <row r="45" spans="3:3">
      <c r="C45" s="70" t="s">
        <v>317</v>
      </c>
    </row>
    <row r="46" spans="3:3">
      <c r="C46" s="70" t="s">
        <v>318</v>
      </c>
    </row>
    <row r="47" spans="3:3">
      <c r="C47" s="70" t="s">
        <v>319</v>
      </c>
    </row>
    <row r="48" spans="3:3">
      <c r="C48" s="70" t="s">
        <v>320</v>
      </c>
    </row>
    <row r="49" spans="3:3">
      <c r="C49" s="70" t="s">
        <v>321</v>
      </c>
    </row>
    <row r="50" spans="3:3">
      <c r="C50" s="70" t="s">
        <v>322</v>
      </c>
    </row>
    <row r="51" spans="3:3">
      <c r="C51" s="70" t="s">
        <v>323</v>
      </c>
    </row>
    <row r="52" spans="3:3">
      <c r="C52" s="70" t="s">
        <v>324</v>
      </c>
    </row>
    <row r="53" spans="3:3">
      <c r="C53" s="70" t="s">
        <v>325</v>
      </c>
    </row>
    <row r="54" spans="3:3">
      <c r="C54" s="70" t="s">
        <v>326</v>
      </c>
    </row>
    <row r="55" spans="3:3">
      <c r="C55" s="70" t="s">
        <v>327</v>
      </c>
    </row>
    <row r="56" spans="3:3">
      <c r="C56" s="70" t="s">
        <v>328</v>
      </c>
    </row>
    <row r="57" spans="3:3">
      <c r="C57" s="70" t="s">
        <v>329</v>
      </c>
    </row>
    <row r="58" spans="3:3">
      <c r="C58" s="70" t="s">
        <v>330</v>
      </c>
    </row>
    <row r="59" spans="3:3">
      <c r="C59" s="70" t="s">
        <v>331</v>
      </c>
    </row>
    <row r="60" spans="3:3">
      <c r="C60" s="70" t="s">
        <v>332</v>
      </c>
    </row>
    <row r="61" spans="3:3">
      <c r="C61" s="70" t="s">
        <v>333</v>
      </c>
    </row>
    <row r="62" spans="3:3">
      <c r="C62" s="70" t="s">
        <v>334</v>
      </c>
    </row>
    <row r="63" spans="3:3">
      <c r="C63" s="70" t="s">
        <v>335</v>
      </c>
    </row>
    <row r="64" spans="3:3">
      <c r="C64" s="70" t="s">
        <v>336</v>
      </c>
    </row>
    <row r="65" spans="3:3">
      <c r="C65" s="70" t="s">
        <v>337</v>
      </c>
    </row>
    <row r="66" spans="3:3">
      <c r="C66" s="70" t="s">
        <v>338</v>
      </c>
    </row>
    <row r="67" spans="3:3">
      <c r="C67" s="70" t="s">
        <v>339</v>
      </c>
    </row>
    <row r="68" spans="3:3">
      <c r="C68" s="70" t="s">
        <v>340</v>
      </c>
    </row>
    <row r="69" spans="3:3">
      <c r="C69" s="70" t="s">
        <v>341</v>
      </c>
    </row>
    <row r="70" spans="3:3">
      <c r="C70" s="70" t="s">
        <v>342</v>
      </c>
    </row>
    <row r="71" spans="3:3">
      <c r="C71" s="70" t="s">
        <v>343</v>
      </c>
    </row>
    <row r="72" spans="3:3">
      <c r="C72" s="70" t="s">
        <v>344</v>
      </c>
    </row>
    <row r="73" spans="3:3">
      <c r="C73" s="70" t="s">
        <v>345</v>
      </c>
    </row>
    <row r="74" spans="3:3">
      <c r="C74" s="70" t="s">
        <v>346</v>
      </c>
    </row>
    <row r="75" spans="3:3">
      <c r="C75" s="70" t="s">
        <v>347</v>
      </c>
    </row>
    <row r="76" spans="3:3">
      <c r="C76" s="70" t="s">
        <v>348</v>
      </c>
    </row>
    <row r="77" spans="3:3">
      <c r="C77" s="70" t="s">
        <v>349</v>
      </c>
    </row>
    <row r="78" spans="3:3">
      <c r="C78" s="70" t="s">
        <v>350</v>
      </c>
    </row>
    <row r="79" spans="3:3">
      <c r="C79" s="70" t="s">
        <v>351</v>
      </c>
    </row>
    <row r="80" spans="3:3">
      <c r="C80" s="70" t="s">
        <v>352</v>
      </c>
    </row>
    <row r="81" spans="3:3">
      <c r="C81" s="70" t="s">
        <v>353</v>
      </c>
    </row>
    <row r="82" spans="3:3">
      <c r="C82" s="70" t="s">
        <v>354</v>
      </c>
    </row>
    <row r="83" spans="3:3">
      <c r="C83" s="70" t="s">
        <v>355</v>
      </c>
    </row>
    <row r="84" spans="3:3">
      <c r="C84" s="70" t="s">
        <v>356</v>
      </c>
    </row>
    <row r="85" spans="3:3">
      <c r="C85" s="70" t="s">
        <v>357</v>
      </c>
    </row>
    <row r="86" spans="3:3">
      <c r="C86" s="70" t="s">
        <v>358</v>
      </c>
    </row>
    <row r="87" spans="3:3">
      <c r="C87" s="70" t="s">
        <v>359</v>
      </c>
    </row>
    <row r="88" spans="3:3">
      <c r="C88" s="70" t="s">
        <v>360</v>
      </c>
    </row>
    <row r="89" spans="3:3">
      <c r="C89" s="70" t="s">
        <v>361</v>
      </c>
    </row>
    <row r="90" spans="3:3">
      <c r="C90" s="70" t="s">
        <v>362</v>
      </c>
    </row>
    <row r="91" spans="3:3">
      <c r="C91" s="70" t="s">
        <v>363</v>
      </c>
    </row>
    <row r="92" spans="3:3">
      <c r="C92" s="70" t="s">
        <v>364</v>
      </c>
    </row>
    <row r="93" spans="3:3">
      <c r="C93" s="70" t="s">
        <v>365</v>
      </c>
    </row>
    <row r="94" spans="3:3">
      <c r="C94" s="70" t="s">
        <v>366</v>
      </c>
    </row>
    <row r="95" spans="3:3">
      <c r="C95" s="70" t="s">
        <v>367</v>
      </c>
    </row>
    <row r="96" spans="3:3">
      <c r="C96" s="70" t="s">
        <v>368</v>
      </c>
    </row>
    <row r="97" spans="3:3">
      <c r="C97" s="70" t="s">
        <v>369</v>
      </c>
    </row>
    <row r="98" spans="3:3">
      <c r="C98" s="70" t="s">
        <v>370</v>
      </c>
    </row>
    <row r="99" spans="3:3">
      <c r="C99" s="70" t="s">
        <v>371</v>
      </c>
    </row>
    <row r="100" spans="3:3">
      <c r="C100" s="70" t="s">
        <v>372</v>
      </c>
    </row>
    <row r="101" spans="3:3">
      <c r="C101" s="70" t="s">
        <v>373</v>
      </c>
    </row>
    <row r="102" spans="3:3">
      <c r="C102" s="70" t="s">
        <v>374</v>
      </c>
    </row>
    <row r="103" spans="3:3">
      <c r="C103" s="70" t="s">
        <v>375</v>
      </c>
    </row>
    <row r="104" spans="3:3">
      <c r="C104" s="70" t="s">
        <v>376</v>
      </c>
    </row>
    <row r="105" spans="3:3">
      <c r="C105" s="70" t="s">
        <v>377</v>
      </c>
    </row>
    <row r="106" spans="3:3">
      <c r="C106" s="70" t="s">
        <v>378</v>
      </c>
    </row>
    <row r="107" spans="3:3">
      <c r="C107" s="70" t="s">
        <v>379</v>
      </c>
    </row>
    <row r="108" spans="3:3">
      <c r="C108" s="70" t="s">
        <v>380</v>
      </c>
    </row>
    <row r="109" spans="3:3">
      <c r="C109" s="70" t="s">
        <v>381</v>
      </c>
    </row>
    <row r="110" spans="3:3">
      <c r="C110" s="70" t="s">
        <v>382</v>
      </c>
    </row>
    <row r="111" spans="3:3">
      <c r="C111" s="70" t="s">
        <v>383</v>
      </c>
    </row>
    <row r="112" spans="3:3">
      <c r="C112" s="70" t="s">
        <v>384</v>
      </c>
    </row>
    <row r="113" spans="3:3">
      <c r="C113" s="70" t="s">
        <v>385</v>
      </c>
    </row>
    <row r="114" spans="3:3">
      <c r="C114" s="70" t="s">
        <v>386</v>
      </c>
    </row>
    <row r="115" spans="3:3">
      <c r="C115" s="70" t="s">
        <v>387</v>
      </c>
    </row>
    <row r="116" spans="3:3">
      <c r="C116" s="70" t="s">
        <v>388</v>
      </c>
    </row>
    <row r="117" spans="3:3">
      <c r="C117" s="70" t="s">
        <v>389</v>
      </c>
    </row>
    <row r="118" spans="3:3">
      <c r="C118" s="70" t="s">
        <v>390</v>
      </c>
    </row>
    <row r="119" spans="3:3">
      <c r="C119" s="70" t="s">
        <v>391</v>
      </c>
    </row>
    <row r="120" spans="3:3">
      <c r="C120" s="70" t="s">
        <v>392</v>
      </c>
    </row>
    <row r="121" spans="3:3">
      <c r="C121" s="70" t="s">
        <v>393</v>
      </c>
    </row>
    <row r="122" spans="3:3">
      <c r="C122" s="70" t="s">
        <v>394</v>
      </c>
    </row>
    <row r="123" spans="3:3">
      <c r="C123" s="70" t="s">
        <v>395</v>
      </c>
    </row>
    <row r="124" spans="3:3">
      <c r="C124" s="70" t="s">
        <v>396</v>
      </c>
    </row>
    <row r="125" spans="3:3">
      <c r="C125" s="70" t="s">
        <v>397</v>
      </c>
    </row>
    <row r="126" spans="3:3">
      <c r="C126" s="70" t="s">
        <v>398</v>
      </c>
    </row>
    <row r="127" spans="3:3">
      <c r="C127" s="70" t="s">
        <v>399</v>
      </c>
    </row>
    <row r="128" spans="3:3">
      <c r="C128" s="70" t="s">
        <v>400</v>
      </c>
    </row>
    <row r="129" spans="3:3">
      <c r="C129" s="70" t="s">
        <v>401</v>
      </c>
    </row>
    <row r="130" spans="3:3">
      <c r="C130" s="70" t="s">
        <v>402</v>
      </c>
    </row>
    <row r="131" spans="3:3">
      <c r="C131" s="70" t="s">
        <v>403</v>
      </c>
    </row>
    <row r="132" spans="3:3">
      <c r="C132" s="70" t="s">
        <v>404</v>
      </c>
    </row>
    <row r="133" spans="3:3">
      <c r="C133" s="70" t="s">
        <v>405</v>
      </c>
    </row>
    <row r="134" spans="3:3">
      <c r="C134" s="70" t="s">
        <v>406</v>
      </c>
    </row>
    <row r="135" spans="3:3">
      <c r="C135" s="70" t="s">
        <v>407</v>
      </c>
    </row>
    <row r="136" spans="3:3">
      <c r="C136" s="70" t="s">
        <v>408</v>
      </c>
    </row>
    <row r="137" spans="3:3">
      <c r="C137" s="70" t="s">
        <v>409</v>
      </c>
    </row>
    <row r="138" spans="3:3">
      <c r="C138" s="70" t="s">
        <v>410</v>
      </c>
    </row>
    <row r="139" spans="3:3">
      <c r="C139" s="70" t="s">
        <v>411</v>
      </c>
    </row>
    <row r="140" spans="3:3">
      <c r="C140" s="70" t="s">
        <v>412</v>
      </c>
    </row>
    <row r="141" spans="3:3">
      <c r="C141" s="70" t="s">
        <v>413</v>
      </c>
    </row>
    <row r="142" spans="3:3">
      <c r="C142" s="70" t="s">
        <v>414</v>
      </c>
    </row>
    <row r="143" spans="3:3">
      <c r="C143" s="70" t="s">
        <v>415</v>
      </c>
    </row>
    <row r="144" spans="3:3">
      <c r="C144" s="70" t="s">
        <v>416</v>
      </c>
    </row>
    <row r="145" spans="3:3">
      <c r="C145" s="70" t="s">
        <v>417</v>
      </c>
    </row>
    <row r="146" spans="3:3">
      <c r="C146" s="70" t="s">
        <v>418</v>
      </c>
    </row>
    <row r="147" spans="3:3">
      <c r="C147" s="70" t="s">
        <v>419</v>
      </c>
    </row>
    <row r="148" spans="3:3">
      <c r="C148" s="70" t="s">
        <v>420</v>
      </c>
    </row>
    <row r="149" spans="3:3">
      <c r="C149" s="70" t="s">
        <v>421</v>
      </c>
    </row>
    <row r="150" spans="3:3">
      <c r="C150" s="70" t="s">
        <v>422</v>
      </c>
    </row>
    <row r="151" spans="3:3">
      <c r="C151" s="70" t="s">
        <v>423</v>
      </c>
    </row>
    <row r="152" spans="3:3">
      <c r="C152" s="70" t="s">
        <v>424</v>
      </c>
    </row>
    <row r="153" spans="3:3">
      <c r="C153" s="70" t="s">
        <v>425</v>
      </c>
    </row>
    <row r="154" spans="3:3">
      <c r="C154" s="70" t="s">
        <v>426</v>
      </c>
    </row>
    <row r="155" spans="3:3">
      <c r="C155" s="70" t="s">
        <v>427</v>
      </c>
    </row>
    <row r="156" spans="3:3">
      <c r="C156" s="70" t="s">
        <v>428</v>
      </c>
    </row>
    <row r="157" spans="3:3">
      <c r="C157" s="70" t="s">
        <v>429</v>
      </c>
    </row>
    <row r="158" spans="3:3">
      <c r="C158" s="70" t="s">
        <v>430</v>
      </c>
    </row>
    <row r="159" spans="3:3">
      <c r="C159" s="70" t="s">
        <v>431</v>
      </c>
    </row>
    <row r="160" spans="3:3">
      <c r="C160" s="70" t="s">
        <v>432</v>
      </c>
    </row>
    <row r="161" spans="3:3">
      <c r="C161" s="70" t="s">
        <v>433</v>
      </c>
    </row>
    <row r="162" spans="3:3">
      <c r="C162" s="70" t="s">
        <v>434</v>
      </c>
    </row>
    <row r="163" spans="3:3">
      <c r="C163" s="70" t="s">
        <v>435</v>
      </c>
    </row>
    <row r="164" spans="3:3">
      <c r="C164" s="70" t="s">
        <v>436</v>
      </c>
    </row>
    <row r="165" spans="3:3">
      <c r="C165" s="70" t="s">
        <v>437</v>
      </c>
    </row>
    <row r="166" spans="3:3">
      <c r="C166" s="70" t="s">
        <v>438</v>
      </c>
    </row>
    <row r="167" spans="3:3">
      <c r="C167" s="70" t="s">
        <v>439</v>
      </c>
    </row>
    <row r="168" spans="3:3">
      <c r="C168" s="70" t="s">
        <v>440</v>
      </c>
    </row>
    <row r="169" spans="3:3">
      <c r="C169" s="70" t="s">
        <v>441</v>
      </c>
    </row>
    <row r="170" spans="3:3">
      <c r="C170" s="70" t="s">
        <v>442</v>
      </c>
    </row>
    <row r="171" spans="3:3">
      <c r="C171" s="70" t="s">
        <v>443</v>
      </c>
    </row>
    <row r="172" spans="3:3">
      <c r="C172" s="70" t="s">
        <v>444</v>
      </c>
    </row>
    <row r="173" spans="3:3">
      <c r="C173" s="70" t="s">
        <v>445</v>
      </c>
    </row>
    <row r="174" spans="3:3">
      <c r="C174" s="70" t="s">
        <v>446</v>
      </c>
    </row>
    <row r="175" spans="3:3">
      <c r="C175" s="70" t="s">
        <v>447</v>
      </c>
    </row>
    <row r="176" spans="3:3">
      <c r="C176" s="70" t="s">
        <v>448</v>
      </c>
    </row>
    <row r="177" spans="3:3">
      <c r="C177" s="70" t="s">
        <v>449</v>
      </c>
    </row>
    <row r="178" spans="3:3">
      <c r="C178" s="70" t="s">
        <v>450</v>
      </c>
    </row>
    <row r="179" spans="3:3">
      <c r="C179" s="70" t="s">
        <v>451</v>
      </c>
    </row>
    <row r="180" spans="3:3">
      <c r="C180" s="70" t="s">
        <v>452</v>
      </c>
    </row>
    <row r="181" spans="3:3">
      <c r="C181" s="70" t="s">
        <v>453</v>
      </c>
    </row>
    <row r="182" spans="3:3">
      <c r="C182" s="70" t="s">
        <v>454</v>
      </c>
    </row>
    <row r="183" spans="3:3">
      <c r="C183" s="70" t="s">
        <v>455</v>
      </c>
    </row>
    <row r="184" spans="3:3">
      <c r="C184" s="70" t="s">
        <v>456</v>
      </c>
    </row>
    <row r="185" spans="3:3">
      <c r="C185" s="70" t="s">
        <v>457</v>
      </c>
    </row>
    <row r="186" spans="3:3">
      <c r="C186" s="70" t="s">
        <v>458</v>
      </c>
    </row>
    <row r="187" spans="3:3">
      <c r="C187" s="70" t="s">
        <v>459</v>
      </c>
    </row>
    <row r="188" spans="3:3">
      <c r="C188" s="70" t="s">
        <v>460</v>
      </c>
    </row>
    <row r="189" spans="3:3">
      <c r="C189" s="70" t="s">
        <v>461</v>
      </c>
    </row>
    <row r="190" spans="3:3">
      <c r="C190" s="70" t="s">
        <v>462</v>
      </c>
    </row>
    <row r="191" spans="3:3">
      <c r="C191" s="70" t="s">
        <v>463</v>
      </c>
    </row>
    <row r="192" spans="3:3">
      <c r="C192" s="70" t="s">
        <v>464</v>
      </c>
    </row>
    <row r="193" spans="3:3">
      <c r="C193" s="70" t="s">
        <v>465</v>
      </c>
    </row>
    <row r="194" spans="3:3">
      <c r="C194" s="70" t="s">
        <v>466</v>
      </c>
    </row>
    <row r="195" spans="3:3">
      <c r="C195" s="70" t="s">
        <v>467</v>
      </c>
    </row>
    <row r="196" spans="3:3">
      <c r="C196" s="70" t="s">
        <v>468</v>
      </c>
    </row>
    <row r="197" spans="3:3">
      <c r="C197" s="70" t="s">
        <v>469</v>
      </c>
    </row>
    <row r="198" spans="3:3">
      <c r="C198" s="70" t="s">
        <v>470</v>
      </c>
    </row>
    <row r="199" spans="3:3">
      <c r="C199" s="70" t="s">
        <v>471</v>
      </c>
    </row>
    <row r="200" spans="3:3">
      <c r="C200" s="70" t="s">
        <v>472</v>
      </c>
    </row>
    <row r="201" spans="3:3">
      <c r="C201" s="70" t="s">
        <v>473</v>
      </c>
    </row>
    <row r="202" spans="3:3">
      <c r="C202" s="70" t="s">
        <v>474</v>
      </c>
    </row>
    <row r="203" spans="3:3">
      <c r="C203" s="70" t="s">
        <v>475</v>
      </c>
    </row>
    <row r="204" spans="3:3">
      <c r="C204" s="70" t="s">
        <v>476</v>
      </c>
    </row>
    <row r="205" spans="3:3">
      <c r="C205" s="70" t="s">
        <v>477</v>
      </c>
    </row>
    <row r="206" spans="3:3">
      <c r="C206" s="70" t="s">
        <v>478</v>
      </c>
    </row>
    <row r="207" spans="3:3">
      <c r="C207" s="70" t="s">
        <v>479</v>
      </c>
    </row>
    <row r="208" spans="3:3">
      <c r="C208" s="70" t="s">
        <v>480</v>
      </c>
    </row>
    <row r="209" spans="3:3">
      <c r="C209" s="70" t="s">
        <v>481</v>
      </c>
    </row>
    <row r="210" spans="3:3">
      <c r="C210" s="70" t="s">
        <v>482</v>
      </c>
    </row>
    <row r="211" spans="3:3">
      <c r="C211" s="70" t="s">
        <v>483</v>
      </c>
    </row>
    <row r="212" spans="3:3">
      <c r="C212" s="70" t="s">
        <v>484</v>
      </c>
    </row>
    <row r="213" spans="3:3">
      <c r="C213" s="70" t="s">
        <v>485</v>
      </c>
    </row>
    <row r="214" spans="3:3">
      <c r="C214" s="70" t="s">
        <v>486</v>
      </c>
    </row>
    <row r="215" spans="3:3">
      <c r="C215" s="70" t="s">
        <v>487</v>
      </c>
    </row>
    <row r="216" spans="3:3">
      <c r="C216" s="70" t="s">
        <v>488</v>
      </c>
    </row>
    <row r="217" spans="3:3">
      <c r="C217" s="70" t="s">
        <v>489</v>
      </c>
    </row>
    <row r="218" spans="3:3">
      <c r="C218" s="70" t="s">
        <v>490</v>
      </c>
    </row>
    <row r="219" spans="3:3">
      <c r="C219" s="70" t="s">
        <v>491</v>
      </c>
    </row>
    <row r="220" spans="3:3">
      <c r="C220" s="70" t="s">
        <v>492</v>
      </c>
    </row>
    <row r="221" spans="3:3">
      <c r="C221" s="70" t="s">
        <v>493</v>
      </c>
    </row>
    <row r="222" spans="3:3">
      <c r="C222" s="70" t="s">
        <v>494</v>
      </c>
    </row>
    <row r="223" spans="3:3">
      <c r="C223" s="70" t="s">
        <v>495</v>
      </c>
    </row>
    <row r="224" spans="3:3">
      <c r="C224" s="70" t="s">
        <v>496</v>
      </c>
    </row>
    <row r="225" spans="3:3">
      <c r="C225" s="70" t="s">
        <v>497</v>
      </c>
    </row>
    <row r="226" spans="3:3">
      <c r="C226" s="70" t="s">
        <v>498</v>
      </c>
    </row>
    <row r="227" spans="3:3">
      <c r="C227" s="70" t="s">
        <v>499</v>
      </c>
    </row>
    <row r="228" spans="3:3">
      <c r="C228" s="70" t="s">
        <v>500</v>
      </c>
    </row>
    <row r="229" spans="3:3">
      <c r="C229" s="70" t="s">
        <v>501</v>
      </c>
    </row>
    <row r="230" spans="3:3">
      <c r="C230" s="70" t="s">
        <v>502</v>
      </c>
    </row>
    <row r="231" spans="3:3">
      <c r="C231" s="70" t="s">
        <v>503</v>
      </c>
    </row>
    <row r="232" spans="3:3">
      <c r="C232" s="70" t="s">
        <v>504</v>
      </c>
    </row>
    <row r="233" spans="3:3">
      <c r="C233" s="70" t="s">
        <v>505</v>
      </c>
    </row>
    <row r="234" spans="3:3">
      <c r="C234" s="70" t="s">
        <v>506</v>
      </c>
    </row>
    <row r="235" spans="3:3">
      <c r="C235" s="70" t="s">
        <v>507</v>
      </c>
    </row>
    <row r="236" spans="3:3">
      <c r="C236" s="70" t="s">
        <v>508</v>
      </c>
    </row>
    <row r="237" spans="3:3">
      <c r="C237" s="70" t="s">
        <v>509</v>
      </c>
    </row>
    <row r="238" spans="3:3">
      <c r="C238" s="70" t="s">
        <v>510</v>
      </c>
    </row>
    <row r="239" spans="3:3">
      <c r="C239" s="70" t="s">
        <v>511</v>
      </c>
    </row>
    <row r="240" spans="3:3">
      <c r="C240" s="70" t="s">
        <v>512</v>
      </c>
    </row>
    <row r="241" spans="3:3">
      <c r="C241" s="70" t="s">
        <v>513</v>
      </c>
    </row>
    <row r="242" spans="3:3">
      <c r="C242" s="70" t="s">
        <v>514</v>
      </c>
    </row>
    <row r="243" spans="3:3">
      <c r="C243" s="70" t="s">
        <v>515</v>
      </c>
    </row>
    <row r="244" spans="3:3">
      <c r="C244" s="70" t="s">
        <v>516</v>
      </c>
    </row>
    <row r="245" spans="3:3">
      <c r="C245" s="70" t="s">
        <v>517</v>
      </c>
    </row>
    <row r="246" spans="3:3">
      <c r="C246" s="70" t="s">
        <v>518</v>
      </c>
    </row>
  </sheetData>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heetViews>
  <sheetFormatPr defaultRowHeight="17"/>
  <cols>
    <col min="1" max="1" width="7.7265625" customWidth="1"/>
    <col min="2" max="2" width="11" customWidth="1"/>
    <col min="3" max="3" width="7.7265625" customWidth="1"/>
    <col min="4" max="4" width="12.6328125" customWidth="1"/>
    <col min="5" max="5" width="33.26953125" customWidth="1"/>
    <col min="6" max="9" width="7.7265625" customWidth="1"/>
  </cols>
  <sheetData>
    <row r="1" spans="1:9">
      <c r="A1" s="71" t="s">
        <v>519</v>
      </c>
      <c r="B1" s="71" t="s">
        <v>520</v>
      </c>
      <c r="C1" s="71" t="s">
        <v>521</v>
      </c>
      <c r="D1" s="71" t="s">
        <v>522</v>
      </c>
      <c r="E1" s="71" t="s">
        <v>523</v>
      </c>
      <c r="F1" s="71" t="s">
        <v>524</v>
      </c>
      <c r="G1" s="71" t="s">
        <v>25</v>
      </c>
      <c r="H1" s="71" t="s">
        <v>525</v>
      </c>
      <c r="I1" s="71" t="s">
        <v>526</v>
      </c>
    </row>
    <row r="2" spans="1:9" ht="68">
      <c r="A2" s="72">
        <v>1</v>
      </c>
      <c r="B2" s="73" t="s">
        <v>527</v>
      </c>
      <c r="C2" s="74" t="s">
        <v>528</v>
      </c>
      <c r="D2" s="73" t="s">
        <v>529</v>
      </c>
      <c r="E2" s="75" t="s">
        <v>530</v>
      </c>
      <c r="F2" s="75" t="s">
        <v>531</v>
      </c>
      <c r="G2" s="76" t="s">
        <v>532</v>
      </c>
      <c r="H2" s="77">
        <v>236.09</v>
      </c>
      <c r="I2" s="78" t="s">
        <v>533</v>
      </c>
    </row>
    <row r="3" spans="1:9" ht="68">
      <c r="A3" s="72">
        <v>2</v>
      </c>
      <c r="B3" s="73" t="s">
        <v>527</v>
      </c>
      <c r="C3" s="73" t="s">
        <v>534</v>
      </c>
      <c r="D3" s="73" t="s">
        <v>535</v>
      </c>
      <c r="E3" s="75" t="s">
        <v>536</v>
      </c>
      <c r="F3" s="75" t="s">
        <v>531</v>
      </c>
      <c r="G3" s="76"/>
      <c r="H3" s="77">
        <v>330.65</v>
      </c>
      <c r="I3" s="78" t="s">
        <v>537</v>
      </c>
    </row>
    <row r="4" spans="1:9" ht="68">
      <c r="A4" s="72">
        <v>3</v>
      </c>
      <c r="B4" s="73" t="s">
        <v>538</v>
      </c>
      <c r="C4" s="74" t="s">
        <v>538</v>
      </c>
      <c r="D4" s="73" t="s">
        <v>539</v>
      </c>
      <c r="E4" s="75" t="s">
        <v>540</v>
      </c>
      <c r="F4" s="75" t="s">
        <v>531</v>
      </c>
      <c r="G4" s="76"/>
      <c r="H4" s="77">
        <v>29</v>
      </c>
      <c r="I4" s="78" t="s">
        <v>533</v>
      </c>
    </row>
    <row r="5" spans="1:9" ht="68">
      <c r="A5" s="72">
        <v>4</v>
      </c>
      <c r="B5" s="73" t="s">
        <v>541</v>
      </c>
      <c r="C5" s="73" t="s">
        <v>542</v>
      </c>
      <c r="D5" s="73" t="s">
        <v>543</v>
      </c>
      <c r="E5" s="75" t="s">
        <v>544</v>
      </c>
      <c r="F5" s="75" t="s">
        <v>531</v>
      </c>
      <c r="G5" s="76"/>
      <c r="H5" s="77">
        <v>8.27</v>
      </c>
      <c r="I5" s="78" t="s">
        <v>533</v>
      </c>
    </row>
    <row r="6" spans="1:9" ht="68">
      <c r="A6" s="72">
        <v>5</v>
      </c>
      <c r="B6" s="73" t="s">
        <v>545</v>
      </c>
      <c r="C6" s="73" t="s">
        <v>546</v>
      </c>
      <c r="D6" s="73" t="s">
        <v>547</v>
      </c>
      <c r="E6" s="75" t="s">
        <v>548</v>
      </c>
      <c r="F6" s="75" t="s">
        <v>531</v>
      </c>
      <c r="G6" s="76"/>
      <c r="H6" s="77">
        <v>21.75</v>
      </c>
      <c r="I6" s="78" t="s">
        <v>533</v>
      </c>
    </row>
    <row r="7" spans="1:9" ht="68">
      <c r="A7" s="72">
        <v>6</v>
      </c>
      <c r="B7" s="73" t="s">
        <v>545</v>
      </c>
      <c r="C7" s="73" t="s">
        <v>549</v>
      </c>
      <c r="D7" s="73" t="s">
        <v>550</v>
      </c>
      <c r="E7" s="75" t="s">
        <v>551</v>
      </c>
      <c r="F7" s="75" t="s">
        <v>531</v>
      </c>
      <c r="G7" s="76"/>
      <c r="H7" s="77">
        <v>107</v>
      </c>
      <c r="I7" s="78" t="s">
        <v>533</v>
      </c>
    </row>
    <row r="8" spans="1:9" ht="68">
      <c r="A8" s="72">
        <v>7</v>
      </c>
      <c r="B8" s="73" t="s">
        <v>545</v>
      </c>
      <c r="C8" s="73" t="s">
        <v>552</v>
      </c>
      <c r="D8" s="73" t="s">
        <v>553</v>
      </c>
      <c r="E8" s="75" t="s">
        <v>554</v>
      </c>
      <c r="F8" s="75" t="s">
        <v>531</v>
      </c>
      <c r="G8" s="76"/>
      <c r="H8" s="77">
        <v>52.44</v>
      </c>
      <c r="I8" s="78" t="s">
        <v>533</v>
      </c>
    </row>
    <row r="9" spans="1:9" ht="68">
      <c r="A9" s="72">
        <v>8</v>
      </c>
      <c r="B9" s="73" t="s">
        <v>545</v>
      </c>
      <c r="C9" s="73" t="s">
        <v>555</v>
      </c>
      <c r="D9" s="73" t="s">
        <v>556</v>
      </c>
      <c r="E9" s="75" t="s">
        <v>557</v>
      </c>
      <c r="F9" s="75" t="s">
        <v>531</v>
      </c>
      <c r="G9" s="76"/>
      <c r="H9" s="77">
        <v>38.17</v>
      </c>
      <c r="I9" s="78" t="s">
        <v>533</v>
      </c>
    </row>
    <row r="10" spans="1:9" ht="85">
      <c r="A10" s="72">
        <v>9</v>
      </c>
      <c r="B10" s="73" t="s">
        <v>545</v>
      </c>
      <c r="C10" s="73" t="s">
        <v>558</v>
      </c>
      <c r="D10" s="73" t="s">
        <v>559</v>
      </c>
      <c r="E10" s="75" t="s">
        <v>560</v>
      </c>
      <c r="F10" s="75" t="s">
        <v>531</v>
      </c>
      <c r="G10" s="76"/>
      <c r="H10" s="77">
        <v>140.55000000000001</v>
      </c>
      <c r="I10" s="78" t="s">
        <v>533</v>
      </c>
    </row>
    <row r="11" spans="1:9" ht="68">
      <c r="A11" s="72">
        <v>10</v>
      </c>
      <c r="B11" s="73" t="s">
        <v>561</v>
      </c>
      <c r="C11" s="73" t="s">
        <v>562</v>
      </c>
      <c r="D11" s="73" t="s">
        <v>563</v>
      </c>
      <c r="E11" s="75" t="s">
        <v>564</v>
      </c>
      <c r="F11" s="75" t="s">
        <v>531</v>
      </c>
      <c r="G11" s="76"/>
      <c r="H11" s="77">
        <v>432.9</v>
      </c>
      <c r="I11" s="78" t="s">
        <v>533</v>
      </c>
    </row>
    <row r="12" spans="1:9" ht="102">
      <c r="A12" s="72">
        <v>11</v>
      </c>
      <c r="B12" s="73" t="s">
        <v>561</v>
      </c>
      <c r="C12" s="73" t="s">
        <v>565</v>
      </c>
      <c r="D12" s="73" t="s">
        <v>566</v>
      </c>
      <c r="E12" s="75" t="s">
        <v>567</v>
      </c>
      <c r="F12" s="75" t="s">
        <v>531</v>
      </c>
      <c r="G12" s="76"/>
      <c r="H12" s="77">
        <v>61.57</v>
      </c>
      <c r="I12" s="78" t="s">
        <v>533</v>
      </c>
    </row>
    <row r="13" spans="1:9" ht="68">
      <c r="A13" s="72">
        <v>12</v>
      </c>
      <c r="B13" s="73" t="s">
        <v>561</v>
      </c>
      <c r="C13" s="74" t="s">
        <v>568</v>
      </c>
      <c r="D13" s="73" t="s">
        <v>569</v>
      </c>
      <c r="E13" s="75" t="s">
        <v>570</v>
      </c>
      <c r="F13" s="75" t="s">
        <v>531</v>
      </c>
      <c r="G13" s="76"/>
      <c r="H13" s="77">
        <v>632.12</v>
      </c>
      <c r="I13" s="78" t="s">
        <v>533</v>
      </c>
    </row>
    <row r="14" spans="1:9" ht="68">
      <c r="A14" s="72">
        <v>13</v>
      </c>
      <c r="B14" s="73" t="s">
        <v>561</v>
      </c>
      <c r="C14" s="73" t="s">
        <v>571</v>
      </c>
      <c r="D14" s="73" t="s">
        <v>572</v>
      </c>
      <c r="E14" s="75" t="s">
        <v>573</v>
      </c>
      <c r="F14" s="75" t="s">
        <v>531</v>
      </c>
      <c r="G14" s="76"/>
      <c r="H14" s="77">
        <v>119</v>
      </c>
      <c r="I14" s="78" t="s">
        <v>533</v>
      </c>
    </row>
    <row r="15" spans="1:9" ht="68">
      <c r="A15" s="72">
        <v>14</v>
      </c>
      <c r="B15" s="73" t="s">
        <v>561</v>
      </c>
      <c r="C15" s="73" t="s">
        <v>571</v>
      </c>
      <c r="D15" s="73" t="s">
        <v>574</v>
      </c>
      <c r="E15" s="75" t="s">
        <v>575</v>
      </c>
      <c r="F15" s="75" t="s">
        <v>531</v>
      </c>
      <c r="G15" s="76"/>
      <c r="H15" s="77">
        <v>131</v>
      </c>
      <c r="I15" s="78" t="s">
        <v>533</v>
      </c>
    </row>
    <row r="16" spans="1:9" ht="85">
      <c r="A16" s="72">
        <v>15</v>
      </c>
      <c r="B16" s="73" t="s">
        <v>561</v>
      </c>
      <c r="C16" s="73" t="s">
        <v>576</v>
      </c>
      <c r="D16" s="73" t="s">
        <v>577</v>
      </c>
      <c r="E16" s="75" t="s">
        <v>578</v>
      </c>
      <c r="F16" s="75" t="s">
        <v>531</v>
      </c>
      <c r="G16" s="76"/>
      <c r="H16" s="77">
        <v>104</v>
      </c>
      <c r="I16" s="78" t="s">
        <v>533</v>
      </c>
    </row>
    <row r="17" spans="1:9" ht="68">
      <c r="A17" s="72">
        <v>16</v>
      </c>
      <c r="B17" s="73" t="s">
        <v>561</v>
      </c>
      <c r="C17" s="73" t="s">
        <v>579</v>
      </c>
      <c r="D17" s="73" t="s">
        <v>580</v>
      </c>
      <c r="E17" s="75" t="s">
        <v>581</v>
      </c>
      <c r="F17" s="75" t="s">
        <v>531</v>
      </c>
      <c r="G17" s="76"/>
      <c r="H17" s="77">
        <v>198.42</v>
      </c>
      <c r="I17" s="78" t="s">
        <v>533</v>
      </c>
    </row>
    <row r="18" spans="1:9" ht="68">
      <c r="A18" s="72">
        <v>17</v>
      </c>
      <c r="B18" s="73" t="s">
        <v>582</v>
      </c>
      <c r="C18" s="73" t="s">
        <v>583</v>
      </c>
      <c r="D18" s="73" t="s">
        <v>584</v>
      </c>
      <c r="E18" s="75" t="s">
        <v>585</v>
      </c>
      <c r="F18" s="75" t="s">
        <v>531</v>
      </c>
      <c r="G18" s="76"/>
      <c r="H18" s="77">
        <v>517</v>
      </c>
      <c r="I18" s="78" t="s">
        <v>533</v>
      </c>
    </row>
    <row r="19" spans="1:9" ht="85">
      <c r="A19" s="72">
        <v>18</v>
      </c>
      <c r="B19" s="73" t="s">
        <v>586</v>
      </c>
      <c r="C19" s="73" t="s">
        <v>587</v>
      </c>
      <c r="D19" s="73" t="s">
        <v>588</v>
      </c>
      <c r="E19" s="75" t="s">
        <v>589</v>
      </c>
      <c r="F19" s="75" t="s">
        <v>531</v>
      </c>
      <c r="G19" s="76"/>
      <c r="H19" s="77">
        <v>76.3</v>
      </c>
      <c r="I19" s="78" t="s">
        <v>533</v>
      </c>
    </row>
    <row r="20" spans="1:9" ht="68">
      <c r="A20" s="72">
        <v>19</v>
      </c>
      <c r="B20" s="73" t="s">
        <v>586</v>
      </c>
      <c r="C20" s="73" t="s">
        <v>590</v>
      </c>
      <c r="D20" s="73" t="s">
        <v>591</v>
      </c>
      <c r="E20" s="75" t="s">
        <v>592</v>
      </c>
      <c r="F20" s="75" t="s">
        <v>531</v>
      </c>
      <c r="G20" s="76"/>
      <c r="H20" s="77">
        <v>50.84</v>
      </c>
      <c r="I20" s="78" t="s">
        <v>533</v>
      </c>
    </row>
    <row r="21" spans="1:9" ht="68">
      <c r="A21" s="72">
        <v>20</v>
      </c>
      <c r="B21" s="73" t="s">
        <v>586</v>
      </c>
      <c r="C21" s="73" t="s">
        <v>593</v>
      </c>
      <c r="D21" s="73" t="s">
        <v>594</v>
      </c>
      <c r="E21" s="75" t="s">
        <v>595</v>
      </c>
      <c r="F21" s="75" t="s">
        <v>531</v>
      </c>
      <c r="G21" s="76"/>
      <c r="H21" s="77">
        <v>94.65</v>
      </c>
      <c r="I21" s="78" t="s">
        <v>533</v>
      </c>
    </row>
    <row r="22" spans="1:9" ht="85">
      <c r="A22" s="72">
        <v>21</v>
      </c>
      <c r="B22" s="73" t="s">
        <v>596</v>
      </c>
      <c r="C22" s="73" t="s">
        <v>597</v>
      </c>
      <c r="D22" s="73" t="s">
        <v>598</v>
      </c>
      <c r="E22" s="75" t="s">
        <v>599</v>
      </c>
      <c r="F22" s="75" t="s">
        <v>531</v>
      </c>
      <c r="G22" s="76"/>
      <c r="H22" s="77">
        <v>218.47</v>
      </c>
      <c r="I22" s="78" t="s">
        <v>533</v>
      </c>
    </row>
    <row r="23" spans="1:9" ht="68">
      <c r="A23" s="72">
        <v>22</v>
      </c>
      <c r="B23" s="73" t="s">
        <v>596</v>
      </c>
      <c r="C23" s="73" t="s">
        <v>600</v>
      </c>
      <c r="D23" s="73" t="s">
        <v>601</v>
      </c>
      <c r="E23" s="75" t="s">
        <v>602</v>
      </c>
      <c r="F23" s="75" t="s">
        <v>531</v>
      </c>
      <c r="G23" s="76"/>
      <c r="H23" s="77">
        <v>142.83000000000001</v>
      </c>
      <c r="I23" s="78" t="s">
        <v>533</v>
      </c>
    </row>
    <row r="24" spans="1:9" ht="68">
      <c r="A24" s="72">
        <v>23</v>
      </c>
      <c r="B24" s="73" t="s">
        <v>596</v>
      </c>
      <c r="C24" s="73" t="s">
        <v>596</v>
      </c>
      <c r="D24" s="73" t="s">
        <v>603</v>
      </c>
      <c r="E24" s="75" t="s">
        <v>604</v>
      </c>
      <c r="F24" s="75" t="s">
        <v>531</v>
      </c>
      <c r="G24" s="76"/>
      <c r="H24" s="77">
        <v>580.04999999999995</v>
      </c>
      <c r="I24" s="78" t="s">
        <v>533</v>
      </c>
    </row>
    <row r="25" spans="1:9" ht="68">
      <c r="A25" s="72">
        <v>24</v>
      </c>
      <c r="B25" s="73" t="s">
        <v>596</v>
      </c>
      <c r="C25" s="73" t="s">
        <v>605</v>
      </c>
      <c r="D25" s="73" t="s">
        <v>606</v>
      </c>
      <c r="E25" s="75" t="s">
        <v>607</v>
      </c>
      <c r="F25" s="75" t="s">
        <v>531</v>
      </c>
      <c r="G25" s="76"/>
      <c r="H25" s="77">
        <v>77.209999999999994</v>
      </c>
      <c r="I25" s="78" t="s">
        <v>533</v>
      </c>
    </row>
    <row r="26" spans="1:9" ht="68">
      <c r="A26" s="72">
        <v>25</v>
      </c>
      <c r="B26" s="73" t="s">
        <v>72</v>
      </c>
      <c r="C26" s="73" t="s">
        <v>75</v>
      </c>
      <c r="D26" s="73" t="s">
        <v>28</v>
      </c>
      <c r="E26" s="75" t="s">
        <v>608</v>
      </c>
      <c r="F26" s="75" t="s">
        <v>531</v>
      </c>
      <c r="G26" s="76"/>
      <c r="H26" s="77">
        <v>163.47999999999999</v>
      </c>
      <c r="I26" s="78" t="s">
        <v>533</v>
      </c>
    </row>
    <row r="27" spans="1:9" ht="68">
      <c r="A27" s="72">
        <v>26</v>
      </c>
      <c r="B27" s="73" t="s">
        <v>72</v>
      </c>
      <c r="C27" s="73" t="s">
        <v>609</v>
      </c>
      <c r="D27" s="73" t="s">
        <v>610</v>
      </c>
      <c r="E27" s="75" t="s">
        <v>611</v>
      </c>
      <c r="F27" s="75" t="s">
        <v>531</v>
      </c>
      <c r="G27" s="76"/>
      <c r="H27" s="77">
        <v>246.69</v>
      </c>
      <c r="I27" s="78" t="s">
        <v>533</v>
      </c>
    </row>
    <row r="28" spans="1:9" ht="68">
      <c r="A28" s="72">
        <v>27</v>
      </c>
      <c r="B28" s="73" t="s">
        <v>72</v>
      </c>
      <c r="C28" s="73" t="s">
        <v>612</v>
      </c>
      <c r="D28" s="73" t="s">
        <v>613</v>
      </c>
      <c r="E28" s="75" t="s">
        <v>592</v>
      </c>
      <c r="F28" s="75" t="s">
        <v>531</v>
      </c>
      <c r="G28" s="76"/>
      <c r="H28" s="77">
        <v>45.21</v>
      </c>
      <c r="I28" s="78" t="s">
        <v>533</v>
      </c>
    </row>
    <row r="29" spans="1:9" ht="68">
      <c r="A29" s="72">
        <v>28</v>
      </c>
      <c r="B29" s="73" t="s">
        <v>72</v>
      </c>
      <c r="C29" s="73" t="s">
        <v>614</v>
      </c>
      <c r="D29" s="73" t="s">
        <v>615</v>
      </c>
      <c r="E29" s="75" t="s">
        <v>616</v>
      </c>
      <c r="F29" s="75" t="s">
        <v>531</v>
      </c>
      <c r="G29" s="76"/>
      <c r="H29" s="77">
        <v>18.350000000000001</v>
      </c>
      <c r="I29" s="78" t="s">
        <v>533</v>
      </c>
    </row>
    <row r="30" spans="1:9" ht="68">
      <c r="A30" s="72">
        <v>29</v>
      </c>
      <c r="B30" s="73" t="s">
        <v>72</v>
      </c>
      <c r="C30" s="73" t="s">
        <v>77</v>
      </c>
      <c r="D30" s="73" t="s">
        <v>30</v>
      </c>
      <c r="E30" s="75" t="s">
        <v>617</v>
      </c>
      <c r="F30" s="75" t="s">
        <v>531</v>
      </c>
      <c r="G30" s="76"/>
      <c r="H30" s="77">
        <v>27.94</v>
      </c>
      <c r="I30" s="78" t="s">
        <v>533</v>
      </c>
    </row>
    <row r="31" spans="1:9" ht="85">
      <c r="A31" s="72">
        <v>30</v>
      </c>
      <c r="B31" s="73" t="s">
        <v>72</v>
      </c>
      <c r="C31" s="73" t="s">
        <v>618</v>
      </c>
      <c r="D31" s="73" t="s">
        <v>619</v>
      </c>
      <c r="E31" s="75" t="s">
        <v>620</v>
      </c>
      <c r="F31" s="75" t="s">
        <v>531</v>
      </c>
      <c r="G31" s="76"/>
      <c r="H31" s="77">
        <v>3643</v>
      </c>
      <c r="I31" s="78" t="s">
        <v>537</v>
      </c>
    </row>
    <row r="32" spans="1:9" ht="68">
      <c r="A32" s="72">
        <v>31</v>
      </c>
      <c r="B32" s="73" t="s">
        <v>621</v>
      </c>
      <c r="C32" s="73" t="s">
        <v>622</v>
      </c>
      <c r="D32" s="73" t="s">
        <v>623</v>
      </c>
      <c r="E32" s="75" t="s">
        <v>624</v>
      </c>
      <c r="F32" s="75" t="s">
        <v>531</v>
      </c>
      <c r="G32" s="76"/>
      <c r="H32" s="77">
        <v>412</v>
      </c>
      <c r="I32" s="78" t="s">
        <v>533</v>
      </c>
    </row>
    <row r="33" spans="1:9" ht="68">
      <c r="A33" s="72">
        <v>32</v>
      </c>
      <c r="B33" s="73" t="s">
        <v>621</v>
      </c>
      <c r="C33" s="73" t="s">
        <v>625</v>
      </c>
      <c r="D33" s="73" t="s">
        <v>626</v>
      </c>
      <c r="E33" s="75" t="s">
        <v>627</v>
      </c>
      <c r="F33" s="75" t="s">
        <v>531</v>
      </c>
      <c r="G33" s="76"/>
      <c r="H33" s="77">
        <v>22.06</v>
      </c>
      <c r="I33" s="78" t="s">
        <v>533</v>
      </c>
    </row>
    <row r="34" spans="1:9" ht="68">
      <c r="A34" s="72">
        <v>33</v>
      </c>
      <c r="B34" s="73" t="s">
        <v>628</v>
      </c>
      <c r="C34" s="73" t="s">
        <v>629</v>
      </c>
      <c r="D34" s="73" t="s">
        <v>630</v>
      </c>
      <c r="E34" s="75" t="s">
        <v>631</v>
      </c>
      <c r="F34" s="75" t="s">
        <v>531</v>
      </c>
      <c r="G34" s="76"/>
      <c r="H34" s="77">
        <v>39.75</v>
      </c>
      <c r="I34" s="78" t="s">
        <v>533</v>
      </c>
    </row>
    <row r="35" spans="1:9" ht="68">
      <c r="A35" s="72">
        <v>34</v>
      </c>
      <c r="B35" s="73" t="s">
        <v>628</v>
      </c>
      <c r="C35" s="73" t="s">
        <v>632</v>
      </c>
      <c r="D35" s="73" t="s">
        <v>633</v>
      </c>
      <c r="E35" s="75" t="s">
        <v>634</v>
      </c>
      <c r="F35" s="75" t="s">
        <v>531</v>
      </c>
      <c r="G35" s="76"/>
      <c r="H35" s="77">
        <v>16.149999999999999</v>
      </c>
      <c r="I35" s="78" t="s">
        <v>533</v>
      </c>
    </row>
    <row r="36" spans="1:9" ht="51">
      <c r="A36" s="72">
        <v>35</v>
      </c>
      <c r="B36" s="73" t="s">
        <v>628</v>
      </c>
      <c r="C36" s="73" t="s">
        <v>635</v>
      </c>
      <c r="D36" s="73" t="s">
        <v>636</v>
      </c>
      <c r="E36" s="75" t="s">
        <v>637</v>
      </c>
      <c r="F36" s="75" t="s">
        <v>531</v>
      </c>
      <c r="G36" s="76"/>
      <c r="H36" s="77">
        <v>203</v>
      </c>
      <c r="I36" s="78" t="s">
        <v>533</v>
      </c>
    </row>
    <row r="37" spans="1:9" ht="51">
      <c r="A37" s="72">
        <v>36</v>
      </c>
      <c r="B37" s="73" t="s">
        <v>628</v>
      </c>
      <c r="C37" s="73" t="s">
        <v>638</v>
      </c>
      <c r="D37" s="73" t="s">
        <v>639</v>
      </c>
      <c r="E37" s="75" t="s">
        <v>640</v>
      </c>
      <c r="F37" s="75" t="s">
        <v>531</v>
      </c>
      <c r="G37" s="76"/>
      <c r="H37" s="77">
        <v>11578</v>
      </c>
      <c r="I37" s="78" t="s">
        <v>537</v>
      </c>
    </row>
    <row r="38" spans="1:9" ht="68">
      <c r="A38" s="72">
        <v>37</v>
      </c>
      <c r="B38" s="73" t="s">
        <v>628</v>
      </c>
      <c r="C38" s="73" t="s">
        <v>635</v>
      </c>
      <c r="D38" s="73" t="s">
        <v>641</v>
      </c>
      <c r="E38" s="75" t="s">
        <v>642</v>
      </c>
      <c r="F38" s="75" t="s">
        <v>531</v>
      </c>
      <c r="G38" s="76"/>
      <c r="H38" s="77">
        <v>587</v>
      </c>
      <c r="I38" s="78" t="s">
        <v>537</v>
      </c>
    </row>
    <row r="39" spans="1:9" ht="68">
      <c r="A39" s="72">
        <v>38</v>
      </c>
      <c r="B39" s="73" t="s">
        <v>643</v>
      </c>
      <c r="C39" s="73" t="s">
        <v>644</v>
      </c>
      <c r="D39" s="73" t="s">
        <v>645</v>
      </c>
      <c r="E39" s="75" t="s">
        <v>646</v>
      </c>
      <c r="F39" s="75" t="s">
        <v>531</v>
      </c>
      <c r="G39" s="76"/>
      <c r="H39" s="77">
        <v>243.84</v>
      </c>
      <c r="I39" s="78" t="s">
        <v>533</v>
      </c>
    </row>
    <row r="40" spans="1:9" ht="68">
      <c r="A40" s="72">
        <v>39</v>
      </c>
      <c r="B40" s="73" t="s">
        <v>643</v>
      </c>
      <c r="C40" s="73" t="s">
        <v>647</v>
      </c>
      <c r="D40" s="73" t="s">
        <v>648</v>
      </c>
      <c r="E40" s="75" t="s">
        <v>649</v>
      </c>
      <c r="F40" s="75" t="s">
        <v>531</v>
      </c>
      <c r="G40" s="76"/>
      <c r="H40" s="77">
        <v>21.52</v>
      </c>
      <c r="I40" s="78" t="s">
        <v>533</v>
      </c>
    </row>
    <row r="41" spans="1:9" ht="68">
      <c r="A41" s="72">
        <v>40</v>
      </c>
      <c r="B41" s="73" t="s">
        <v>643</v>
      </c>
      <c r="C41" s="73" t="s">
        <v>650</v>
      </c>
      <c r="D41" s="73" t="s">
        <v>651</v>
      </c>
      <c r="E41" s="75" t="s">
        <v>652</v>
      </c>
      <c r="F41" s="75" t="s">
        <v>531</v>
      </c>
      <c r="G41" s="76"/>
      <c r="H41" s="77">
        <v>15.56</v>
      </c>
      <c r="I41" s="78" t="s">
        <v>533</v>
      </c>
    </row>
    <row r="42" spans="1:9" ht="68">
      <c r="A42" s="72">
        <v>41</v>
      </c>
      <c r="B42" s="73" t="s">
        <v>643</v>
      </c>
      <c r="C42" s="73" t="s">
        <v>644</v>
      </c>
      <c r="D42" s="73" t="s">
        <v>653</v>
      </c>
      <c r="E42" s="75" t="s">
        <v>654</v>
      </c>
      <c r="F42" s="75" t="s">
        <v>531</v>
      </c>
      <c r="G42" s="76"/>
      <c r="H42" s="77">
        <v>87.49</v>
      </c>
      <c r="I42" s="78" t="s">
        <v>533</v>
      </c>
    </row>
    <row r="43" spans="1:9" ht="68">
      <c r="A43" s="72">
        <v>42</v>
      </c>
      <c r="B43" s="73" t="s">
        <v>643</v>
      </c>
      <c r="C43" s="73" t="s">
        <v>655</v>
      </c>
      <c r="D43" s="73" t="s">
        <v>656</v>
      </c>
      <c r="E43" s="75" t="s">
        <v>657</v>
      </c>
      <c r="F43" s="75" t="s">
        <v>531</v>
      </c>
      <c r="G43" s="76"/>
      <c r="H43" s="77">
        <v>59.43</v>
      </c>
      <c r="I43" s="78" t="s">
        <v>533</v>
      </c>
    </row>
    <row r="44" spans="1:9" ht="51">
      <c r="A44" s="72">
        <v>43</v>
      </c>
      <c r="B44" s="73" t="s">
        <v>658</v>
      </c>
      <c r="C44" s="73" t="s">
        <v>659</v>
      </c>
      <c r="D44" s="73" t="s">
        <v>660</v>
      </c>
      <c r="E44" s="75" t="s">
        <v>661</v>
      </c>
      <c r="F44" s="75" t="s">
        <v>531</v>
      </c>
      <c r="G44" s="76"/>
      <c r="H44" s="77">
        <v>227</v>
      </c>
      <c r="I44" s="78" t="s">
        <v>533</v>
      </c>
    </row>
    <row r="45" spans="1:9" ht="68">
      <c r="A45" s="72">
        <v>44</v>
      </c>
      <c r="B45" s="73" t="s">
        <v>658</v>
      </c>
      <c r="C45" s="73" t="s">
        <v>662</v>
      </c>
      <c r="D45" s="73" t="s">
        <v>663</v>
      </c>
      <c r="E45" s="75" t="s">
        <v>664</v>
      </c>
      <c r="F45" s="75" t="s">
        <v>531</v>
      </c>
      <c r="G45" s="76"/>
      <c r="H45" s="77">
        <v>709.15</v>
      </c>
      <c r="I45" s="78" t="s">
        <v>537</v>
      </c>
    </row>
    <row r="46" spans="1:9" ht="68">
      <c r="A46" s="72">
        <v>45</v>
      </c>
      <c r="B46" s="73" t="s">
        <v>658</v>
      </c>
      <c r="C46" s="73" t="s">
        <v>665</v>
      </c>
      <c r="D46" s="73" t="s">
        <v>666</v>
      </c>
      <c r="E46" s="75" t="s">
        <v>667</v>
      </c>
      <c r="F46" s="75" t="s">
        <v>531</v>
      </c>
      <c r="G46" s="76"/>
      <c r="H46" s="77">
        <v>200</v>
      </c>
      <c r="I46" s="78" t="s">
        <v>533</v>
      </c>
    </row>
    <row r="47" spans="1:9" ht="68">
      <c r="A47" s="72">
        <v>46</v>
      </c>
      <c r="B47" s="73" t="s">
        <v>658</v>
      </c>
      <c r="C47" s="73" t="s">
        <v>668</v>
      </c>
      <c r="D47" s="73" t="s">
        <v>669</v>
      </c>
      <c r="E47" s="75" t="s">
        <v>670</v>
      </c>
      <c r="F47" s="75" t="s">
        <v>531</v>
      </c>
      <c r="G47" s="76"/>
      <c r="H47" s="77">
        <v>74.67</v>
      </c>
      <c r="I47" s="78" t="s">
        <v>533</v>
      </c>
    </row>
    <row r="48" spans="1:9" ht="68">
      <c r="A48" s="72">
        <v>47</v>
      </c>
      <c r="B48" s="73" t="s">
        <v>658</v>
      </c>
      <c r="C48" s="73" t="s">
        <v>671</v>
      </c>
      <c r="D48" s="73" t="s">
        <v>672</v>
      </c>
      <c r="E48" s="75" t="s">
        <v>673</v>
      </c>
      <c r="F48" s="75" t="s">
        <v>531</v>
      </c>
      <c r="G48" s="76"/>
      <c r="H48" s="77">
        <v>124.17</v>
      </c>
      <c r="I48" s="78" t="s">
        <v>533</v>
      </c>
    </row>
    <row r="49" spans="1:9" ht="68">
      <c r="A49" s="72">
        <v>48</v>
      </c>
      <c r="B49" s="73" t="s">
        <v>674</v>
      </c>
      <c r="C49" s="73" t="s">
        <v>674</v>
      </c>
      <c r="D49" s="73" t="s">
        <v>675</v>
      </c>
      <c r="E49" s="75" t="s">
        <v>676</v>
      </c>
      <c r="F49" s="75" t="s">
        <v>531</v>
      </c>
      <c r="G49" s="76"/>
      <c r="H49" s="77">
        <v>1518.76</v>
      </c>
      <c r="I49" s="78" t="s">
        <v>533</v>
      </c>
    </row>
    <row r="50" spans="1:9" ht="68">
      <c r="A50" s="72">
        <v>49</v>
      </c>
      <c r="B50" s="73" t="s">
        <v>674</v>
      </c>
      <c r="C50" s="73" t="s">
        <v>677</v>
      </c>
      <c r="D50" s="73" t="s">
        <v>678</v>
      </c>
      <c r="E50" s="75" t="s">
        <v>679</v>
      </c>
      <c r="F50" s="75" t="s">
        <v>531</v>
      </c>
      <c r="G50" s="76"/>
      <c r="H50" s="77">
        <v>109.95</v>
      </c>
      <c r="I50" s="78" t="s">
        <v>533</v>
      </c>
    </row>
    <row r="51" spans="1:9" ht="68">
      <c r="A51" s="72">
        <v>50</v>
      </c>
      <c r="B51" s="73" t="s">
        <v>674</v>
      </c>
      <c r="C51" s="73" t="s">
        <v>680</v>
      </c>
      <c r="D51" s="73" t="s">
        <v>681</v>
      </c>
      <c r="E51" s="75" t="s">
        <v>682</v>
      </c>
      <c r="F51" s="75" t="s">
        <v>531</v>
      </c>
      <c r="G51" s="76"/>
      <c r="H51" s="77">
        <v>11.03</v>
      </c>
      <c r="I51" s="78" t="s">
        <v>533</v>
      </c>
    </row>
    <row r="52" spans="1:9" ht="68">
      <c r="A52" s="72">
        <v>51</v>
      </c>
      <c r="B52" s="73" t="s">
        <v>674</v>
      </c>
      <c r="C52" s="73" t="s">
        <v>683</v>
      </c>
      <c r="D52" s="73" t="s">
        <v>684</v>
      </c>
      <c r="E52" s="75" t="s">
        <v>685</v>
      </c>
      <c r="F52" s="75" t="s">
        <v>531</v>
      </c>
      <c r="G52" s="76"/>
      <c r="H52" s="77">
        <v>403.24</v>
      </c>
      <c r="I52" s="78" t="s">
        <v>533</v>
      </c>
    </row>
    <row r="53" spans="1:9" ht="68">
      <c r="A53" s="72">
        <v>52</v>
      </c>
      <c r="B53" s="73" t="s">
        <v>674</v>
      </c>
      <c r="C53" s="73" t="s">
        <v>686</v>
      </c>
      <c r="D53" s="73" t="s">
        <v>687</v>
      </c>
      <c r="E53" s="75" t="s">
        <v>688</v>
      </c>
      <c r="F53" s="75" t="s">
        <v>531</v>
      </c>
      <c r="G53" s="76"/>
      <c r="H53" s="77">
        <v>374.19</v>
      </c>
      <c r="I53" s="78" t="s">
        <v>533</v>
      </c>
    </row>
    <row r="54" spans="1:9" ht="68">
      <c r="A54" s="72">
        <v>53</v>
      </c>
      <c r="B54" s="73" t="s">
        <v>674</v>
      </c>
      <c r="C54" s="73" t="s">
        <v>689</v>
      </c>
      <c r="D54" s="73" t="s">
        <v>690</v>
      </c>
      <c r="E54" s="75" t="s">
        <v>691</v>
      </c>
      <c r="F54" s="75" t="s">
        <v>531</v>
      </c>
      <c r="G54" s="76"/>
      <c r="H54" s="77">
        <v>73.319999999999993</v>
      </c>
      <c r="I54" s="78" t="s">
        <v>533</v>
      </c>
    </row>
    <row r="55" spans="1:9" ht="68">
      <c r="A55" s="72">
        <v>54</v>
      </c>
      <c r="B55" s="73" t="s">
        <v>674</v>
      </c>
      <c r="C55" s="73" t="s">
        <v>692</v>
      </c>
      <c r="D55" s="73" t="s">
        <v>693</v>
      </c>
      <c r="E55" s="75" t="s">
        <v>694</v>
      </c>
      <c r="F55" s="75" t="s">
        <v>531</v>
      </c>
      <c r="G55" s="76"/>
      <c r="H55" s="77">
        <v>21.11</v>
      </c>
      <c r="I55" s="78" t="s">
        <v>533</v>
      </c>
    </row>
    <row r="56" spans="1:9" ht="68">
      <c r="A56" s="72">
        <v>55</v>
      </c>
      <c r="B56" s="73" t="s">
        <v>695</v>
      </c>
      <c r="C56" s="73" t="s">
        <v>696</v>
      </c>
      <c r="D56" s="73" t="s">
        <v>697</v>
      </c>
      <c r="E56" s="75" t="s">
        <v>698</v>
      </c>
      <c r="F56" s="75" t="s">
        <v>531</v>
      </c>
      <c r="G56" s="76"/>
      <c r="H56" s="77">
        <v>113.18</v>
      </c>
      <c r="I56" s="78" t="s">
        <v>533</v>
      </c>
    </row>
    <row r="57" spans="1:9" ht="68">
      <c r="A57" s="72">
        <v>56</v>
      </c>
      <c r="B57" s="73" t="s">
        <v>695</v>
      </c>
      <c r="C57" s="73" t="s">
        <v>699</v>
      </c>
      <c r="D57" s="73" t="s">
        <v>700</v>
      </c>
      <c r="E57" s="75" t="s">
        <v>701</v>
      </c>
      <c r="F57" s="75" t="s">
        <v>531</v>
      </c>
      <c r="G57" s="76"/>
      <c r="H57" s="77">
        <v>103.29</v>
      </c>
      <c r="I57" s="78" t="s">
        <v>533</v>
      </c>
    </row>
    <row r="58" spans="1:9" ht="68">
      <c r="A58" s="72">
        <v>57</v>
      </c>
      <c r="B58" s="73" t="s">
        <v>695</v>
      </c>
      <c r="C58" s="73" t="s">
        <v>702</v>
      </c>
      <c r="D58" s="73" t="s">
        <v>703</v>
      </c>
      <c r="E58" s="75" t="s">
        <v>704</v>
      </c>
      <c r="F58" s="75" t="s">
        <v>531</v>
      </c>
      <c r="G58" s="76"/>
      <c r="H58" s="77">
        <v>281.08</v>
      </c>
      <c r="I58" s="78" t="s">
        <v>533</v>
      </c>
    </row>
    <row r="59" spans="1:9" ht="68">
      <c r="A59" s="72">
        <v>58</v>
      </c>
      <c r="B59" s="73" t="s">
        <v>705</v>
      </c>
      <c r="C59" s="73" t="s">
        <v>706</v>
      </c>
      <c r="D59" s="73" t="s">
        <v>707</v>
      </c>
      <c r="E59" s="75" t="s">
        <v>708</v>
      </c>
      <c r="F59" s="75" t="s">
        <v>531</v>
      </c>
      <c r="G59" s="76"/>
      <c r="H59" s="77">
        <v>129.41</v>
      </c>
      <c r="I59" s="78" t="s">
        <v>533</v>
      </c>
    </row>
    <row r="60" spans="1:9" ht="68">
      <c r="A60" s="72">
        <v>59</v>
      </c>
      <c r="B60" s="73" t="s">
        <v>705</v>
      </c>
      <c r="C60" s="73" t="s">
        <v>709</v>
      </c>
      <c r="D60" s="73" t="s">
        <v>710</v>
      </c>
      <c r="E60" s="75" t="s">
        <v>711</v>
      </c>
      <c r="F60" s="75" t="s">
        <v>531</v>
      </c>
      <c r="G60" s="76"/>
      <c r="H60" s="77">
        <v>349.29</v>
      </c>
      <c r="I60" s="78" t="s">
        <v>537</v>
      </c>
    </row>
    <row r="61" spans="1:9" ht="68">
      <c r="A61" s="72">
        <v>60</v>
      </c>
      <c r="B61" s="73" t="s">
        <v>705</v>
      </c>
      <c r="C61" s="73" t="s">
        <v>712</v>
      </c>
      <c r="D61" s="73" t="s">
        <v>713</v>
      </c>
      <c r="E61" s="75" t="s">
        <v>714</v>
      </c>
      <c r="F61" s="75" t="s">
        <v>531</v>
      </c>
      <c r="G61" s="76"/>
      <c r="H61" s="77">
        <v>34.36</v>
      </c>
      <c r="I61" s="78" t="s">
        <v>533</v>
      </c>
    </row>
    <row r="62" spans="1:9" ht="68">
      <c r="A62" s="72">
        <v>61</v>
      </c>
      <c r="B62" s="73" t="s">
        <v>715</v>
      </c>
      <c r="C62" s="73" t="s">
        <v>716</v>
      </c>
      <c r="D62" s="73" t="s">
        <v>717</v>
      </c>
      <c r="E62" s="75" t="s">
        <v>718</v>
      </c>
      <c r="F62" s="75" t="s">
        <v>531</v>
      </c>
      <c r="G62" s="76"/>
      <c r="H62" s="77">
        <v>18.89</v>
      </c>
      <c r="I62" s="78" t="s">
        <v>533</v>
      </c>
    </row>
  </sheetData>
  <phoneticPr fontId="48"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187</TotalTime>
  <Application>Microsoft Excel</Application>
  <DocSecurity>0</DocSecurity>
  <ScaleCrop>false</ScaleCrop>
  <HeadingPairs>
    <vt:vector size="2" baseType="variant">
      <vt:variant>
        <vt:lpstr>工作表</vt:lpstr>
      </vt:variant>
      <vt:variant>
        <vt:i4>7</vt:i4>
      </vt:variant>
    </vt:vector>
  </HeadingPairs>
  <TitlesOfParts>
    <vt:vector size="7" baseType="lpstr">
      <vt:lpstr>IndustryMain</vt:lpstr>
      <vt:lpstr>IndustryLand</vt:lpstr>
      <vt:lpstr>WaterPlan</vt:lpstr>
      <vt:lpstr>WaterRecord-1</vt:lpstr>
      <vt:lpstr>WaterRecord-2</vt:lpstr>
      <vt:lpstr> 使用別(含次級使用別)、分類代碼</vt:lpstr>
      <vt:lpstr>工業區清單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-岳</cp:lastModifiedBy>
  <cp:revision>15</cp:revision>
  <dcterms:created xsi:type="dcterms:W3CDTF">2018-02-26T16:19:15Z</dcterms:created>
  <dcterms:modified xsi:type="dcterms:W3CDTF">2018-03-31T02:56:12Z</dcterms:modified>
</cp:coreProperties>
</file>