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嘉隆業務\10.預算(含第二預備金)\2.預算編製\116年(選舉年)\2.教育處\1.學校\7.總經費核定\"/>
    </mc:Choice>
  </mc:AlternateContent>
  <bookViews>
    <workbookView xWindow="0" yWindow="0" windowWidth="19200" windowHeight="6990" tabRatio="845"/>
  </bookViews>
  <sheets>
    <sheet name="各校可編列經費(OK)" sheetId="29" r:id="rId1"/>
    <sheet name="用途別(概算)(OK)" sheetId="7" r:id="rId2"/>
    <sheet name="來源別(概算)(OK)" sheetId="9" r:id="rId3"/>
  </sheets>
  <definedNames>
    <definedName name="_xlnm._FilterDatabase" localSheetId="1" hidden="1">'用途別(概算)(OK)'!$A$7:$AX$172</definedName>
    <definedName name="_xlnm._FilterDatabase" localSheetId="0" hidden="1">'各校可編列經費(OK)'!$A$4:$AA$175</definedName>
    <definedName name="_xlnm.Print_Area" localSheetId="1">'用途別(概算)(OK)'!$A$1:$AS$172</definedName>
    <definedName name="_xlnm.Print_Area" localSheetId="0">'各校可編列經費(OK)'!$A$2:$P$173</definedName>
    <definedName name="_xlnm.Print_Area" localSheetId="2">'來源別(概算)(OK)'!$A$1:$G$172</definedName>
    <definedName name="_xlnm.Print_Titles" localSheetId="1">'用途別(概算)(OK)'!$A:$B,'用途別(概算)(OK)'!$2:$2</definedName>
    <definedName name="_xlnm.Print_Titles" localSheetId="0">'各校可編列經費(OK)'!$A:$B,'各校可編列經費(OK)'!$2:$4</definedName>
    <definedName name="_xlnm.Print_Titles" localSheetId="2">'來源別(概算)(OK)'!$A:$B,'來源別(概算)(OK)'!$2:$3</definedName>
    <definedName name="分校辦公費基數">#REF!</definedName>
    <definedName name="分校辦公費單價">#REF!</definedName>
    <definedName name="文康" localSheetId="0">#REF!</definedName>
    <definedName name="文康">#REF!</definedName>
    <definedName name="文康費單價">#REF!</definedName>
    <definedName name="水電費單價">#REF!</definedName>
    <definedName name="社教經費級距A">#REF!</definedName>
    <definedName name="社教經費級距B">#REF!</definedName>
    <definedName name="社教經費基數">#REF!</definedName>
    <definedName name="社教經費單價A">#REF!</definedName>
    <definedName name="社教經費單價B">#REF!</definedName>
    <definedName name="社教經費單價C">#REF!</definedName>
    <definedName name="查詢1">#REF!</definedName>
    <definedName name="修繕費基數">#REF!</definedName>
    <definedName name="修繕費單價">#REF!</definedName>
    <definedName name="國小分校辦公費基數">#REF!</definedName>
    <definedName name="國小分校辦公費單價">#REF!</definedName>
    <definedName name="國小文康費單價">#REF!</definedName>
    <definedName name="國小水電費單價">#REF!</definedName>
    <definedName name="國小社教經費級距A">#REF!</definedName>
    <definedName name="國小社教經費級距B">#REF!</definedName>
    <definedName name="國小社教經費基數">#REF!</definedName>
    <definedName name="國小社教經費單價A">#REF!</definedName>
    <definedName name="國小社教經費單價B">#REF!</definedName>
    <definedName name="國小社教經費單價C">#REF!</definedName>
    <definedName name="國小修繕費基數">#REF!</definedName>
    <definedName name="國小修繕費單價">#REF!</definedName>
    <definedName name="國小教育訓練百分比">#REF!</definedName>
    <definedName name="國小教育訓練單價">#REF!</definedName>
    <definedName name="國小辦公費百分比A">#REF!</definedName>
    <definedName name="國小辦公費百分比B">#REF!</definedName>
    <definedName name="國小辦公費百分比C">#REF!</definedName>
    <definedName name="國小辦公費基數">#REF!</definedName>
    <definedName name="國小辦公費單價">#REF!</definedName>
    <definedName name="教育訓練百分比">#REF!</definedName>
    <definedName name="教育訓練單價">#REF!</definedName>
    <definedName name="辦公" localSheetId="0">#REF!</definedName>
    <definedName name="辦公">#REF!</definedName>
    <definedName name="辦公費百分比A">#REF!</definedName>
    <definedName name="辦公費百分比B">#REF!</definedName>
    <definedName name="辦公費百分比C">#REF!</definedName>
    <definedName name="辦公費基數">#REF!</definedName>
    <definedName name="辦公費單價">#REF!</definedName>
  </definedNames>
  <calcPr calcId="152511"/>
  <fileRecoveryPr autoRecover="0"/>
</workbook>
</file>

<file path=xl/calcChain.xml><?xml version="1.0" encoding="utf-8"?>
<calcChain xmlns="http://schemas.openxmlformats.org/spreadsheetml/2006/main">
  <c r="T2" i="29" l="1"/>
  <c r="AJ4" i="7" l="1"/>
  <c r="AJ6" i="7"/>
  <c r="AJ5" i="7"/>
  <c r="AJ3" i="7" l="1"/>
  <c r="AH4" i="7" l="1"/>
  <c r="AI4" i="7"/>
  <c r="AG4" i="7"/>
  <c r="AI6" i="7"/>
  <c r="AG5" i="7"/>
  <c r="AI5" i="7"/>
  <c r="AH5" i="7"/>
  <c r="AH6" i="7"/>
  <c r="AI3" i="7" l="1"/>
  <c r="AH3" i="7"/>
  <c r="AG6" i="7" l="1"/>
  <c r="AG3" i="7" l="1"/>
  <c r="D112" i="29" l="1"/>
  <c r="O112" i="29" s="1"/>
  <c r="X2" i="29" l="1"/>
  <c r="V2" i="29"/>
  <c r="AF4" i="7" l="1"/>
  <c r="AF5" i="7"/>
  <c r="AF6" i="7"/>
  <c r="AF3" i="7" l="1"/>
  <c r="AE5" i="7" l="1"/>
  <c r="AE6" i="7"/>
  <c r="AE4" i="7"/>
  <c r="AE3" i="7" l="1"/>
  <c r="AD4" i="7" l="1"/>
  <c r="AA4" i="7" l="1"/>
  <c r="AD6" i="7" l="1"/>
  <c r="AD5" i="7"/>
  <c r="AD3" i="7" l="1"/>
  <c r="AA5" i="7"/>
  <c r="AA6" i="7"/>
  <c r="AA3" i="7" l="1"/>
  <c r="R7" i="29" l="1"/>
  <c r="AT6" i="7"/>
  <c r="AT5" i="7"/>
  <c r="AT4" i="7"/>
  <c r="V8" i="29"/>
  <c r="F6" i="9"/>
  <c r="C6" i="9"/>
  <c r="Y174" i="29"/>
  <c r="W174" i="29"/>
  <c r="U174" i="29"/>
  <c r="S174" i="29"/>
  <c r="X8" i="29"/>
  <c r="X7" i="29"/>
  <c r="X6" i="29"/>
  <c r="V7" i="29"/>
  <c r="V6" i="29"/>
  <c r="T8" i="29"/>
  <c r="T7" i="29"/>
  <c r="T6" i="29"/>
  <c r="R6" i="29"/>
  <c r="D4" i="7"/>
  <c r="F4" i="7"/>
  <c r="P4" i="7"/>
  <c r="W4" i="7"/>
  <c r="S4" i="7"/>
  <c r="U4" i="7"/>
  <c r="AB4" i="7"/>
  <c r="Q4" i="7"/>
  <c r="L4" i="7"/>
  <c r="E38" i="7"/>
  <c r="D6" i="9"/>
  <c r="E6" i="9"/>
  <c r="E6" i="29"/>
  <c r="E7" i="29"/>
  <c r="E8" i="29"/>
  <c r="H6" i="29"/>
  <c r="H7" i="29"/>
  <c r="AR4" i="7"/>
  <c r="R8" i="29"/>
  <c r="AN4" i="7" l="1"/>
  <c r="E133" i="7"/>
  <c r="E170" i="7"/>
  <c r="E94" i="7"/>
  <c r="AK4" i="7"/>
  <c r="E63" i="7"/>
  <c r="E116" i="7"/>
  <c r="E89" i="7"/>
  <c r="E47" i="7"/>
  <c r="E120" i="7"/>
  <c r="E49" i="7"/>
  <c r="E97" i="7"/>
  <c r="G73" i="9"/>
  <c r="AR5" i="7"/>
  <c r="E5" i="29"/>
  <c r="K4" i="7"/>
  <c r="D43" i="29"/>
  <c r="O43" i="29" s="1"/>
  <c r="D37" i="29"/>
  <c r="O37" i="29" s="1"/>
  <c r="D27" i="29"/>
  <c r="O27" i="29" s="1"/>
  <c r="D21" i="29"/>
  <c r="O21" i="29" s="1"/>
  <c r="D15" i="29"/>
  <c r="O15" i="29" s="1"/>
  <c r="D78" i="29"/>
  <c r="O78" i="29" s="1"/>
  <c r="D72" i="29"/>
  <c r="O72" i="29" s="1"/>
  <c r="D67" i="29"/>
  <c r="O67" i="29" s="1"/>
  <c r="D61" i="29"/>
  <c r="O61" i="29" s="1"/>
  <c r="D55" i="29"/>
  <c r="O55" i="29" s="1"/>
  <c r="D49" i="29"/>
  <c r="O49" i="29" s="1"/>
  <c r="D9" i="29"/>
  <c r="D6" i="29" s="1"/>
  <c r="D113" i="29"/>
  <c r="O113" i="29" s="1"/>
  <c r="D108" i="29"/>
  <c r="O108" i="29" s="1"/>
  <c r="D102" i="29"/>
  <c r="O102" i="29" s="1"/>
  <c r="D96" i="29"/>
  <c r="O96" i="29" s="1"/>
  <c r="D84" i="29"/>
  <c r="O84" i="29" s="1"/>
  <c r="D119" i="29"/>
  <c r="O119" i="29" s="1"/>
  <c r="D90" i="29"/>
  <c r="O90" i="29" s="1"/>
  <c r="E28" i="7"/>
  <c r="AW51" i="7"/>
  <c r="G93" i="9"/>
  <c r="G27" i="9"/>
  <c r="AW54" i="7"/>
  <c r="E61" i="7"/>
  <c r="E122" i="7"/>
  <c r="F5" i="7"/>
  <c r="F6" i="7"/>
  <c r="E98" i="7"/>
  <c r="V4" i="7"/>
  <c r="Z4" i="7"/>
  <c r="E31" i="7"/>
  <c r="G108" i="9"/>
  <c r="G64" i="9"/>
  <c r="G52" i="9"/>
  <c r="G99" i="9"/>
  <c r="G50" i="9"/>
  <c r="AW18" i="7"/>
  <c r="G122" i="9"/>
  <c r="G104" i="9"/>
  <c r="E134" i="7"/>
  <c r="E96" i="7"/>
  <c r="E129" i="7"/>
  <c r="E39" i="7"/>
  <c r="E93" i="7"/>
  <c r="C6" i="29"/>
  <c r="AR6" i="7"/>
  <c r="AR3" i="7" s="1"/>
  <c r="X5" i="29"/>
  <c r="R5" i="29"/>
  <c r="T5" i="29"/>
  <c r="E140" i="7"/>
  <c r="E132" i="7"/>
  <c r="AW34" i="7"/>
  <c r="AW24" i="7"/>
  <c r="G103" i="9"/>
  <c r="G97" i="9"/>
  <c r="G91" i="9"/>
  <c r="G62" i="9"/>
  <c r="G56" i="9"/>
  <c r="G44" i="9"/>
  <c r="G38" i="9"/>
  <c r="G126" i="9"/>
  <c r="G84" i="9"/>
  <c r="G151" i="9"/>
  <c r="G145" i="9"/>
  <c r="G143" i="9"/>
  <c r="G141" i="9"/>
  <c r="G139" i="9"/>
  <c r="G137" i="9"/>
  <c r="G133" i="9"/>
  <c r="G131" i="9"/>
  <c r="G125" i="9"/>
  <c r="G116" i="9"/>
  <c r="G110" i="9"/>
  <c r="G105" i="9"/>
  <c r="G81" i="9"/>
  <c r="AW159" i="7"/>
  <c r="AW165" i="7"/>
  <c r="AW71" i="7"/>
  <c r="AW47" i="7"/>
  <c r="E12" i="7"/>
  <c r="AW162" i="7"/>
  <c r="AW156" i="7"/>
  <c r="AW150" i="7"/>
  <c r="AW144" i="7"/>
  <c r="AW132" i="7"/>
  <c r="AW126" i="7"/>
  <c r="AW120" i="7"/>
  <c r="AW114" i="7"/>
  <c r="AW108" i="7"/>
  <c r="AW85" i="7"/>
  <c r="AW79" i="7"/>
  <c r="AW73" i="7"/>
  <c r="AW68" i="7"/>
  <c r="AW62" i="7"/>
  <c r="AW56" i="7"/>
  <c r="AW50" i="7"/>
  <c r="AW44" i="7"/>
  <c r="AW27" i="7"/>
  <c r="AW21" i="7"/>
  <c r="AW9" i="7"/>
  <c r="AW167" i="7"/>
  <c r="AW161" i="7"/>
  <c r="AW155" i="7"/>
  <c r="AW149" i="7"/>
  <c r="AW143" i="7"/>
  <c r="AW137" i="7"/>
  <c r="AW131" i="7"/>
  <c r="AW125" i="7"/>
  <c r="AW119" i="7"/>
  <c r="AW113" i="7"/>
  <c r="AW107" i="7"/>
  <c r="AW72" i="7"/>
  <c r="AW61" i="7"/>
  <c r="AW55" i="7"/>
  <c r="AW49" i="7"/>
  <c r="AW43" i="7"/>
  <c r="AW36" i="7"/>
  <c r="AW31" i="7"/>
  <c r="AW20" i="7"/>
  <c r="AW14" i="7"/>
  <c r="AW166" i="7"/>
  <c r="AW160" i="7"/>
  <c r="AW154" i="7"/>
  <c r="AW148" i="7"/>
  <c r="AW142" i="7"/>
  <c r="AW136" i="7"/>
  <c r="AW130" i="7"/>
  <c r="AW124" i="7"/>
  <c r="AW118" i="7"/>
  <c r="AW112" i="7"/>
  <c r="AW101" i="7"/>
  <c r="AW60" i="7"/>
  <c r="AW48" i="7"/>
  <c r="AW42" i="7"/>
  <c r="AW35" i="7"/>
  <c r="AW25" i="7"/>
  <c r="AW19" i="7"/>
  <c r="AW13" i="7"/>
  <c r="AW8" i="7"/>
  <c r="AW153" i="7"/>
  <c r="AW171" i="7"/>
  <c r="AW129" i="7"/>
  <c r="AW123" i="7"/>
  <c r="AW117" i="7"/>
  <c r="AW111" i="7"/>
  <c r="AW106" i="7"/>
  <c r="AW88" i="7"/>
  <c r="AW70" i="7"/>
  <c r="AW59" i="7"/>
  <c r="AW53" i="7"/>
  <c r="AW41" i="7"/>
  <c r="AW30" i="7"/>
  <c r="AW12" i="7"/>
  <c r="AW170" i="7"/>
  <c r="AW164" i="7"/>
  <c r="AW158" i="7"/>
  <c r="AW146" i="7"/>
  <c r="AW140" i="7"/>
  <c r="AW134" i="7"/>
  <c r="AW128" i="7"/>
  <c r="AW122" i="7"/>
  <c r="AW116" i="7"/>
  <c r="AW110" i="7"/>
  <c r="AW87" i="7"/>
  <c r="AW81" i="7"/>
  <c r="AW58" i="7"/>
  <c r="AW52" i="7"/>
  <c r="AW46" i="7"/>
  <c r="AW40" i="7"/>
  <c r="AW33" i="7"/>
  <c r="AW29" i="7"/>
  <c r="AW23" i="7"/>
  <c r="AW17" i="7"/>
  <c r="AW11" i="7"/>
  <c r="AW163" i="7"/>
  <c r="AW157" i="7"/>
  <c r="AW151" i="7"/>
  <c r="AW145" i="7"/>
  <c r="AW139" i="7"/>
  <c r="AW133" i="7"/>
  <c r="AW127" i="7"/>
  <c r="AW121" i="7"/>
  <c r="AW115" i="7"/>
  <c r="AW109" i="7"/>
  <c r="AW86" i="7"/>
  <c r="AW69" i="7"/>
  <c r="AW63" i="7"/>
  <c r="AW57" i="7"/>
  <c r="AW45" i="7"/>
  <c r="AW39" i="7"/>
  <c r="AW32" i="7"/>
  <c r="AW28" i="7"/>
  <c r="AW22" i="7"/>
  <c r="AW16" i="7"/>
  <c r="AW10" i="7"/>
  <c r="G164" i="9"/>
  <c r="G87" i="9"/>
  <c r="G46" i="9"/>
  <c r="G135" i="9"/>
  <c r="G111" i="9"/>
  <c r="G23" i="9"/>
  <c r="G17" i="9"/>
  <c r="G11" i="9"/>
  <c r="G169" i="9"/>
  <c r="G163" i="9"/>
  <c r="G31" i="9"/>
  <c r="G128" i="9"/>
  <c r="G120" i="9"/>
  <c r="Z6" i="7"/>
  <c r="E73" i="7"/>
  <c r="E23" i="7"/>
  <c r="E150" i="7"/>
  <c r="E105" i="7"/>
  <c r="E103" i="7"/>
  <c r="E168" i="7"/>
  <c r="E15" i="7"/>
  <c r="E91" i="7"/>
  <c r="AM4" i="7"/>
  <c r="G171" i="9"/>
  <c r="E36" i="9"/>
  <c r="G167" i="9"/>
  <c r="G165" i="9"/>
  <c r="G161" i="9"/>
  <c r="G149" i="9"/>
  <c r="G119" i="9"/>
  <c r="G117" i="9"/>
  <c r="G115" i="9"/>
  <c r="G113" i="9"/>
  <c r="G109" i="9"/>
  <c r="G102" i="9"/>
  <c r="G98" i="9"/>
  <c r="G96" i="9"/>
  <c r="G92" i="9"/>
  <c r="G70" i="9"/>
  <c r="G65" i="9"/>
  <c r="G61" i="9"/>
  <c r="G59" i="9"/>
  <c r="G55" i="9"/>
  <c r="G47" i="9"/>
  <c r="G20" i="9"/>
  <c r="G10" i="9"/>
  <c r="G129" i="9"/>
  <c r="G127" i="9"/>
  <c r="G123" i="9"/>
  <c r="G88" i="9"/>
  <c r="G86" i="9"/>
  <c r="G82" i="9"/>
  <c r="G76" i="9"/>
  <c r="G74" i="9"/>
  <c r="G72" i="9"/>
  <c r="G80" i="9"/>
  <c r="D36" i="9"/>
  <c r="G8" i="9"/>
  <c r="G158" i="9"/>
  <c r="G152" i="9"/>
  <c r="G140" i="9"/>
  <c r="G37" i="9"/>
  <c r="G154" i="9"/>
  <c r="G118" i="9"/>
  <c r="G5" i="9"/>
  <c r="G24" i="9"/>
  <c r="G18" i="9"/>
  <c r="G168" i="9"/>
  <c r="G79" i="9"/>
  <c r="G101" i="9"/>
  <c r="G78" i="9"/>
  <c r="F172" i="9"/>
  <c r="G14" i="9"/>
  <c r="G35" i="9"/>
  <c r="G166" i="9"/>
  <c r="G160" i="9"/>
  <c r="G148" i="9"/>
  <c r="G130" i="9"/>
  <c r="G77" i="9"/>
  <c r="G13" i="9"/>
  <c r="G83" i="9"/>
  <c r="G71" i="9"/>
  <c r="G42" i="9"/>
  <c r="G112" i="9"/>
  <c r="G89" i="9"/>
  <c r="G60" i="9"/>
  <c r="G54" i="9"/>
  <c r="AT3" i="7"/>
  <c r="E137" i="7"/>
  <c r="Q6" i="7"/>
  <c r="E113" i="7"/>
  <c r="U6" i="7"/>
  <c r="E35" i="7"/>
  <c r="W5" i="7"/>
  <c r="AB6" i="7"/>
  <c r="AK6" i="7"/>
  <c r="K6" i="7"/>
  <c r="U5" i="7"/>
  <c r="E26" i="7"/>
  <c r="E55" i="7"/>
  <c r="E29" i="7"/>
  <c r="E25" i="7"/>
  <c r="Q5" i="7"/>
  <c r="T5" i="7"/>
  <c r="V5" i="7"/>
  <c r="L6" i="7"/>
  <c r="M6" i="7"/>
  <c r="E27" i="7"/>
  <c r="E145" i="7"/>
  <c r="Z5" i="7"/>
  <c r="E48" i="7"/>
  <c r="E69" i="7"/>
  <c r="E43" i="7"/>
  <c r="E146" i="7"/>
  <c r="E16" i="7"/>
  <c r="E99" i="7"/>
  <c r="E67" i="7"/>
  <c r="E41" i="7"/>
  <c r="E80" i="7"/>
  <c r="E128" i="7"/>
  <c r="E158" i="7"/>
  <c r="E131" i="7"/>
  <c r="E119" i="7"/>
  <c r="E90" i="7"/>
  <c r="E17" i="7"/>
  <c r="E162" i="7"/>
  <c r="D6" i="7"/>
  <c r="E58" i="7"/>
  <c r="D5" i="7"/>
  <c r="E52" i="7"/>
  <c r="E155" i="7"/>
  <c r="E171" i="7"/>
  <c r="E136" i="7"/>
  <c r="E130" i="7"/>
  <c r="E54" i="7"/>
  <c r="E57" i="7"/>
  <c r="E95" i="7"/>
  <c r="E8" i="7"/>
  <c r="E149" i="7"/>
  <c r="E138" i="7"/>
  <c r="E65" i="7"/>
  <c r="E106" i="7"/>
  <c r="E126" i="7"/>
  <c r="E30" i="7"/>
  <c r="E37" i="7"/>
  <c r="E153" i="7"/>
  <c r="E24" i="7"/>
  <c r="E18" i="7"/>
  <c r="E143" i="7"/>
  <c r="E147" i="7"/>
  <c r="E22" i="7"/>
  <c r="E83" i="7"/>
  <c r="E111" i="7"/>
  <c r="E101" i="7"/>
  <c r="E21" i="7"/>
  <c r="G6" i="7"/>
  <c r="AN5" i="7"/>
  <c r="G6" i="9"/>
  <c r="G136" i="9"/>
  <c r="AN6" i="7"/>
  <c r="G30" i="9"/>
  <c r="G22" i="9"/>
  <c r="G7" i="9"/>
  <c r="G15" i="9"/>
  <c r="G156" i="9"/>
  <c r="G144" i="9"/>
  <c r="G107" i="9"/>
  <c r="G106" i="9"/>
  <c r="G100" i="9"/>
  <c r="G94" i="9"/>
  <c r="G85" i="9"/>
  <c r="G69" i="9"/>
  <c r="G67" i="9"/>
  <c r="G63" i="9"/>
  <c r="G57" i="9"/>
  <c r="AM5" i="7"/>
  <c r="G33" i="9"/>
  <c r="G21" i="9"/>
  <c r="G12" i="9"/>
  <c r="C172" i="9"/>
  <c r="G162" i="9"/>
  <c r="G150" i="9"/>
  <c r="G146" i="9"/>
  <c r="G142" i="9"/>
  <c r="G138" i="9"/>
  <c r="G134" i="9"/>
  <c r="G132" i="9"/>
  <c r="G114" i="9"/>
  <c r="G90" i="9"/>
  <c r="G53" i="9"/>
  <c r="G51" i="9"/>
  <c r="G45" i="9"/>
  <c r="G41" i="9"/>
  <c r="D172" i="9"/>
  <c r="G32" i="9"/>
  <c r="G25" i="9"/>
  <c r="G16" i="9"/>
  <c r="F36" i="9"/>
  <c r="G26" i="9"/>
  <c r="G29" i="9"/>
  <c r="G147" i="9"/>
  <c r="G124" i="9"/>
  <c r="G75" i="9"/>
  <c r="G68" i="9"/>
  <c r="G58" i="9"/>
  <c r="G43" i="9"/>
  <c r="G39" i="9"/>
  <c r="C36" i="9"/>
  <c r="G28" i="9"/>
  <c r="E172" i="9"/>
  <c r="G95" i="9"/>
  <c r="G66" i="9"/>
  <c r="G19" i="9"/>
  <c r="G9" i="9"/>
  <c r="G34" i="9"/>
  <c r="G170" i="9"/>
  <c r="G159" i="9"/>
  <c r="G157" i="9"/>
  <c r="G155" i="9"/>
  <c r="G153" i="9"/>
  <c r="G121" i="9"/>
  <c r="G48" i="9"/>
  <c r="G40" i="9"/>
  <c r="G49" i="9"/>
  <c r="S6" i="7"/>
  <c r="S5" i="7"/>
  <c r="X4" i="7"/>
  <c r="E72" i="7"/>
  <c r="K5" i="7"/>
  <c r="P5" i="7"/>
  <c r="AM6" i="7"/>
  <c r="E50" i="7"/>
  <c r="AB5" i="7"/>
  <c r="AK5" i="7"/>
  <c r="R4" i="7"/>
  <c r="Y5" i="7"/>
  <c r="E11" i="7"/>
  <c r="R5" i="7"/>
  <c r="E10" i="7"/>
  <c r="E144" i="7"/>
  <c r="E102" i="7"/>
  <c r="E156" i="7"/>
  <c r="X5" i="7"/>
  <c r="G5" i="7"/>
  <c r="E44" i="7"/>
  <c r="AL5" i="7"/>
  <c r="T6" i="7"/>
  <c r="V5" i="29"/>
  <c r="D155" i="29"/>
  <c r="O155" i="29" s="1"/>
  <c r="D173" i="29"/>
  <c r="O173" i="29" s="1"/>
  <c r="D143" i="29"/>
  <c r="O143" i="29" s="1"/>
  <c r="D149" i="29"/>
  <c r="O149" i="29" s="1"/>
  <c r="D125" i="29"/>
  <c r="O125" i="29" s="1"/>
  <c r="D161" i="29"/>
  <c r="O161" i="29" s="1"/>
  <c r="D131" i="29"/>
  <c r="O131" i="29" s="1"/>
  <c r="D167" i="29"/>
  <c r="O167" i="29" s="1"/>
  <c r="D170" i="29"/>
  <c r="O170" i="29" s="1"/>
  <c r="D137" i="29"/>
  <c r="O137" i="29" s="1"/>
  <c r="D13" i="29"/>
  <c r="O13" i="29" s="1"/>
  <c r="D19" i="29"/>
  <c r="O19" i="29" s="1"/>
  <c r="D25" i="29"/>
  <c r="O25" i="29" s="1"/>
  <c r="D31" i="29"/>
  <c r="O31" i="29" s="1"/>
  <c r="D35" i="29"/>
  <c r="O35" i="29" s="1"/>
  <c r="D41" i="29"/>
  <c r="O41" i="29" s="1"/>
  <c r="D47" i="29"/>
  <c r="O47" i="29" s="1"/>
  <c r="D53" i="29"/>
  <c r="O53" i="29" s="1"/>
  <c r="D59" i="29"/>
  <c r="O59" i="29" s="1"/>
  <c r="D65" i="29"/>
  <c r="O65" i="29" s="1"/>
  <c r="D71" i="29"/>
  <c r="O71" i="29" s="1"/>
  <c r="D76" i="29"/>
  <c r="O76" i="29" s="1"/>
  <c r="D82" i="29"/>
  <c r="O82" i="29" s="1"/>
  <c r="D88" i="29"/>
  <c r="O88" i="29" s="1"/>
  <c r="D94" i="29"/>
  <c r="O94" i="29" s="1"/>
  <c r="D100" i="29"/>
  <c r="O100" i="29" s="1"/>
  <c r="D106" i="29"/>
  <c r="O106" i="29" s="1"/>
  <c r="D111" i="29"/>
  <c r="O111" i="29" s="1"/>
  <c r="D117" i="29"/>
  <c r="O117" i="29" s="1"/>
  <c r="D123" i="29"/>
  <c r="O123" i="29" s="1"/>
  <c r="D129" i="29"/>
  <c r="O129" i="29" s="1"/>
  <c r="D135" i="29"/>
  <c r="O135" i="29" s="1"/>
  <c r="D141" i="29"/>
  <c r="O141" i="29" s="1"/>
  <c r="D147" i="29"/>
  <c r="O147" i="29" s="1"/>
  <c r="D153" i="29"/>
  <c r="O153" i="29" s="1"/>
  <c r="D159" i="29"/>
  <c r="O159" i="29" s="1"/>
  <c r="D165" i="29"/>
  <c r="O165" i="29" s="1"/>
  <c r="D171" i="29"/>
  <c r="O171" i="29" s="1"/>
  <c r="D14" i="29"/>
  <c r="O14" i="29" s="1"/>
  <c r="D20" i="29"/>
  <c r="O20" i="29" s="1"/>
  <c r="D26" i="29"/>
  <c r="O26" i="29" s="1"/>
  <c r="D32" i="29"/>
  <c r="O32" i="29" s="1"/>
  <c r="D36" i="29"/>
  <c r="O36" i="29" s="1"/>
  <c r="D42" i="29"/>
  <c r="O42" i="29" s="1"/>
  <c r="D48" i="29"/>
  <c r="O48" i="29" s="1"/>
  <c r="D54" i="29"/>
  <c r="O54" i="29" s="1"/>
  <c r="D60" i="29"/>
  <c r="O60" i="29" s="1"/>
  <c r="D66" i="29"/>
  <c r="O66" i="29" s="1"/>
  <c r="D77" i="29"/>
  <c r="O77" i="29" s="1"/>
  <c r="D83" i="29"/>
  <c r="O83" i="29" s="1"/>
  <c r="D89" i="29"/>
  <c r="O89" i="29" s="1"/>
  <c r="D95" i="29"/>
  <c r="O95" i="29" s="1"/>
  <c r="D101" i="29"/>
  <c r="O101" i="29" s="1"/>
  <c r="D107" i="29"/>
  <c r="O107" i="29" s="1"/>
  <c r="D118" i="29"/>
  <c r="O118" i="29" s="1"/>
  <c r="D124" i="29"/>
  <c r="O124" i="29" s="1"/>
  <c r="D130" i="29"/>
  <c r="O130" i="29" s="1"/>
  <c r="D136" i="29"/>
  <c r="O136" i="29" s="1"/>
  <c r="D142" i="29"/>
  <c r="O142" i="29" s="1"/>
  <c r="D148" i="29"/>
  <c r="O148" i="29" s="1"/>
  <c r="D154" i="29"/>
  <c r="O154" i="29" s="1"/>
  <c r="D160" i="29"/>
  <c r="O160" i="29" s="1"/>
  <c r="D166" i="29"/>
  <c r="O166" i="29" s="1"/>
  <c r="D172" i="29"/>
  <c r="O172" i="29" s="1"/>
  <c r="D16" i="29"/>
  <c r="O16" i="29" s="1"/>
  <c r="D22" i="29"/>
  <c r="O22" i="29" s="1"/>
  <c r="D28" i="29"/>
  <c r="O28" i="29" s="1"/>
  <c r="D33" i="29"/>
  <c r="O33" i="29" s="1"/>
  <c r="D38" i="29"/>
  <c r="O38" i="29" s="1"/>
  <c r="D44" i="29"/>
  <c r="O44" i="29" s="1"/>
  <c r="D50" i="29"/>
  <c r="O50" i="29" s="1"/>
  <c r="D56" i="29"/>
  <c r="O56" i="29" s="1"/>
  <c r="D62" i="29"/>
  <c r="O62" i="29" s="1"/>
  <c r="D68" i="29"/>
  <c r="O68" i="29" s="1"/>
  <c r="D73" i="29"/>
  <c r="O73" i="29" s="1"/>
  <c r="D79" i="29"/>
  <c r="O79" i="29" s="1"/>
  <c r="D85" i="29"/>
  <c r="O85" i="29" s="1"/>
  <c r="D91" i="29"/>
  <c r="O91" i="29" s="1"/>
  <c r="D97" i="29"/>
  <c r="O97" i="29" s="1"/>
  <c r="D103" i="29"/>
  <c r="O103" i="29" s="1"/>
  <c r="D114" i="29"/>
  <c r="O114" i="29" s="1"/>
  <c r="D120" i="29"/>
  <c r="O120" i="29" s="1"/>
  <c r="D126" i="29"/>
  <c r="O126" i="29" s="1"/>
  <c r="D132" i="29"/>
  <c r="O132" i="29" s="1"/>
  <c r="D138" i="29"/>
  <c r="O138" i="29" s="1"/>
  <c r="D144" i="29"/>
  <c r="O144" i="29" s="1"/>
  <c r="D150" i="29"/>
  <c r="O150" i="29" s="1"/>
  <c r="D156" i="29"/>
  <c r="O156" i="29" s="1"/>
  <c r="D162" i="29"/>
  <c r="O162" i="29" s="1"/>
  <c r="D168" i="29"/>
  <c r="O168" i="29" s="1"/>
  <c r="D11" i="29"/>
  <c r="O11" i="29" s="1"/>
  <c r="D17" i="29"/>
  <c r="O17" i="29" s="1"/>
  <c r="D23" i="29"/>
  <c r="O23" i="29" s="1"/>
  <c r="D29" i="29"/>
  <c r="O29" i="29" s="1"/>
  <c r="D45" i="29"/>
  <c r="O45" i="29" s="1"/>
  <c r="D51" i="29"/>
  <c r="O51" i="29" s="1"/>
  <c r="D57" i="29"/>
  <c r="O57" i="29" s="1"/>
  <c r="D63" i="29"/>
  <c r="O63" i="29" s="1"/>
  <c r="D69" i="29"/>
  <c r="O69" i="29" s="1"/>
  <c r="D74" i="29"/>
  <c r="O74" i="29" s="1"/>
  <c r="D80" i="29"/>
  <c r="O80" i="29" s="1"/>
  <c r="D86" i="29"/>
  <c r="O86" i="29" s="1"/>
  <c r="D92" i="29"/>
  <c r="O92" i="29" s="1"/>
  <c r="D98" i="29"/>
  <c r="O98" i="29" s="1"/>
  <c r="D104" i="29"/>
  <c r="O104" i="29" s="1"/>
  <c r="D109" i="29"/>
  <c r="O109" i="29" s="1"/>
  <c r="D115" i="29"/>
  <c r="O115" i="29" s="1"/>
  <c r="D121" i="29"/>
  <c r="O121" i="29" s="1"/>
  <c r="D127" i="29"/>
  <c r="O127" i="29" s="1"/>
  <c r="D133" i="29"/>
  <c r="O133" i="29" s="1"/>
  <c r="D139" i="29"/>
  <c r="O139" i="29" s="1"/>
  <c r="D145" i="29"/>
  <c r="O145" i="29" s="1"/>
  <c r="D151" i="29"/>
  <c r="O151" i="29" s="1"/>
  <c r="D157" i="29"/>
  <c r="O157" i="29" s="1"/>
  <c r="D163" i="29"/>
  <c r="O163" i="29" s="1"/>
  <c r="D169" i="29"/>
  <c r="O169" i="29" s="1"/>
  <c r="D18" i="29"/>
  <c r="O18" i="29" s="1"/>
  <c r="D24" i="29"/>
  <c r="O24" i="29" s="1"/>
  <c r="D30" i="29"/>
  <c r="O30" i="29" s="1"/>
  <c r="D34" i="29"/>
  <c r="O34" i="29" s="1"/>
  <c r="D40" i="29"/>
  <c r="O40" i="29" s="1"/>
  <c r="D46" i="29"/>
  <c r="O46" i="29" s="1"/>
  <c r="D52" i="29"/>
  <c r="O52" i="29" s="1"/>
  <c r="D58" i="29"/>
  <c r="O58" i="29" s="1"/>
  <c r="D64" i="29"/>
  <c r="O64" i="29" s="1"/>
  <c r="D70" i="29"/>
  <c r="O70" i="29" s="1"/>
  <c r="D75" i="29"/>
  <c r="O75" i="29" s="1"/>
  <c r="D81" i="29"/>
  <c r="O81" i="29" s="1"/>
  <c r="D87" i="29"/>
  <c r="O87" i="29" s="1"/>
  <c r="D93" i="29"/>
  <c r="O93" i="29" s="1"/>
  <c r="D99" i="29"/>
  <c r="O99" i="29" s="1"/>
  <c r="D105" i="29"/>
  <c r="O105" i="29" s="1"/>
  <c r="D110" i="29"/>
  <c r="O110" i="29" s="1"/>
  <c r="D116" i="29"/>
  <c r="O116" i="29" s="1"/>
  <c r="D122" i="29"/>
  <c r="O122" i="29" s="1"/>
  <c r="D128" i="29"/>
  <c r="O128" i="29" s="1"/>
  <c r="D134" i="29"/>
  <c r="O134" i="29" s="1"/>
  <c r="D140" i="29"/>
  <c r="O140" i="29" s="1"/>
  <c r="D146" i="29"/>
  <c r="O146" i="29" s="1"/>
  <c r="D152" i="29"/>
  <c r="O152" i="29" s="1"/>
  <c r="D158" i="29"/>
  <c r="O158" i="29" s="1"/>
  <c r="D164" i="29"/>
  <c r="O164" i="29" s="1"/>
  <c r="E114" i="7"/>
  <c r="AL6" i="7" l="1"/>
  <c r="AW80" i="7"/>
  <c r="AW92" i="7"/>
  <c r="AW105" i="7"/>
  <c r="AW90" i="7"/>
  <c r="AO4" i="7"/>
  <c r="AW67" i="7"/>
  <c r="AW96" i="7"/>
  <c r="AW102" i="7"/>
  <c r="AW78" i="7"/>
  <c r="AW91" i="7"/>
  <c r="AW77" i="7"/>
  <c r="AW93" i="7"/>
  <c r="AW97" i="7"/>
  <c r="AW26" i="7"/>
  <c r="AW141" i="7"/>
  <c r="D12" i="29"/>
  <c r="O12" i="29" s="1"/>
  <c r="L5" i="7"/>
  <c r="L3" i="7" s="1"/>
  <c r="AL4" i="7"/>
  <c r="AW7" i="7"/>
  <c r="J6" i="29" s="1"/>
  <c r="O9" i="29"/>
  <c r="AW37" i="7"/>
  <c r="AU4" i="7"/>
  <c r="E166" i="7"/>
  <c r="E78" i="7"/>
  <c r="E75" i="7"/>
  <c r="E109" i="7"/>
  <c r="E160" i="7"/>
  <c r="E59" i="7"/>
  <c r="E51" i="7"/>
  <c r="E81" i="7"/>
  <c r="E87" i="7"/>
  <c r="E117" i="7"/>
  <c r="E40" i="7"/>
  <c r="E42" i="7"/>
  <c r="E64" i="7"/>
  <c r="E151" i="7"/>
  <c r="E124" i="7"/>
  <c r="E74" i="7"/>
  <c r="E121" i="7"/>
  <c r="E85" i="7"/>
  <c r="E123" i="7"/>
  <c r="E56" i="7"/>
  <c r="C6" i="7"/>
  <c r="E66" i="7"/>
  <c r="E53" i="7"/>
  <c r="E92" i="7"/>
  <c r="E125" i="7"/>
  <c r="AQ4" i="7"/>
  <c r="E14" i="7"/>
  <c r="E76" i="7"/>
  <c r="E88" i="7"/>
  <c r="AP145" i="7"/>
  <c r="AV145" i="7" s="1"/>
  <c r="AX145" i="7" s="1"/>
  <c r="E82" i="7"/>
  <c r="E159" i="7"/>
  <c r="E46" i="7"/>
  <c r="E70" i="7"/>
  <c r="E77" i="7"/>
  <c r="E71" i="7"/>
  <c r="E112" i="7"/>
  <c r="E107" i="7"/>
  <c r="E19" i="7"/>
  <c r="Q3" i="7"/>
  <c r="E118" i="7"/>
  <c r="F3" i="7"/>
  <c r="AP120" i="7"/>
  <c r="AV120" i="7" s="1"/>
  <c r="AX120" i="7" s="1"/>
  <c r="E148" i="7"/>
  <c r="E60" i="7"/>
  <c r="E9" i="7"/>
  <c r="E20" i="7"/>
  <c r="E127" i="7"/>
  <c r="AP136" i="7"/>
  <c r="AV136" i="7" s="1"/>
  <c r="AX136" i="7" s="1"/>
  <c r="AP131" i="7"/>
  <c r="AV131" i="7" s="1"/>
  <c r="AX131" i="7" s="1"/>
  <c r="S133" i="29" s="1"/>
  <c r="E139" i="7"/>
  <c r="E154" i="7"/>
  <c r="AP154" i="7" s="1"/>
  <c r="E4" i="9"/>
  <c r="D4" i="9"/>
  <c r="E164" i="7"/>
  <c r="AP137" i="7"/>
  <c r="E32" i="7"/>
  <c r="AP32" i="7" s="1"/>
  <c r="AP49" i="7"/>
  <c r="AV49" i="7" s="1"/>
  <c r="AX49" i="7" s="1"/>
  <c r="S51" i="29" s="1"/>
  <c r="E152" i="7"/>
  <c r="E169" i="7"/>
  <c r="AP122" i="7"/>
  <c r="AV122" i="7" s="1"/>
  <c r="AX122" i="7" s="1"/>
  <c r="E36" i="7"/>
  <c r="E142" i="7"/>
  <c r="E84" i="7"/>
  <c r="E165" i="7"/>
  <c r="E141" i="7"/>
  <c r="AP158" i="7"/>
  <c r="AV158" i="7" s="1"/>
  <c r="AX158" i="7" s="1"/>
  <c r="E104" i="7"/>
  <c r="AB3" i="7"/>
  <c r="AP67" i="7"/>
  <c r="AV67" i="7" s="1"/>
  <c r="E110" i="7"/>
  <c r="AP98" i="7"/>
  <c r="AV98" i="7" s="1"/>
  <c r="E161" i="7"/>
  <c r="AP161" i="7" s="1"/>
  <c r="E33" i="7"/>
  <c r="AP101" i="7"/>
  <c r="AV101" i="7" s="1"/>
  <c r="AX101" i="7" s="1"/>
  <c r="AP119" i="7"/>
  <c r="AV119" i="7" s="1"/>
  <c r="AX119" i="7" s="1"/>
  <c r="AP130" i="7"/>
  <c r="AV130" i="7" s="1"/>
  <c r="AX130" i="7" s="1"/>
  <c r="AP106" i="7"/>
  <c r="AP149" i="7"/>
  <c r="AV149" i="7" s="1"/>
  <c r="AX149" i="7" s="1"/>
  <c r="AP140" i="7"/>
  <c r="O4" i="7"/>
  <c r="AP58" i="7"/>
  <c r="E7" i="7"/>
  <c r="AP7" i="7" s="1"/>
  <c r="C4" i="7"/>
  <c r="E45" i="7"/>
  <c r="AP57" i="7"/>
  <c r="AV57" i="7" s="1"/>
  <c r="AX57" i="7" s="1"/>
  <c r="S59" i="29" s="1"/>
  <c r="AP128" i="7"/>
  <c r="AV128" i="7" s="1"/>
  <c r="AX128" i="7" s="1"/>
  <c r="E115" i="7"/>
  <c r="G6" i="29"/>
  <c r="E157" i="7"/>
  <c r="AP55" i="7"/>
  <c r="AV55" i="7" s="1"/>
  <c r="AX55" i="7" s="1"/>
  <c r="AO5" i="7"/>
  <c r="AW5" i="7" s="1"/>
  <c r="AP96" i="7"/>
  <c r="AV96" i="7" s="1"/>
  <c r="AP43" i="7"/>
  <c r="C4" i="9"/>
  <c r="AP50" i="7"/>
  <c r="AW83" i="7"/>
  <c r="AW103" i="7"/>
  <c r="AW15" i="7"/>
  <c r="AW104" i="7"/>
  <c r="AW76" i="7"/>
  <c r="AW94" i="7"/>
  <c r="AW89" i="7"/>
  <c r="AW138" i="7"/>
  <c r="AW98" i="7"/>
  <c r="AP8" i="7"/>
  <c r="AW74" i="7"/>
  <c r="AW99" i="7"/>
  <c r="AW135" i="7"/>
  <c r="AW66" i="7"/>
  <c r="AW169" i="7"/>
  <c r="AW65" i="7"/>
  <c r="AW82" i="7"/>
  <c r="AW100" i="7"/>
  <c r="AW95" i="7"/>
  <c r="AW75" i="7"/>
  <c r="AW64" i="7"/>
  <c r="AW152" i="7"/>
  <c r="AW147" i="7"/>
  <c r="AW84" i="7"/>
  <c r="AW38" i="7"/>
  <c r="AW168" i="7"/>
  <c r="AP168" i="7"/>
  <c r="AV168" i="7" s="1"/>
  <c r="K3" i="7"/>
  <c r="AP65" i="7"/>
  <c r="AV65" i="7" s="1"/>
  <c r="E163" i="7"/>
  <c r="AP163" i="7" s="1"/>
  <c r="AP99" i="7"/>
  <c r="AS99" i="7" s="1"/>
  <c r="AP162" i="7"/>
  <c r="AV162" i="7" s="1"/>
  <c r="AX162" i="7" s="1"/>
  <c r="AN3" i="7"/>
  <c r="AP155" i="7"/>
  <c r="AV155" i="7" s="1"/>
  <c r="AX155" i="7" s="1"/>
  <c r="AO6" i="7"/>
  <c r="AW6" i="7" s="1"/>
  <c r="AP146" i="7"/>
  <c r="AS146" i="7" s="1"/>
  <c r="AP138" i="7"/>
  <c r="AV138" i="7" s="1"/>
  <c r="F4" i="9"/>
  <c r="G172" i="9"/>
  <c r="AP48" i="7"/>
  <c r="C5" i="7"/>
  <c r="AP126" i="7"/>
  <c r="Z3" i="7"/>
  <c r="AP111" i="7"/>
  <c r="U3" i="7"/>
  <c r="D3" i="7"/>
  <c r="AP54" i="7"/>
  <c r="AV54" i="7" s="1"/>
  <c r="AX54" i="7" s="1"/>
  <c r="E79" i="7"/>
  <c r="E68" i="7"/>
  <c r="E167" i="7"/>
  <c r="E108" i="7"/>
  <c r="E62" i="7"/>
  <c r="E13" i="7"/>
  <c r="E34" i="7"/>
  <c r="E135" i="7"/>
  <c r="E100" i="7"/>
  <c r="E86" i="7"/>
  <c r="AP147" i="7"/>
  <c r="AV147" i="7" s="1"/>
  <c r="G4" i="7"/>
  <c r="G36" i="9"/>
  <c r="S3" i="7"/>
  <c r="P6" i="7"/>
  <c r="P3" i="7" s="1"/>
  <c r="AP150" i="7"/>
  <c r="W6" i="7"/>
  <c r="W3" i="7" s="1"/>
  <c r="AP35" i="7"/>
  <c r="AV35" i="7" s="1"/>
  <c r="AX35" i="7" s="1"/>
  <c r="AP29" i="7"/>
  <c r="AV29" i="7" s="1"/>
  <c r="AX29" i="7" s="1"/>
  <c r="S31" i="29" s="1"/>
  <c r="AP26" i="7"/>
  <c r="AP27" i="7"/>
  <c r="AP18" i="7"/>
  <c r="AV18" i="7" s="1"/>
  <c r="AX18" i="7" s="1"/>
  <c r="R6" i="7"/>
  <c r="R3" i="7" s="1"/>
  <c r="AP17" i="7"/>
  <c r="AM3" i="7"/>
  <c r="AP91" i="7"/>
  <c r="AS91" i="7" s="1"/>
  <c r="AK3" i="7"/>
  <c r="AP133" i="7"/>
  <c r="AV133" i="7" s="1"/>
  <c r="AX133" i="7" s="1"/>
  <c r="L135" i="29" s="1"/>
  <c r="O5" i="7"/>
  <c r="AP28" i="7"/>
  <c r="AP39" i="7"/>
  <c r="AP47" i="7"/>
  <c r="AV47" i="7" s="1"/>
  <c r="AX47" i="7" s="1"/>
  <c r="C7" i="29"/>
  <c r="D10" i="29"/>
  <c r="O10" i="29" s="1"/>
  <c r="AP44" i="7"/>
  <c r="AP144" i="7"/>
  <c r="D39" i="29"/>
  <c r="C8" i="29"/>
  <c r="T4" i="7"/>
  <c r="AP16" i="7"/>
  <c r="AP171" i="7"/>
  <c r="AC5" i="7"/>
  <c r="I5" i="7"/>
  <c r="AP22" i="7"/>
  <c r="AP38" i="7"/>
  <c r="AP10" i="7"/>
  <c r="AP69" i="7"/>
  <c r="AP63" i="7"/>
  <c r="AP105" i="7"/>
  <c r="AP113" i="7"/>
  <c r="AP134" i="7"/>
  <c r="X6" i="7"/>
  <c r="AC6" i="7"/>
  <c r="Y4" i="7"/>
  <c r="AP25" i="7"/>
  <c r="AP31" i="7"/>
  <c r="AP30" i="7"/>
  <c r="V6" i="7"/>
  <c r="Y6" i="7"/>
  <c r="AP37" i="7"/>
  <c r="AL3" i="7" l="1"/>
  <c r="AW4" i="7"/>
  <c r="AX96" i="7"/>
  <c r="J7" i="29"/>
  <c r="AX67" i="7"/>
  <c r="S69" i="29" s="1"/>
  <c r="AP166" i="7"/>
  <c r="AV166" i="7" s="1"/>
  <c r="AX166" i="7" s="1"/>
  <c r="K168" i="29" s="1"/>
  <c r="U168" i="29" s="1"/>
  <c r="AP85" i="7"/>
  <c r="AS85" i="7" s="1"/>
  <c r="O6" i="29"/>
  <c r="AP40" i="7"/>
  <c r="AV40" i="7" s="1"/>
  <c r="AX40" i="7" s="1"/>
  <c r="S42" i="29" s="1"/>
  <c r="AP78" i="7"/>
  <c r="AV78" i="7" s="1"/>
  <c r="AX78" i="7" s="1"/>
  <c r="S80" i="29" s="1"/>
  <c r="AP87" i="7"/>
  <c r="AP124" i="7"/>
  <c r="AV124" i="7" s="1"/>
  <c r="AX124" i="7" s="1"/>
  <c r="AP123" i="7"/>
  <c r="AV123" i="7" s="1"/>
  <c r="AX123" i="7" s="1"/>
  <c r="K125" i="29" s="1"/>
  <c r="U125" i="29" s="1"/>
  <c r="AP75" i="7"/>
  <c r="AV75" i="7" s="1"/>
  <c r="AX75" i="7" s="1"/>
  <c r="L77" i="29" s="1"/>
  <c r="AP151" i="7"/>
  <c r="AS140" i="7"/>
  <c r="AP121" i="7"/>
  <c r="AS121" i="7" s="1"/>
  <c r="AP117" i="7"/>
  <c r="AV117" i="7" s="1"/>
  <c r="AX117" i="7" s="1"/>
  <c r="S119" i="29" s="1"/>
  <c r="AP74" i="7"/>
  <c r="AV74" i="7" s="1"/>
  <c r="AX74" i="7" s="1"/>
  <c r="K76" i="29" s="1"/>
  <c r="U76" i="29" s="1"/>
  <c r="AP59" i="7"/>
  <c r="AV59" i="7" s="1"/>
  <c r="AX59" i="7" s="1"/>
  <c r="K61" i="29" s="1"/>
  <c r="U61" i="29" s="1"/>
  <c r="E4" i="7"/>
  <c r="AP42" i="7"/>
  <c r="AV42" i="7" s="1"/>
  <c r="AX42" i="7" s="1"/>
  <c r="L44" i="29" s="1"/>
  <c r="AP66" i="7"/>
  <c r="AP148" i="7"/>
  <c r="AS148" i="7" s="1"/>
  <c r="AP112" i="7"/>
  <c r="AS112" i="7" s="1"/>
  <c r="AP53" i="7"/>
  <c r="AP92" i="7"/>
  <c r="AV92" i="7" s="1"/>
  <c r="AX92" i="7" s="1"/>
  <c r="AP104" i="7"/>
  <c r="AV104" i="7" s="1"/>
  <c r="AX104" i="7" s="1"/>
  <c r="K130" i="29"/>
  <c r="U130" i="29" s="1"/>
  <c r="K151" i="29"/>
  <c r="U151" i="29" s="1"/>
  <c r="AS150" i="7"/>
  <c r="AS27" i="7"/>
  <c r="AS39" i="7"/>
  <c r="AS106" i="7"/>
  <c r="AS137" i="7"/>
  <c r="K147" i="29"/>
  <c r="U147" i="29" s="1"/>
  <c r="AP159" i="7"/>
  <c r="AS159" i="7" s="1"/>
  <c r="AP76" i="7"/>
  <c r="AP129" i="7"/>
  <c r="AV129" i="7" s="1"/>
  <c r="AX129" i="7" s="1"/>
  <c r="K131" i="29" s="1"/>
  <c r="U131" i="29" s="1"/>
  <c r="AS17" i="7"/>
  <c r="F6" i="29"/>
  <c r="AS145" i="7"/>
  <c r="AP77" i="7"/>
  <c r="AS77" i="7" s="1"/>
  <c r="AP88" i="7"/>
  <c r="AV88" i="7" s="1"/>
  <c r="AX88" i="7" s="1"/>
  <c r="K90" i="29" s="1"/>
  <c r="U90" i="29" s="1"/>
  <c r="O6" i="7"/>
  <c r="AP165" i="7"/>
  <c r="S147" i="29"/>
  <c r="AP164" i="7"/>
  <c r="AS164" i="7" s="1"/>
  <c r="AP82" i="7"/>
  <c r="AV82" i="7" s="1"/>
  <c r="AX82" i="7" s="1"/>
  <c r="AP107" i="7"/>
  <c r="AV107" i="7" s="1"/>
  <c r="AX107" i="7" s="1"/>
  <c r="K109" i="29" s="1"/>
  <c r="U109" i="29" s="1"/>
  <c r="AP71" i="7"/>
  <c r="AV71" i="7" s="1"/>
  <c r="AX71" i="7" s="1"/>
  <c r="K73" i="29" s="1"/>
  <c r="U73" i="29" s="1"/>
  <c r="AP46" i="7"/>
  <c r="AV46" i="7" s="1"/>
  <c r="AX46" i="7" s="1"/>
  <c r="S48" i="29" s="1"/>
  <c r="AS120" i="7"/>
  <c r="AP142" i="7"/>
  <c r="AV142" i="7" s="1"/>
  <c r="AX142" i="7" s="1"/>
  <c r="S144" i="29" s="1"/>
  <c r="AP9" i="7"/>
  <c r="AV9" i="7" s="1"/>
  <c r="AX9" i="7" s="1"/>
  <c r="AP36" i="7"/>
  <c r="AS36" i="7" s="1"/>
  <c r="AP19" i="7"/>
  <c r="AP84" i="7"/>
  <c r="AV84" i="7" s="1"/>
  <c r="AX84" i="7" s="1"/>
  <c r="S86" i="29" s="1"/>
  <c r="AS131" i="7"/>
  <c r="L147" i="29"/>
  <c r="M147" i="29" s="1"/>
  <c r="AV137" i="7"/>
  <c r="AX137" i="7" s="1"/>
  <c r="K139" i="29" s="1"/>
  <c r="U139" i="29" s="1"/>
  <c r="AS136" i="7"/>
  <c r="AP60" i="7"/>
  <c r="AP45" i="7"/>
  <c r="AV45" i="7" s="1"/>
  <c r="AX45" i="7" s="1"/>
  <c r="AP139" i="7"/>
  <c r="AP33" i="7"/>
  <c r="AV33" i="7" s="1"/>
  <c r="AX33" i="7" s="1"/>
  <c r="AS49" i="7"/>
  <c r="AS122" i="7"/>
  <c r="AP157" i="7"/>
  <c r="AS157" i="7" s="1"/>
  <c r="AS98" i="7"/>
  <c r="AP169" i="7"/>
  <c r="AV169" i="7" s="1"/>
  <c r="AX169" i="7" s="1"/>
  <c r="AP110" i="7"/>
  <c r="AS67" i="7"/>
  <c r="AS158" i="7"/>
  <c r="AP141" i="7"/>
  <c r="AS141" i="7" s="1"/>
  <c r="AS48" i="7"/>
  <c r="AS154" i="7"/>
  <c r="AS101" i="7"/>
  <c r="AV154" i="7"/>
  <c r="AX154" i="7" s="1"/>
  <c r="S156" i="29" s="1"/>
  <c r="AS130" i="7"/>
  <c r="AV106" i="7"/>
  <c r="AX106" i="7" s="1"/>
  <c r="L108" i="29" s="1"/>
  <c r="AS149" i="7"/>
  <c r="AS58" i="7"/>
  <c r="AV58" i="7"/>
  <c r="AX58" i="7" s="1"/>
  <c r="K60" i="29" s="1"/>
  <c r="U60" i="29" s="1"/>
  <c r="AS119" i="7"/>
  <c r="AV140" i="7"/>
  <c r="AX140" i="7" s="1"/>
  <c r="S142" i="29" s="1"/>
  <c r="S130" i="29"/>
  <c r="L130" i="29"/>
  <c r="W130" i="29" s="1"/>
  <c r="AS128" i="7"/>
  <c r="L151" i="29"/>
  <c r="M151" i="29" s="1"/>
  <c r="S151" i="29"/>
  <c r="AX147" i="7"/>
  <c r="L149" i="29" s="1"/>
  <c r="AS57" i="7"/>
  <c r="L59" i="29"/>
  <c r="M59" i="29" s="1"/>
  <c r="Y59" i="29" s="1"/>
  <c r="K59" i="29"/>
  <c r="U59" i="29" s="1"/>
  <c r="AS26" i="7"/>
  <c r="AS111" i="7"/>
  <c r="AS55" i="7"/>
  <c r="AS96" i="7"/>
  <c r="AX168" i="7"/>
  <c r="L170" i="29" s="1"/>
  <c r="M170" i="29" s="1"/>
  <c r="AV43" i="7"/>
  <c r="AX43" i="7" s="1"/>
  <c r="S45" i="29" s="1"/>
  <c r="AS43" i="7"/>
  <c r="AV99" i="7"/>
  <c r="AX99" i="7" s="1"/>
  <c r="S101" i="29" s="1"/>
  <c r="AX98" i="7"/>
  <c r="S100" i="29" s="1"/>
  <c r="J8" i="29"/>
  <c r="J5" i="29" s="1"/>
  <c r="AW3" i="7"/>
  <c r="AX138" i="7"/>
  <c r="L140" i="29" s="1"/>
  <c r="W140" i="29" s="1"/>
  <c r="AX65" i="7"/>
  <c r="L67" i="29" s="1"/>
  <c r="M67" i="29" s="1"/>
  <c r="AO3" i="7"/>
  <c r="G3" i="7"/>
  <c r="AS168" i="7"/>
  <c r="AS162" i="7"/>
  <c r="C3" i="7"/>
  <c r="AS65" i="7"/>
  <c r="AV146" i="7"/>
  <c r="AX146" i="7" s="1"/>
  <c r="K148" i="29" s="1"/>
  <c r="U148" i="29" s="1"/>
  <c r="AS126" i="7"/>
  <c r="AS155" i="7"/>
  <c r="AS138" i="7"/>
  <c r="L157" i="29"/>
  <c r="W157" i="29" s="1"/>
  <c r="F7" i="29"/>
  <c r="AQ5" i="7"/>
  <c r="AU5" i="7"/>
  <c r="G8" i="29"/>
  <c r="AU6" i="7"/>
  <c r="G7" i="29"/>
  <c r="AQ6" i="7"/>
  <c r="G4" i="9"/>
  <c r="F8" i="29"/>
  <c r="AV126" i="7"/>
  <c r="AX126" i="7" s="1"/>
  <c r="K157" i="29"/>
  <c r="U157" i="29" s="1"/>
  <c r="S157" i="29"/>
  <c r="AV111" i="7"/>
  <c r="AX111" i="7" s="1"/>
  <c r="L113" i="29" s="1"/>
  <c r="AS147" i="7"/>
  <c r="AV48" i="7"/>
  <c r="AX48" i="7" s="1"/>
  <c r="S50" i="29" s="1"/>
  <c r="AP114" i="7"/>
  <c r="AV114" i="7" s="1"/>
  <c r="AX114" i="7" s="1"/>
  <c r="AS54" i="7"/>
  <c r="E6" i="7"/>
  <c r="AP135" i="7"/>
  <c r="AS135" i="7" s="1"/>
  <c r="AP13" i="7"/>
  <c r="AP79" i="7"/>
  <c r="AS79" i="7" s="1"/>
  <c r="AP86" i="7"/>
  <c r="AP62" i="7"/>
  <c r="AP68" i="7"/>
  <c r="E5" i="7"/>
  <c r="L31" i="29"/>
  <c r="M31" i="29" s="1"/>
  <c r="Y31" i="29" s="1"/>
  <c r="AV26" i="7"/>
  <c r="AX26" i="7" s="1"/>
  <c r="S28" i="29" s="1"/>
  <c r="AS166" i="7"/>
  <c r="AV150" i="7"/>
  <c r="AX150" i="7" s="1"/>
  <c r="L152" i="29" s="1"/>
  <c r="M152" i="29" s="1"/>
  <c r="AS133" i="7"/>
  <c r="K135" i="29"/>
  <c r="U135" i="29" s="1"/>
  <c r="S135" i="29"/>
  <c r="AS35" i="7"/>
  <c r="AS29" i="7"/>
  <c r="K31" i="29"/>
  <c r="U31" i="29" s="1"/>
  <c r="AV17" i="7"/>
  <c r="AX17" i="7" s="1"/>
  <c r="L19" i="29" s="1"/>
  <c r="AV27" i="7"/>
  <c r="AX27" i="7" s="1"/>
  <c r="K29" i="29" s="1"/>
  <c r="U29" i="29" s="1"/>
  <c r="AS18" i="7"/>
  <c r="K133" i="29"/>
  <c r="U133" i="29" s="1"/>
  <c r="AV91" i="7"/>
  <c r="AX91" i="7" s="1"/>
  <c r="L93" i="29" s="1"/>
  <c r="M93" i="29" s="1"/>
  <c r="AS50" i="7"/>
  <c r="AV50" i="7"/>
  <c r="AX50" i="7" s="1"/>
  <c r="AV39" i="7"/>
  <c r="AX39" i="7" s="1"/>
  <c r="S41" i="29" s="1"/>
  <c r="AS28" i="7"/>
  <c r="AV28" i="7"/>
  <c r="AX28" i="7" s="1"/>
  <c r="L133" i="29"/>
  <c r="K51" i="29"/>
  <c r="U51" i="29" s="1"/>
  <c r="L51" i="29"/>
  <c r="AP109" i="7"/>
  <c r="AS47" i="7"/>
  <c r="S49" i="29"/>
  <c r="K49" i="29"/>
  <c r="U49" i="29" s="1"/>
  <c r="L49" i="29"/>
  <c r="AV69" i="7"/>
  <c r="AX69" i="7" s="1"/>
  <c r="AS69" i="7"/>
  <c r="AS38" i="7"/>
  <c r="AV38" i="7"/>
  <c r="AX38" i="7" s="1"/>
  <c r="AV16" i="7"/>
  <c r="AX16" i="7" s="1"/>
  <c r="AS16" i="7"/>
  <c r="AP167" i="7"/>
  <c r="D8" i="29"/>
  <c r="O39" i="29"/>
  <c r="O8" i="29" s="1"/>
  <c r="K122" i="29"/>
  <c r="U122" i="29" s="1"/>
  <c r="S122" i="29"/>
  <c r="L122" i="29"/>
  <c r="AP15" i="7"/>
  <c r="AP160" i="7"/>
  <c r="AP21" i="7"/>
  <c r="AP152" i="7"/>
  <c r="AP94" i="7"/>
  <c r="AS32" i="7"/>
  <c r="AV32" i="7"/>
  <c r="AX32" i="7" s="1"/>
  <c r="AP156" i="7"/>
  <c r="AP61" i="7"/>
  <c r="AP20" i="7"/>
  <c r="T3" i="7"/>
  <c r="K56" i="29"/>
  <c r="U56" i="29" s="1"/>
  <c r="L56" i="29"/>
  <c r="S56" i="29"/>
  <c r="AP83" i="7"/>
  <c r="AP89" i="7"/>
  <c r="AP97" i="7"/>
  <c r="O7" i="29"/>
  <c r="D7" i="29"/>
  <c r="AS134" i="7"/>
  <c r="AV134" i="7"/>
  <c r="AX134" i="7" s="1"/>
  <c r="AP102" i="7"/>
  <c r="AS22" i="7"/>
  <c r="AV22" i="7"/>
  <c r="AX22" i="7" s="1"/>
  <c r="AC4" i="7"/>
  <c r="C5" i="29"/>
  <c r="AP23" i="7"/>
  <c r="AP127" i="7"/>
  <c r="AP64" i="7"/>
  <c r="AP100" i="7"/>
  <c r="AP12" i="7"/>
  <c r="AP80" i="7"/>
  <c r="K69" i="29"/>
  <c r="U69" i="29" s="1"/>
  <c r="L69" i="29"/>
  <c r="N5" i="7"/>
  <c r="AP132" i="7"/>
  <c r="S124" i="29"/>
  <c r="K124" i="29"/>
  <c r="U124" i="29" s="1"/>
  <c r="L124" i="29"/>
  <c r="AS44" i="7"/>
  <c r="AV44" i="7"/>
  <c r="AX44" i="7" s="1"/>
  <c r="AP34" i="7"/>
  <c r="L164" i="29"/>
  <c r="K164" i="29"/>
  <c r="U164" i="29" s="1"/>
  <c r="S164" i="29"/>
  <c r="AS63" i="7"/>
  <c r="AV63" i="7"/>
  <c r="AX63" i="7" s="1"/>
  <c r="K160" i="29"/>
  <c r="U160" i="29" s="1"/>
  <c r="L160" i="29"/>
  <c r="S160" i="29"/>
  <c r="AV10" i="7"/>
  <c r="AS10" i="7"/>
  <c r="L121" i="29"/>
  <c r="K121" i="29"/>
  <c r="S121" i="29"/>
  <c r="AP125" i="7"/>
  <c r="J5" i="7"/>
  <c r="AV144" i="7"/>
  <c r="AX144" i="7" s="1"/>
  <c r="AS144" i="7"/>
  <c r="AP115" i="7"/>
  <c r="AP81" i="7"/>
  <c r="S57" i="29"/>
  <c r="K57" i="29"/>
  <c r="U57" i="29" s="1"/>
  <c r="L57" i="29"/>
  <c r="AS113" i="7"/>
  <c r="AV113" i="7"/>
  <c r="AX113" i="7" s="1"/>
  <c r="AV105" i="7"/>
  <c r="AX105" i="7" s="1"/>
  <c r="AS105" i="7"/>
  <c r="AP108" i="7"/>
  <c r="AP90" i="7"/>
  <c r="AP24" i="7"/>
  <c r="AP41" i="7"/>
  <c r="N6" i="7"/>
  <c r="AS171" i="7"/>
  <c r="AV171" i="7"/>
  <c r="AX171" i="7" s="1"/>
  <c r="AP116" i="7"/>
  <c r="AP143" i="7"/>
  <c r="I4" i="7"/>
  <c r="I6" i="7"/>
  <c r="X3" i="7"/>
  <c r="AV161" i="7"/>
  <c r="AX161" i="7" s="1"/>
  <c r="AS161" i="7"/>
  <c r="AS31" i="7"/>
  <c r="AV31" i="7"/>
  <c r="AX31" i="7" s="1"/>
  <c r="V3" i="7"/>
  <c r="S132" i="29"/>
  <c r="K132" i="29"/>
  <c r="U132" i="29" s="1"/>
  <c r="L132" i="29"/>
  <c r="AS25" i="7"/>
  <c r="AV25" i="7"/>
  <c r="AX25" i="7" s="1"/>
  <c r="W135" i="29"/>
  <c r="M135" i="29"/>
  <c r="K98" i="29"/>
  <c r="U98" i="29" s="1"/>
  <c r="S98" i="29"/>
  <c r="L98" i="29"/>
  <c r="K37" i="29"/>
  <c r="U37" i="29" s="1"/>
  <c r="L37" i="29"/>
  <c r="S37" i="29"/>
  <c r="K103" i="29"/>
  <c r="U103" i="29" s="1"/>
  <c r="L103" i="29"/>
  <c r="S103" i="29"/>
  <c r="S20" i="29"/>
  <c r="K20" i="29"/>
  <c r="U20" i="29" s="1"/>
  <c r="L20" i="29"/>
  <c r="AS30" i="7"/>
  <c r="AV30" i="7"/>
  <c r="AX30" i="7" s="1"/>
  <c r="AS8" i="7"/>
  <c r="AV8" i="7"/>
  <c r="AX8" i="7" s="1"/>
  <c r="AV163" i="7"/>
  <c r="AX163" i="7" s="1"/>
  <c r="AS163" i="7"/>
  <c r="K138" i="29"/>
  <c r="U138" i="29" s="1"/>
  <c r="S138" i="29"/>
  <c r="L138" i="29"/>
  <c r="AS37" i="7"/>
  <c r="AV37" i="7"/>
  <c r="AX37" i="7" s="1"/>
  <c r="Y3" i="7"/>
  <c r="S168" i="29" l="1"/>
  <c r="L42" i="29"/>
  <c r="L168" i="29"/>
  <c r="W168" i="29" s="1"/>
  <c r="K42" i="29"/>
  <c r="U42" i="29" s="1"/>
  <c r="AV85" i="7"/>
  <c r="AX85" i="7" s="1"/>
  <c r="L87" i="29" s="1"/>
  <c r="AV87" i="7"/>
  <c r="AX87" i="7" s="1"/>
  <c r="L89" i="29" s="1"/>
  <c r="AS87" i="7"/>
  <c r="AS40" i="7"/>
  <c r="K80" i="29"/>
  <c r="U80" i="29" s="1"/>
  <c r="AQ3" i="7"/>
  <c r="S39" i="29"/>
  <c r="K126" i="29"/>
  <c r="U126" i="29" s="1"/>
  <c r="L126" i="29"/>
  <c r="M126" i="29" s="1"/>
  <c r="AS42" i="7"/>
  <c r="AS123" i="7"/>
  <c r="L80" i="29"/>
  <c r="W80" i="29" s="1"/>
  <c r="AS78" i="7"/>
  <c r="S126" i="29"/>
  <c r="L125" i="29"/>
  <c r="W125" i="29" s="1"/>
  <c r="AS124" i="7"/>
  <c r="AS75" i="7"/>
  <c r="AS151" i="7"/>
  <c r="L119" i="29"/>
  <c r="W119" i="29" s="1"/>
  <c r="S61" i="29"/>
  <c r="AV121" i="7"/>
  <c r="AX121" i="7" s="1"/>
  <c r="L123" i="29" s="1"/>
  <c r="M123" i="29" s="1"/>
  <c r="Y123" i="29" s="1"/>
  <c r="AS59" i="7"/>
  <c r="L61" i="29"/>
  <c r="M61" i="29" s="1"/>
  <c r="AV151" i="7"/>
  <c r="AX151" i="7" s="1"/>
  <c r="S153" i="29" s="1"/>
  <c r="AS74" i="7"/>
  <c r="S125" i="29"/>
  <c r="AS117" i="7"/>
  <c r="K44" i="29"/>
  <c r="U44" i="29" s="1"/>
  <c r="S44" i="29"/>
  <c r="K119" i="29"/>
  <c r="U119" i="29" s="1"/>
  <c r="AV76" i="7"/>
  <c r="AX76" i="7" s="1"/>
  <c r="S78" i="29" s="1"/>
  <c r="AV66" i="7"/>
  <c r="AX66" i="7" s="1"/>
  <c r="K68" i="29" s="1"/>
  <c r="U68" i="29" s="1"/>
  <c r="AV112" i="7"/>
  <c r="AX112" i="7" s="1"/>
  <c r="S114" i="29" s="1"/>
  <c r="AS66" i="7"/>
  <c r="AV148" i="7"/>
  <c r="AX148" i="7" s="1"/>
  <c r="K150" i="29" s="1"/>
  <c r="U150" i="29" s="1"/>
  <c r="AS76" i="7"/>
  <c r="AV159" i="7"/>
  <c r="AX159" i="7" s="1"/>
  <c r="L161" i="29" s="1"/>
  <c r="M161" i="29" s="1"/>
  <c r="AS53" i="7"/>
  <c r="AV53" i="7"/>
  <c r="AX53" i="7" s="1"/>
  <c r="L55" i="29" s="1"/>
  <c r="M55" i="29" s="1"/>
  <c r="S131" i="29"/>
  <c r="L131" i="29"/>
  <c r="W131" i="29" s="1"/>
  <c r="AS104" i="7"/>
  <c r="AS92" i="7"/>
  <c r="AS129" i="7"/>
  <c r="N151" i="29"/>
  <c r="P151" i="29" s="1"/>
  <c r="Q151" i="29" s="1"/>
  <c r="AV164" i="7"/>
  <c r="AX164" i="7" s="1"/>
  <c r="S166" i="29" s="1"/>
  <c r="K11" i="29"/>
  <c r="U11" i="29" s="1"/>
  <c r="S90" i="29"/>
  <c r="L109" i="29"/>
  <c r="M109" i="29" s="1"/>
  <c r="S109" i="29"/>
  <c r="AS165" i="7"/>
  <c r="AS82" i="7"/>
  <c r="AS88" i="7"/>
  <c r="AS71" i="7"/>
  <c r="L90" i="29"/>
  <c r="W90" i="29" s="1"/>
  <c r="AV165" i="7"/>
  <c r="AX165" i="7" s="1"/>
  <c r="S167" i="29" s="1"/>
  <c r="L73" i="29"/>
  <c r="M73" i="29" s="1"/>
  <c r="O3" i="7"/>
  <c r="AS107" i="7"/>
  <c r="AV77" i="7"/>
  <c r="AX77" i="7" s="1"/>
  <c r="K79" i="29" s="1"/>
  <c r="U79" i="29" s="1"/>
  <c r="S73" i="29"/>
  <c r="AS46" i="7"/>
  <c r="AV139" i="7"/>
  <c r="AX139" i="7" s="1"/>
  <c r="S141" i="29" s="1"/>
  <c r="AV60" i="7"/>
  <c r="AX60" i="7" s="1"/>
  <c r="S62" i="29" s="1"/>
  <c r="AS60" i="7"/>
  <c r="AS9" i="7"/>
  <c r="AS33" i="7"/>
  <c r="K144" i="29"/>
  <c r="U144" i="29" s="1"/>
  <c r="S139" i="29"/>
  <c r="L48" i="29"/>
  <c r="W48" i="29" s="1"/>
  <c r="L144" i="29"/>
  <c r="W144" i="29" s="1"/>
  <c r="AS142" i="7"/>
  <c r="AV36" i="7"/>
  <c r="AX36" i="7" s="1"/>
  <c r="S38" i="29" s="1"/>
  <c r="AS19" i="7"/>
  <c r="AV19" i="7"/>
  <c r="AX19" i="7" s="1"/>
  <c r="L21" i="29" s="1"/>
  <c r="AV157" i="7"/>
  <c r="AX157" i="7" s="1"/>
  <c r="S159" i="29" s="1"/>
  <c r="AP51" i="7"/>
  <c r="AS84" i="7"/>
  <c r="K77" i="29"/>
  <c r="U77" i="29" s="1"/>
  <c r="K48" i="29"/>
  <c r="U48" i="29" s="1"/>
  <c r="AV141" i="7"/>
  <c r="AX141" i="7" s="1"/>
  <c r="L143" i="29" s="1"/>
  <c r="W147" i="29"/>
  <c r="L139" i="29"/>
  <c r="W139" i="29" s="1"/>
  <c r="AS139" i="7"/>
  <c r="AS45" i="7"/>
  <c r="L76" i="29"/>
  <c r="W76" i="29" s="1"/>
  <c r="S76" i="29"/>
  <c r="AV110" i="7"/>
  <c r="AX110" i="7" s="1"/>
  <c r="AS110" i="7"/>
  <c r="AS169" i="7"/>
  <c r="S77" i="29"/>
  <c r="L60" i="29"/>
  <c r="W60" i="29" s="1"/>
  <c r="L156" i="29"/>
  <c r="W156" i="29" s="1"/>
  <c r="K156" i="29"/>
  <c r="U156" i="29" s="1"/>
  <c r="S108" i="29"/>
  <c r="S60" i="29"/>
  <c r="K108" i="29"/>
  <c r="U108" i="29" s="1"/>
  <c r="L142" i="29"/>
  <c r="M142" i="29" s="1"/>
  <c r="Y142" i="29" s="1"/>
  <c r="K142" i="29"/>
  <c r="U142" i="29" s="1"/>
  <c r="Y151" i="29"/>
  <c r="W151" i="29"/>
  <c r="K149" i="29"/>
  <c r="U149" i="29" s="1"/>
  <c r="S149" i="29"/>
  <c r="M130" i="29"/>
  <c r="Y130" i="29" s="1"/>
  <c r="N59" i="29"/>
  <c r="P59" i="29" s="1"/>
  <c r="Q59" i="29" s="1"/>
  <c r="W59" i="29"/>
  <c r="K128" i="29"/>
  <c r="U128" i="29" s="1"/>
  <c r="L128" i="29"/>
  <c r="M128" i="29" s="1"/>
  <c r="O5" i="29"/>
  <c r="K170" i="29"/>
  <c r="U170" i="29" s="1"/>
  <c r="S170" i="29"/>
  <c r="AX10" i="7"/>
  <c r="S12" i="29" s="1"/>
  <c r="K45" i="29"/>
  <c r="U45" i="29" s="1"/>
  <c r="L45" i="29"/>
  <c r="M45" i="29" s="1"/>
  <c r="Y45" i="29" s="1"/>
  <c r="L101" i="29"/>
  <c r="M101" i="29" s="1"/>
  <c r="M140" i="29"/>
  <c r="Y140" i="29" s="1"/>
  <c r="K101" i="29"/>
  <c r="U101" i="29" s="1"/>
  <c r="K86" i="29"/>
  <c r="U86" i="29" s="1"/>
  <c r="K67" i="29"/>
  <c r="U67" i="29" s="1"/>
  <c r="L86" i="29"/>
  <c r="M86" i="29" s="1"/>
  <c r="L100" i="29"/>
  <c r="W100" i="29" s="1"/>
  <c r="K100" i="29"/>
  <c r="U100" i="29" s="1"/>
  <c r="S140" i="29"/>
  <c r="K140" i="29"/>
  <c r="U140" i="29" s="1"/>
  <c r="AP11" i="7"/>
  <c r="S67" i="29"/>
  <c r="N4" i="7"/>
  <c r="AS13" i="7"/>
  <c r="AP103" i="7"/>
  <c r="AS103" i="7" s="1"/>
  <c r="S148" i="29"/>
  <c r="L148" i="29"/>
  <c r="M148" i="29" s="1"/>
  <c r="W170" i="29"/>
  <c r="AC3" i="7"/>
  <c r="L11" i="29"/>
  <c r="M11" i="29" s="1"/>
  <c r="S11" i="29"/>
  <c r="F5" i="29"/>
  <c r="W67" i="29"/>
  <c r="K113" i="29"/>
  <c r="U113" i="29" s="1"/>
  <c r="M157" i="29"/>
  <c r="Y157" i="29" s="1"/>
  <c r="S113" i="29"/>
  <c r="G5" i="29"/>
  <c r="AU3" i="7"/>
  <c r="AV79" i="7"/>
  <c r="AX79" i="7" s="1"/>
  <c r="L81" i="29" s="1"/>
  <c r="W81" i="29" s="1"/>
  <c r="L50" i="29"/>
  <c r="W50" i="29" s="1"/>
  <c r="AV135" i="7"/>
  <c r="AX135" i="7" s="1"/>
  <c r="S137" i="29" s="1"/>
  <c r="S128" i="29"/>
  <c r="K50" i="29"/>
  <c r="U50" i="29" s="1"/>
  <c r="AV86" i="7"/>
  <c r="AX86" i="7" s="1"/>
  <c r="S88" i="29" s="1"/>
  <c r="AS114" i="7"/>
  <c r="AS86" i="7"/>
  <c r="AV13" i="7"/>
  <c r="AX13" i="7" s="1"/>
  <c r="L15" i="29" s="1"/>
  <c r="W31" i="29"/>
  <c r="AS68" i="7"/>
  <c r="AV68" i="7"/>
  <c r="AX68" i="7" s="1"/>
  <c r="AV62" i="7"/>
  <c r="AX62" i="7" s="1"/>
  <c r="AS62" i="7"/>
  <c r="E3" i="7"/>
  <c r="L28" i="29"/>
  <c r="W28" i="29" s="1"/>
  <c r="K93" i="29"/>
  <c r="U93" i="29" s="1"/>
  <c r="K28" i="29"/>
  <c r="U28" i="29" s="1"/>
  <c r="W93" i="29"/>
  <c r="W152" i="29"/>
  <c r="S152" i="29"/>
  <c r="K152" i="29"/>
  <c r="U152" i="29" s="1"/>
  <c r="L29" i="29"/>
  <c r="W29" i="29" s="1"/>
  <c r="N31" i="29"/>
  <c r="P31" i="29" s="1"/>
  <c r="Q31" i="29" s="1"/>
  <c r="S29" i="29"/>
  <c r="S19" i="29"/>
  <c r="K19" i="29"/>
  <c r="U19" i="29" s="1"/>
  <c r="L41" i="29"/>
  <c r="M41" i="29" s="1"/>
  <c r="S93" i="29"/>
  <c r="K41" i="29"/>
  <c r="U41" i="29" s="1"/>
  <c r="L52" i="29"/>
  <c r="K52" i="29"/>
  <c r="U52" i="29" s="1"/>
  <c r="S52" i="29"/>
  <c r="AP73" i="7"/>
  <c r="S94" i="29"/>
  <c r="L94" i="29"/>
  <c r="K94" i="29"/>
  <c r="U94" i="29" s="1"/>
  <c r="M133" i="29"/>
  <c r="W133" i="29"/>
  <c r="S30" i="29"/>
  <c r="L30" i="29"/>
  <c r="K30" i="29"/>
  <c r="U30" i="29" s="1"/>
  <c r="W51" i="29"/>
  <c r="M51" i="29"/>
  <c r="AP153" i="7"/>
  <c r="AP93" i="7"/>
  <c r="AV109" i="7"/>
  <c r="AX109" i="7" s="1"/>
  <c r="K111" i="29" s="1"/>
  <c r="U111" i="29" s="1"/>
  <c r="AS109" i="7"/>
  <c r="W49" i="29"/>
  <c r="M49" i="29"/>
  <c r="AP14" i="7"/>
  <c r="AS116" i="7"/>
  <c r="AV116" i="7"/>
  <c r="AX116" i="7" s="1"/>
  <c r="AS24" i="7"/>
  <c r="AV24" i="7"/>
  <c r="AX24" i="7" s="1"/>
  <c r="W57" i="29"/>
  <c r="M57" i="29"/>
  <c r="U121" i="29"/>
  <c r="S65" i="29"/>
  <c r="K65" i="29"/>
  <c r="U65" i="29" s="1"/>
  <c r="L65" i="29"/>
  <c r="S136" i="29"/>
  <c r="L136" i="29"/>
  <c r="K136" i="29"/>
  <c r="U136" i="29" s="1"/>
  <c r="AP56" i="7"/>
  <c r="AP118" i="7"/>
  <c r="AP70" i="7"/>
  <c r="AS94" i="7"/>
  <c r="AV94" i="7"/>
  <c r="AX94" i="7" s="1"/>
  <c r="M44" i="29"/>
  <c r="W44" i="29"/>
  <c r="AV160" i="7"/>
  <c r="AX160" i="7" s="1"/>
  <c r="AS160" i="7"/>
  <c r="AV167" i="7"/>
  <c r="AX167" i="7" s="1"/>
  <c r="AS167" i="7"/>
  <c r="S18" i="29"/>
  <c r="K18" i="29"/>
  <c r="U18" i="29" s="1"/>
  <c r="L18" i="29"/>
  <c r="L107" i="29"/>
  <c r="K107" i="29"/>
  <c r="U107" i="29" s="1"/>
  <c r="S107" i="29"/>
  <c r="M42" i="29"/>
  <c r="W42" i="29"/>
  <c r="AV132" i="7"/>
  <c r="AX132" i="7" s="1"/>
  <c r="AS132" i="7"/>
  <c r="AV80" i="7"/>
  <c r="AX80" i="7" s="1"/>
  <c r="AS80" i="7"/>
  <c r="AP170" i="7"/>
  <c r="S24" i="29"/>
  <c r="K24" i="29"/>
  <c r="U24" i="29" s="1"/>
  <c r="L24" i="29"/>
  <c r="AS102" i="7"/>
  <c r="AV102" i="7"/>
  <c r="AX102" i="7" s="1"/>
  <c r="AV97" i="7"/>
  <c r="AX97" i="7" s="1"/>
  <c r="AS97" i="7"/>
  <c r="W56" i="29"/>
  <c r="M56" i="29"/>
  <c r="AS20" i="7"/>
  <c r="AV20" i="7"/>
  <c r="AX20" i="7" s="1"/>
  <c r="AV156" i="7"/>
  <c r="AX156" i="7" s="1"/>
  <c r="AS156" i="7"/>
  <c r="AS21" i="7"/>
  <c r="AV21" i="7"/>
  <c r="AX21" i="7" s="1"/>
  <c r="AS41" i="7"/>
  <c r="AV41" i="7"/>
  <c r="AX41" i="7" s="1"/>
  <c r="S173" i="29"/>
  <c r="L173" i="29"/>
  <c r="K173" i="29"/>
  <c r="U173" i="29" s="1"/>
  <c r="AS90" i="7"/>
  <c r="AV90" i="7"/>
  <c r="AX90" i="7" s="1"/>
  <c r="S84" i="29"/>
  <c r="K84" i="29"/>
  <c r="U84" i="29" s="1"/>
  <c r="L84" i="29"/>
  <c r="AV34" i="7"/>
  <c r="AX34" i="7" s="1"/>
  <c r="AS34" i="7"/>
  <c r="AV64" i="7"/>
  <c r="AX64" i="7" s="1"/>
  <c r="AS64" i="7"/>
  <c r="AV152" i="7"/>
  <c r="AX152" i="7" s="1"/>
  <c r="AS152" i="7"/>
  <c r="AS15" i="7"/>
  <c r="AV15" i="7"/>
  <c r="AX15" i="7" s="1"/>
  <c r="AP95" i="7"/>
  <c r="K71" i="29"/>
  <c r="U71" i="29" s="1"/>
  <c r="L71" i="29"/>
  <c r="S71" i="29"/>
  <c r="M121" i="29"/>
  <c r="Y121" i="29" s="1"/>
  <c r="W121" i="29"/>
  <c r="S87" i="29"/>
  <c r="AS81" i="7"/>
  <c r="AV81" i="7"/>
  <c r="AX81" i="7" s="1"/>
  <c r="AV125" i="7"/>
  <c r="AX125" i="7" s="1"/>
  <c r="AS125" i="7"/>
  <c r="M160" i="29"/>
  <c r="W160" i="29"/>
  <c r="AS12" i="7"/>
  <c r="AV12" i="7"/>
  <c r="AX12" i="7" s="1"/>
  <c r="AS23" i="7"/>
  <c r="AV23" i="7"/>
  <c r="AX23" i="7" s="1"/>
  <c r="D5" i="29"/>
  <c r="AV89" i="7"/>
  <c r="AX89" i="7" s="1"/>
  <c r="AS89" i="7"/>
  <c r="W149" i="29"/>
  <c r="M149" i="29"/>
  <c r="W19" i="29"/>
  <c r="M19" i="29"/>
  <c r="Y170" i="29"/>
  <c r="AS108" i="7"/>
  <c r="AV108" i="7"/>
  <c r="AX108" i="7" s="1"/>
  <c r="S171" i="29"/>
  <c r="L171" i="29"/>
  <c r="K171" i="29"/>
  <c r="U171" i="29" s="1"/>
  <c r="K115" i="29"/>
  <c r="U115" i="29" s="1"/>
  <c r="L115" i="29"/>
  <c r="S115" i="29"/>
  <c r="S146" i="29"/>
  <c r="L146" i="29"/>
  <c r="K146" i="29"/>
  <c r="U146" i="29" s="1"/>
  <c r="M5" i="7"/>
  <c r="W164" i="29"/>
  <c r="M164" i="29"/>
  <c r="S46" i="29"/>
  <c r="K46" i="29"/>
  <c r="U46" i="29" s="1"/>
  <c r="L46" i="29"/>
  <c r="M124" i="29"/>
  <c r="W124" i="29"/>
  <c r="W69" i="29"/>
  <c r="M69" i="29"/>
  <c r="AV127" i="7"/>
  <c r="AX127" i="7" s="1"/>
  <c r="AS127" i="7"/>
  <c r="AV61" i="7"/>
  <c r="AX61" i="7" s="1"/>
  <c r="AS61" i="7"/>
  <c r="K34" i="29"/>
  <c r="U34" i="29" s="1"/>
  <c r="L34" i="29"/>
  <c r="S34" i="29"/>
  <c r="M122" i="29"/>
  <c r="W122" i="29"/>
  <c r="S40" i="29"/>
  <c r="K40" i="29"/>
  <c r="U40" i="29" s="1"/>
  <c r="L40" i="29"/>
  <c r="AS143" i="7"/>
  <c r="AV143" i="7"/>
  <c r="AX143" i="7" s="1"/>
  <c r="H5" i="7"/>
  <c r="AS115" i="7"/>
  <c r="AV115" i="7"/>
  <c r="AX115" i="7" s="1"/>
  <c r="AV100" i="7"/>
  <c r="AX100" i="7" s="1"/>
  <c r="AS100" i="7"/>
  <c r="AP52" i="7"/>
  <c r="AS83" i="7"/>
  <c r="AV83" i="7"/>
  <c r="AX83" i="7" s="1"/>
  <c r="K35" i="29"/>
  <c r="U35" i="29" s="1"/>
  <c r="L35" i="29"/>
  <c r="S35" i="29"/>
  <c r="Y147" i="29"/>
  <c r="N147" i="29"/>
  <c r="P147" i="29" s="1"/>
  <c r="Q147" i="29" s="1"/>
  <c r="I3" i="7"/>
  <c r="J6" i="7"/>
  <c r="AP72" i="7"/>
  <c r="H6" i="7"/>
  <c r="M138" i="29"/>
  <c r="W138" i="29"/>
  <c r="S27" i="29"/>
  <c r="L27" i="29"/>
  <c r="K27" i="29"/>
  <c r="U27" i="29" s="1"/>
  <c r="L32" i="29"/>
  <c r="K32" i="29"/>
  <c r="U32" i="29" s="1"/>
  <c r="S32" i="29"/>
  <c r="M108" i="29"/>
  <c r="W108" i="29"/>
  <c r="M37" i="29"/>
  <c r="W37" i="29"/>
  <c r="K165" i="29"/>
  <c r="U165" i="29" s="1"/>
  <c r="L165" i="29"/>
  <c r="S165" i="29"/>
  <c r="M20" i="29"/>
  <c r="W20" i="29"/>
  <c r="M98" i="29"/>
  <c r="W98" i="29"/>
  <c r="K10" i="29"/>
  <c r="L10" i="29"/>
  <c r="S10" i="29"/>
  <c r="Y67" i="29"/>
  <c r="L47" i="29"/>
  <c r="S47" i="29"/>
  <c r="K47" i="29"/>
  <c r="U47" i="29" s="1"/>
  <c r="K33" i="29"/>
  <c r="U33" i="29" s="1"/>
  <c r="S33" i="29"/>
  <c r="L33" i="29"/>
  <c r="S163" i="29"/>
  <c r="L163" i="29"/>
  <c r="K163" i="29"/>
  <c r="U163" i="29" s="1"/>
  <c r="S116" i="29"/>
  <c r="K116" i="29"/>
  <c r="U116" i="29" s="1"/>
  <c r="L116" i="29"/>
  <c r="L39" i="29"/>
  <c r="K39" i="29"/>
  <c r="Y135" i="29"/>
  <c r="N135" i="29"/>
  <c r="P135" i="29" s="1"/>
  <c r="Q135" i="29" s="1"/>
  <c r="S106" i="29"/>
  <c r="L106" i="29"/>
  <c r="K106" i="29"/>
  <c r="U106" i="29" s="1"/>
  <c r="M77" i="29"/>
  <c r="W77" i="29"/>
  <c r="Y93" i="29"/>
  <c r="W113" i="29"/>
  <c r="M113" i="29"/>
  <c r="Y152" i="29"/>
  <c r="W132" i="29"/>
  <c r="M132" i="29"/>
  <c r="M103" i="29"/>
  <c r="W103" i="29"/>
  <c r="M168" i="29" l="1"/>
  <c r="K87" i="29"/>
  <c r="U87" i="29" s="1"/>
  <c r="S89" i="29"/>
  <c r="K89" i="29"/>
  <c r="U89" i="29" s="1"/>
  <c r="N126" i="29"/>
  <c r="M80" i="29"/>
  <c r="N80" i="29" s="1"/>
  <c r="P80" i="29" s="1"/>
  <c r="Q80" i="29" s="1"/>
  <c r="K123" i="29"/>
  <c r="U123" i="29" s="1"/>
  <c r="W126" i="29"/>
  <c r="M125" i="29"/>
  <c r="Y125" i="29" s="1"/>
  <c r="S123" i="29"/>
  <c r="M119" i="29"/>
  <c r="Y119" i="29" s="1"/>
  <c r="W123" i="29"/>
  <c r="L114" i="29"/>
  <c r="W114" i="29" s="1"/>
  <c r="W61" i="29"/>
  <c r="K114" i="29"/>
  <c r="U114" i="29" s="1"/>
  <c r="L153" i="29"/>
  <c r="W153" i="29" s="1"/>
  <c r="K153" i="29"/>
  <c r="U153" i="29" s="1"/>
  <c r="L68" i="29"/>
  <c r="M68" i="29" s="1"/>
  <c r="S68" i="29"/>
  <c r="S150" i="29"/>
  <c r="L78" i="29"/>
  <c r="W78" i="29" s="1"/>
  <c r="K78" i="29"/>
  <c r="U78" i="29" s="1"/>
  <c r="L150" i="29"/>
  <c r="M150" i="29" s="1"/>
  <c r="M131" i="29"/>
  <c r="Y131" i="29" s="1"/>
  <c r="W55" i="29"/>
  <c r="S55" i="29"/>
  <c r="K55" i="29"/>
  <c r="U55" i="29" s="1"/>
  <c r="S161" i="29"/>
  <c r="K161" i="29"/>
  <c r="U161" i="29" s="1"/>
  <c r="W161" i="29"/>
  <c r="L166" i="29"/>
  <c r="M166" i="29" s="1"/>
  <c r="Y166" i="29" s="1"/>
  <c r="L167" i="29"/>
  <c r="M167" i="29" s="1"/>
  <c r="K166" i="29"/>
  <c r="U166" i="29" s="1"/>
  <c r="L62" i="29"/>
  <c r="M62" i="29" s="1"/>
  <c r="S112" i="29"/>
  <c r="K112" i="29"/>
  <c r="U112" i="29" s="1"/>
  <c r="L112" i="29"/>
  <c r="W109" i="29"/>
  <c r="K167" i="29"/>
  <c r="U167" i="29" s="1"/>
  <c r="K38" i="29"/>
  <c r="U38" i="29" s="1"/>
  <c r="W73" i="29"/>
  <c r="L79" i="29"/>
  <c r="M79" i="29" s="1"/>
  <c r="Y79" i="29" s="1"/>
  <c r="M90" i="29"/>
  <c r="Y90" i="29" s="1"/>
  <c r="S79" i="29"/>
  <c r="K62" i="29"/>
  <c r="U62" i="29" s="1"/>
  <c r="L141" i="29"/>
  <c r="M141" i="29" s="1"/>
  <c r="K141" i="29"/>
  <c r="U141" i="29" s="1"/>
  <c r="L38" i="29"/>
  <c r="M38" i="29" s="1"/>
  <c r="Y38" i="29" s="1"/>
  <c r="S21" i="29"/>
  <c r="M139" i="29"/>
  <c r="N139" i="29" s="1"/>
  <c r="P139" i="29" s="1"/>
  <c r="Q139" i="29" s="1"/>
  <c r="M48" i="29"/>
  <c r="Y48" i="29" s="1"/>
  <c r="K21" i="29"/>
  <c r="U21" i="29" s="1"/>
  <c r="M144" i="29"/>
  <c r="N144" i="29" s="1"/>
  <c r="P144" i="29" s="1"/>
  <c r="Q144" i="29" s="1"/>
  <c r="K159" i="29"/>
  <c r="U159" i="29" s="1"/>
  <c r="L159" i="29"/>
  <c r="M159" i="29" s="1"/>
  <c r="AV51" i="7"/>
  <c r="AX51" i="7" s="1"/>
  <c r="S53" i="29" s="1"/>
  <c r="AS51" i="7"/>
  <c r="S143" i="29"/>
  <c r="K143" i="29"/>
  <c r="U143" i="29" s="1"/>
  <c r="M76" i="29"/>
  <c r="N76" i="29" s="1"/>
  <c r="P76" i="29" s="1"/>
  <c r="Q76" i="29" s="1"/>
  <c r="M60" i="29"/>
  <c r="Y60" i="29" s="1"/>
  <c r="M156" i="29"/>
  <c r="N156" i="29" s="1"/>
  <c r="P156" i="29" s="1"/>
  <c r="Q156" i="29" s="1"/>
  <c r="N142" i="29"/>
  <c r="P142" i="29" s="1"/>
  <c r="Q142" i="29" s="1"/>
  <c r="W142" i="29"/>
  <c r="N130" i="29"/>
  <c r="P130" i="29" s="1"/>
  <c r="Q130" i="29" s="1"/>
  <c r="N3" i="7"/>
  <c r="N128" i="29"/>
  <c r="P128" i="29" s="1"/>
  <c r="Q128" i="29" s="1"/>
  <c r="N170" i="29"/>
  <c r="P170" i="29" s="1"/>
  <c r="Q170" i="29" s="1"/>
  <c r="W101" i="29"/>
  <c r="K12" i="29"/>
  <c r="U12" i="29" s="1"/>
  <c r="L12" i="29"/>
  <c r="M12" i="29" s="1"/>
  <c r="W86" i="29"/>
  <c r="N67" i="29"/>
  <c r="P67" i="29" s="1"/>
  <c r="Q67" i="29" s="1"/>
  <c r="W45" i="29"/>
  <c r="N45" i="29"/>
  <c r="P45" i="29" s="1"/>
  <c r="Q45" i="29" s="1"/>
  <c r="M100" i="29"/>
  <c r="N100" i="29" s="1"/>
  <c r="P100" i="29" s="1"/>
  <c r="Q100" i="29" s="1"/>
  <c r="N140" i="29"/>
  <c r="P140" i="29" s="1"/>
  <c r="Q140" i="29" s="1"/>
  <c r="AP5" i="7"/>
  <c r="H4" i="7"/>
  <c r="M4" i="7"/>
  <c r="J4" i="7"/>
  <c r="AV103" i="7"/>
  <c r="AX103" i="7" s="1"/>
  <c r="S105" i="29" s="1"/>
  <c r="K81" i="29"/>
  <c r="U81" i="29" s="1"/>
  <c r="W148" i="29"/>
  <c r="W11" i="29"/>
  <c r="S15" i="29"/>
  <c r="N157" i="29"/>
  <c r="P157" i="29" s="1"/>
  <c r="Q157" i="29" s="1"/>
  <c r="M50" i="29"/>
  <c r="Y50" i="29" s="1"/>
  <c r="W128" i="29"/>
  <c r="N93" i="29"/>
  <c r="P93" i="29" s="1"/>
  <c r="Q93" i="29" s="1"/>
  <c r="M81" i="29"/>
  <c r="K137" i="29"/>
  <c r="U137" i="29" s="1"/>
  <c r="L137" i="29"/>
  <c r="W137" i="29" s="1"/>
  <c r="S81" i="29"/>
  <c r="K15" i="29"/>
  <c r="U15" i="29" s="1"/>
  <c r="L88" i="29"/>
  <c r="W88" i="29" s="1"/>
  <c r="K88" i="29"/>
  <c r="U88" i="29" s="1"/>
  <c r="M28" i="29"/>
  <c r="N28" i="29" s="1"/>
  <c r="P28" i="29" s="1"/>
  <c r="Q28" i="29" s="1"/>
  <c r="L64" i="29"/>
  <c r="K64" i="29"/>
  <c r="U64" i="29" s="1"/>
  <c r="S64" i="29"/>
  <c r="K70" i="29"/>
  <c r="U70" i="29" s="1"/>
  <c r="S70" i="29"/>
  <c r="L70" i="29"/>
  <c r="M29" i="29"/>
  <c r="N29" i="29" s="1"/>
  <c r="P29" i="29" s="1"/>
  <c r="Q29" i="29" s="1"/>
  <c r="N152" i="29"/>
  <c r="P152" i="29" s="1"/>
  <c r="Q152" i="29" s="1"/>
  <c r="W41" i="29"/>
  <c r="W52" i="29"/>
  <c r="M52" i="29"/>
  <c r="AV73" i="7"/>
  <c r="AX73" i="7" s="1"/>
  <c r="AS73" i="7"/>
  <c r="N133" i="29"/>
  <c r="P133" i="29" s="1"/>
  <c r="Q133" i="29" s="1"/>
  <c r="Y133" i="29"/>
  <c r="W94" i="29"/>
  <c r="M94" i="29"/>
  <c r="W30" i="29"/>
  <c r="M30" i="29"/>
  <c r="Y51" i="29"/>
  <c r="N51" i="29"/>
  <c r="P51" i="29" s="1"/>
  <c r="Q51" i="29" s="1"/>
  <c r="N121" i="29"/>
  <c r="P121" i="29" s="1"/>
  <c r="Q121" i="29" s="1"/>
  <c r="L111" i="29"/>
  <c r="W111" i="29" s="1"/>
  <c r="Y55" i="29"/>
  <c r="S111" i="29"/>
  <c r="AV153" i="7"/>
  <c r="AX153" i="7" s="1"/>
  <c r="AS153" i="7"/>
  <c r="AS93" i="7"/>
  <c r="AV93" i="7"/>
  <c r="AX93" i="7" s="1"/>
  <c r="N49" i="29"/>
  <c r="P49" i="29" s="1"/>
  <c r="Q49" i="29" s="1"/>
  <c r="Y49" i="29"/>
  <c r="AS11" i="7"/>
  <c r="AV11" i="7"/>
  <c r="AX11" i="7" s="1"/>
  <c r="W46" i="29"/>
  <c r="M46" i="29"/>
  <c r="L91" i="29"/>
  <c r="S91" i="29"/>
  <c r="K91" i="29"/>
  <c r="U91" i="29" s="1"/>
  <c r="K66" i="29"/>
  <c r="U66" i="29" s="1"/>
  <c r="L66" i="29"/>
  <c r="S66" i="29"/>
  <c r="K43" i="29"/>
  <c r="U43" i="29" s="1"/>
  <c r="S43" i="29"/>
  <c r="L43" i="29"/>
  <c r="N56" i="29"/>
  <c r="P56" i="29" s="1"/>
  <c r="Q56" i="29" s="1"/>
  <c r="Y56" i="29"/>
  <c r="W143" i="29"/>
  <c r="M143" i="29"/>
  <c r="Y44" i="29"/>
  <c r="N44" i="29"/>
  <c r="P44" i="29" s="1"/>
  <c r="Q44" i="29" s="1"/>
  <c r="AS118" i="7"/>
  <c r="AV118" i="7"/>
  <c r="AX118" i="7" s="1"/>
  <c r="S26" i="29"/>
  <c r="K26" i="29"/>
  <c r="U26" i="29" s="1"/>
  <c r="L26" i="29"/>
  <c r="K85" i="29"/>
  <c r="U85" i="29" s="1"/>
  <c r="S85" i="29"/>
  <c r="L85" i="29"/>
  <c r="M40" i="29"/>
  <c r="W40" i="29"/>
  <c r="N124" i="29"/>
  <c r="P124" i="29" s="1"/>
  <c r="Q124" i="29" s="1"/>
  <c r="Y124" i="29"/>
  <c r="S25" i="29"/>
  <c r="K25" i="29"/>
  <c r="U25" i="29" s="1"/>
  <c r="L25" i="29"/>
  <c r="W87" i="29"/>
  <c r="M87" i="29"/>
  <c r="W84" i="29"/>
  <c r="M84" i="29"/>
  <c r="W136" i="29"/>
  <c r="M136" i="29"/>
  <c r="Y148" i="29"/>
  <c r="N148" i="29"/>
  <c r="P148" i="29" s="1"/>
  <c r="Q148" i="29" s="1"/>
  <c r="L14" i="29"/>
  <c r="K14" i="29"/>
  <c r="U14" i="29" s="1"/>
  <c r="S14" i="29"/>
  <c r="N160" i="29"/>
  <c r="P160" i="29" s="1"/>
  <c r="Q160" i="29" s="1"/>
  <c r="Y160" i="29"/>
  <c r="L127" i="29"/>
  <c r="S127" i="29"/>
  <c r="K127" i="29"/>
  <c r="U127" i="29" s="1"/>
  <c r="K92" i="29"/>
  <c r="U92" i="29" s="1"/>
  <c r="S92" i="29"/>
  <c r="L92" i="29"/>
  <c r="L23" i="29"/>
  <c r="S23" i="29"/>
  <c r="K23" i="29"/>
  <c r="U23" i="29" s="1"/>
  <c r="L99" i="29"/>
  <c r="K99" i="29"/>
  <c r="U99" i="29" s="1"/>
  <c r="S99" i="29"/>
  <c r="M24" i="29"/>
  <c r="W24" i="29"/>
  <c r="K169" i="29"/>
  <c r="U169" i="29" s="1"/>
  <c r="L169" i="29"/>
  <c r="S169" i="29"/>
  <c r="L96" i="29"/>
  <c r="K96" i="29"/>
  <c r="U96" i="29" s="1"/>
  <c r="S96" i="29"/>
  <c r="M65" i="29"/>
  <c r="W65" i="29"/>
  <c r="L118" i="29"/>
  <c r="S118" i="29"/>
  <c r="K118" i="29"/>
  <c r="U118" i="29" s="1"/>
  <c r="M34" i="29"/>
  <c r="W34" i="29"/>
  <c r="W115" i="29"/>
  <c r="M115" i="29"/>
  <c r="W173" i="29"/>
  <c r="M173" i="29"/>
  <c r="S134" i="29"/>
  <c r="K134" i="29"/>
  <c r="U134" i="29" s="1"/>
  <c r="L134" i="29"/>
  <c r="M107" i="29"/>
  <c r="W107" i="29"/>
  <c r="M35" i="29"/>
  <c r="W35" i="29"/>
  <c r="K102" i="29"/>
  <c r="U102" i="29" s="1"/>
  <c r="L102" i="29"/>
  <c r="S102" i="29"/>
  <c r="N69" i="29"/>
  <c r="P69" i="29" s="1"/>
  <c r="Q69" i="29" s="1"/>
  <c r="Y69" i="29"/>
  <c r="M146" i="29"/>
  <c r="W146" i="29"/>
  <c r="W171" i="29"/>
  <c r="M171" i="29"/>
  <c r="Y149" i="29"/>
  <c r="N149" i="29"/>
  <c r="P149" i="29" s="1"/>
  <c r="Q149" i="29" s="1"/>
  <c r="L83" i="29"/>
  <c r="K83" i="29"/>
  <c r="U83" i="29" s="1"/>
  <c r="S83" i="29"/>
  <c r="AS95" i="7"/>
  <c r="AV95" i="7"/>
  <c r="AX95" i="7" s="1"/>
  <c r="L154" i="29"/>
  <c r="K154" i="29"/>
  <c r="U154" i="29" s="1"/>
  <c r="S154" i="29"/>
  <c r="K158" i="29"/>
  <c r="U158" i="29" s="1"/>
  <c r="L158" i="29"/>
  <c r="S158" i="29"/>
  <c r="L82" i="29"/>
  <c r="S82" i="29"/>
  <c r="K82" i="29"/>
  <c r="U82" i="29" s="1"/>
  <c r="M18" i="29"/>
  <c r="W18" i="29"/>
  <c r="AV56" i="7"/>
  <c r="AX56" i="7" s="1"/>
  <c r="AS56" i="7"/>
  <c r="M89" i="29"/>
  <c r="W89" i="29"/>
  <c r="W71" i="29"/>
  <c r="M71" i="29"/>
  <c r="K117" i="29"/>
  <c r="U117" i="29" s="1"/>
  <c r="S117" i="29"/>
  <c r="L117" i="29"/>
  <c r="L145" i="29"/>
  <c r="K145" i="29"/>
  <c r="U145" i="29" s="1"/>
  <c r="S145" i="29"/>
  <c r="N122" i="29"/>
  <c r="P122" i="29" s="1"/>
  <c r="Q122" i="29" s="1"/>
  <c r="Y122" i="29"/>
  <c r="K63" i="29"/>
  <c r="U63" i="29" s="1"/>
  <c r="S63" i="29"/>
  <c r="L63" i="29"/>
  <c r="N164" i="29"/>
  <c r="P164" i="29" s="1"/>
  <c r="Q164" i="29" s="1"/>
  <c r="Y164" i="29"/>
  <c r="S17" i="29"/>
  <c r="L17" i="29"/>
  <c r="K17" i="29"/>
  <c r="U17" i="29" s="1"/>
  <c r="W15" i="29"/>
  <c r="M15" i="29"/>
  <c r="M21" i="29"/>
  <c r="W21" i="29"/>
  <c r="K22" i="29"/>
  <c r="U22" i="29" s="1"/>
  <c r="L22" i="29"/>
  <c r="S22" i="29"/>
  <c r="S104" i="29"/>
  <c r="L104" i="29"/>
  <c r="K104" i="29"/>
  <c r="U104" i="29" s="1"/>
  <c r="Y42" i="29"/>
  <c r="N42" i="29"/>
  <c r="P42" i="29" s="1"/>
  <c r="Q42" i="29" s="1"/>
  <c r="K162" i="29"/>
  <c r="U162" i="29" s="1"/>
  <c r="S162" i="29"/>
  <c r="L162" i="29"/>
  <c r="Y57" i="29"/>
  <c r="N57" i="29"/>
  <c r="P57" i="29" s="1"/>
  <c r="Q57" i="29" s="1"/>
  <c r="AS52" i="7"/>
  <c r="AV52" i="7"/>
  <c r="AX52" i="7" s="1"/>
  <c r="Y128" i="29"/>
  <c r="L129" i="29"/>
  <c r="S129" i="29"/>
  <c r="S110" i="29"/>
  <c r="K110" i="29"/>
  <c r="U110" i="29" s="1"/>
  <c r="L110" i="29"/>
  <c r="Y19" i="29"/>
  <c r="N19" i="29"/>
  <c r="P19" i="29" s="1"/>
  <c r="Q19" i="29" s="1"/>
  <c r="L36" i="29"/>
  <c r="K36" i="29"/>
  <c r="U36" i="29" s="1"/>
  <c r="S36" i="29"/>
  <c r="AS170" i="7"/>
  <c r="AV170" i="7"/>
  <c r="AX170" i="7" s="1"/>
  <c r="AV70" i="7"/>
  <c r="AX70" i="7" s="1"/>
  <c r="AS70" i="7"/>
  <c r="AV14" i="7"/>
  <c r="AX14" i="7" s="1"/>
  <c r="AS14" i="7"/>
  <c r="AP6" i="7"/>
  <c r="AS72" i="7"/>
  <c r="AV72" i="7"/>
  <c r="AX72" i="7" s="1"/>
  <c r="N103" i="29"/>
  <c r="P103" i="29" s="1"/>
  <c r="Q103" i="29" s="1"/>
  <c r="Y103" i="29"/>
  <c r="U39" i="29"/>
  <c r="W33" i="29"/>
  <c r="M33" i="29"/>
  <c r="W10" i="29"/>
  <c r="M10" i="29"/>
  <c r="N10" i="29" s="1"/>
  <c r="W165" i="29"/>
  <c r="M165" i="29"/>
  <c r="Y61" i="29"/>
  <c r="N61" i="29"/>
  <c r="P61" i="29" s="1"/>
  <c r="Q61" i="29" s="1"/>
  <c r="M39" i="29"/>
  <c r="W39" i="29"/>
  <c r="U10" i="29"/>
  <c r="M32" i="29"/>
  <c r="W32" i="29"/>
  <c r="W27" i="29"/>
  <c r="M27" i="29"/>
  <c r="M106" i="29"/>
  <c r="W106" i="29"/>
  <c r="M163" i="29"/>
  <c r="W163" i="29"/>
  <c r="Y161" i="29"/>
  <c r="Y101" i="29"/>
  <c r="N101" i="29"/>
  <c r="P101" i="29" s="1"/>
  <c r="Q101" i="29" s="1"/>
  <c r="Y108" i="29"/>
  <c r="N108" i="29"/>
  <c r="P108" i="29" s="1"/>
  <c r="Q108" i="29" s="1"/>
  <c r="M47" i="29"/>
  <c r="W47" i="29"/>
  <c r="Y73" i="29"/>
  <c r="N73" i="29"/>
  <c r="P73" i="29" s="1"/>
  <c r="Q73" i="29" s="1"/>
  <c r="Y41" i="29"/>
  <c r="N41" i="29"/>
  <c r="P41" i="29" s="1"/>
  <c r="Q41" i="29" s="1"/>
  <c r="N77" i="29"/>
  <c r="P77" i="29" s="1"/>
  <c r="Q77" i="29" s="1"/>
  <c r="Y77" i="29"/>
  <c r="N86" i="29"/>
  <c r="P86" i="29" s="1"/>
  <c r="Q86" i="29" s="1"/>
  <c r="Y86" i="29"/>
  <c r="W116" i="29"/>
  <c r="M116" i="29"/>
  <c r="N98" i="29"/>
  <c r="P98" i="29" s="1"/>
  <c r="Q98" i="29" s="1"/>
  <c r="Y98" i="29"/>
  <c r="Y20" i="29"/>
  <c r="N20" i="29"/>
  <c r="P20" i="29" s="1"/>
  <c r="Q20" i="29" s="1"/>
  <c r="Y109" i="29"/>
  <c r="N109" i="29"/>
  <c r="P109" i="29" s="1"/>
  <c r="Q109" i="29" s="1"/>
  <c r="N37" i="29"/>
  <c r="P37" i="29" s="1"/>
  <c r="Q37" i="29" s="1"/>
  <c r="Y37" i="29"/>
  <c r="Y138" i="29"/>
  <c r="N138" i="29"/>
  <c r="P138" i="29" s="1"/>
  <c r="Q138" i="29" s="1"/>
  <c r="N132" i="29"/>
  <c r="P132" i="29" s="1"/>
  <c r="Q132" i="29" s="1"/>
  <c r="Y132" i="29"/>
  <c r="Y113" i="29"/>
  <c r="N113" i="29"/>
  <c r="P113" i="29" s="1"/>
  <c r="Q113" i="29" s="1"/>
  <c r="Y11" i="29"/>
  <c r="N11" i="29"/>
  <c r="P11" i="29" s="1"/>
  <c r="Q11" i="29" s="1"/>
  <c r="Y168" i="29"/>
  <c r="N168" i="29"/>
  <c r="P168" i="29" s="1"/>
  <c r="Q168" i="29" s="1"/>
  <c r="Y126" i="29"/>
  <c r="P126" i="29"/>
  <c r="Q126" i="29" s="1"/>
  <c r="Y80" i="29" l="1"/>
  <c r="N125" i="29"/>
  <c r="P125" i="29" s="1"/>
  <c r="Q125" i="29" s="1"/>
  <c r="N123" i="29"/>
  <c r="P123" i="29" s="1"/>
  <c r="Q123" i="29" s="1"/>
  <c r="AS7" i="7"/>
  <c r="AS4" i="7" s="1"/>
  <c r="AV7" i="7"/>
  <c r="I8" i="29"/>
  <c r="M114" i="29"/>
  <c r="N114" i="29" s="1"/>
  <c r="P114" i="29" s="1"/>
  <c r="Q114" i="29" s="1"/>
  <c r="N119" i="29"/>
  <c r="P119" i="29" s="1"/>
  <c r="Q119" i="29" s="1"/>
  <c r="M153" i="29"/>
  <c r="N153" i="29" s="1"/>
  <c r="P153" i="29" s="1"/>
  <c r="Q153" i="29" s="1"/>
  <c r="W150" i="29"/>
  <c r="W68" i="29"/>
  <c r="M78" i="29"/>
  <c r="Y78" i="29" s="1"/>
  <c r="N55" i="29"/>
  <c r="P55" i="29" s="1"/>
  <c r="Q55" i="29" s="1"/>
  <c r="W166" i="29"/>
  <c r="N131" i="29"/>
  <c r="P131" i="29" s="1"/>
  <c r="Q131" i="29" s="1"/>
  <c r="W62" i="29"/>
  <c r="N161" i="29"/>
  <c r="P161" i="29" s="1"/>
  <c r="Q161" i="29" s="1"/>
  <c r="W167" i="29"/>
  <c r="N166" i="29"/>
  <c r="P166" i="29" s="1"/>
  <c r="Q166" i="29" s="1"/>
  <c r="M112" i="29"/>
  <c r="W112" i="29"/>
  <c r="N90" i="29"/>
  <c r="P90" i="29" s="1"/>
  <c r="Q90" i="29" s="1"/>
  <c r="L53" i="29"/>
  <c r="M53" i="29" s="1"/>
  <c r="N79" i="29"/>
  <c r="P79" i="29" s="1"/>
  <c r="Q79" i="29" s="1"/>
  <c r="W79" i="29"/>
  <c r="N38" i="29"/>
  <c r="P38" i="29" s="1"/>
  <c r="Q38" i="29" s="1"/>
  <c r="W141" i="29"/>
  <c r="W159" i="29"/>
  <c r="N48" i="29"/>
  <c r="P48" i="29" s="1"/>
  <c r="Q48" i="29" s="1"/>
  <c r="W38" i="29"/>
  <c r="Y139" i="29"/>
  <c r="K53" i="29"/>
  <c r="U53" i="29" s="1"/>
  <c r="Y144" i="29"/>
  <c r="J3" i="7"/>
  <c r="H3" i="7"/>
  <c r="Y76" i="29"/>
  <c r="N60" i="29"/>
  <c r="P60" i="29" s="1"/>
  <c r="Q60" i="29" s="1"/>
  <c r="Y156" i="29"/>
  <c r="M3" i="7"/>
  <c r="W12" i="29"/>
  <c r="K105" i="29"/>
  <c r="U105" i="29" s="1"/>
  <c r="Y100" i="29"/>
  <c r="L105" i="29"/>
  <c r="W105" i="29" s="1"/>
  <c r="AP4" i="7"/>
  <c r="N81" i="29"/>
  <c r="P81" i="29" s="1"/>
  <c r="Q81" i="29" s="1"/>
  <c r="N50" i="29"/>
  <c r="P50" i="29" s="1"/>
  <c r="Q50" i="29" s="1"/>
  <c r="Y81" i="29"/>
  <c r="M88" i="29"/>
  <c r="Y88" i="29" s="1"/>
  <c r="M137" i="29"/>
  <c r="Y137" i="29" s="1"/>
  <c r="Y28" i="29"/>
  <c r="M70" i="29"/>
  <c r="W70" i="29"/>
  <c r="M64" i="29"/>
  <c r="W64" i="29"/>
  <c r="Y29" i="29"/>
  <c r="M111" i="29"/>
  <c r="Y111" i="29" s="1"/>
  <c r="Y52" i="29"/>
  <c r="N52" i="29"/>
  <c r="P52" i="29" s="1"/>
  <c r="Q52" i="29" s="1"/>
  <c r="K75" i="29"/>
  <c r="U75" i="29" s="1"/>
  <c r="S75" i="29"/>
  <c r="L75" i="29"/>
  <c r="Y30" i="29"/>
  <c r="N30" i="29"/>
  <c r="P30" i="29" s="1"/>
  <c r="Q30" i="29" s="1"/>
  <c r="N94" i="29"/>
  <c r="P94" i="29" s="1"/>
  <c r="Q94" i="29" s="1"/>
  <c r="Y94" i="29"/>
  <c r="AS6" i="7"/>
  <c r="K155" i="29"/>
  <c r="U155" i="29" s="1"/>
  <c r="S155" i="29"/>
  <c r="L155" i="29"/>
  <c r="S95" i="29"/>
  <c r="L95" i="29"/>
  <c r="K95" i="29"/>
  <c r="U95" i="29" s="1"/>
  <c r="L16" i="29"/>
  <c r="K16" i="29"/>
  <c r="U16" i="29" s="1"/>
  <c r="S16" i="29"/>
  <c r="W145" i="29"/>
  <c r="M145" i="29"/>
  <c r="K97" i="29"/>
  <c r="U97" i="29" s="1"/>
  <c r="S97" i="29"/>
  <c r="L97" i="29"/>
  <c r="Y171" i="29"/>
  <c r="N171" i="29"/>
  <c r="P171" i="29" s="1"/>
  <c r="Q171" i="29" s="1"/>
  <c r="Y12" i="29"/>
  <c r="N12" i="29"/>
  <c r="P12" i="29" s="1"/>
  <c r="Q12" i="29" s="1"/>
  <c r="N173" i="29"/>
  <c r="P173" i="29" s="1"/>
  <c r="Q173" i="29" s="1"/>
  <c r="Y173" i="29"/>
  <c r="N87" i="29"/>
  <c r="P87" i="29" s="1"/>
  <c r="Q87" i="29" s="1"/>
  <c r="Y87" i="29"/>
  <c r="W26" i="29"/>
  <c r="M26" i="29"/>
  <c r="AV5" i="7"/>
  <c r="AX5" i="7" s="1"/>
  <c r="N62" i="29"/>
  <c r="P62" i="29" s="1"/>
  <c r="Q62" i="29" s="1"/>
  <c r="Y62" i="29"/>
  <c r="W104" i="29"/>
  <c r="M104" i="29"/>
  <c r="N21" i="29"/>
  <c r="P21" i="29" s="1"/>
  <c r="Q21" i="29" s="1"/>
  <c r="Y21" i="29"/>
  <c r="W17" i="29"/>
  <c r="M17" i="29"/>
  <c r="M117" i="29"/>
  <c r="W117" i="29"/>
  <c r="W82" i="29"/>
  <c r="M82" i="29"/>
  <c r="W158" i="29"/>
  <c r="M158" i="29"/>
  <c r="W102" i="29"/>
  <c r="M102" i="29"/>
  <c r="M134" i="29"/>
  <c r="W134" i="29"/>
  <c r="W96" i="29"/>
  <c r="M96" i="29"/>
  <c r="Y143" i="29"/>
  <c r="N143" i="29"/>
  <c r="P143" i="29" s="1"/>
  <c r="Q143" i="29" s="1"/>
  <c r="M91" i="29"/>
  <c r="W91" i="29"/>
  <c r="L54" i="29"/>
  <c r="S54" i="29"/>
  <c r="K54" i="29"/>
  <c r="U54" i="29" s="1"/>
  <c r="N68" i="29"/>
  <c r="P68" i="29" s="1"/>
  <c r="Q68" i="29" s="1"/>
  <c r="Y68" i="29"/>
  <c r="N18" i="29"/>
  <c r="P18" i="29" s="1"/>
  <c r="Q18" i="29" s="1"/>
  <c r="Y18" i="29"/>
  <c r="Y35" i="29"/>
  <c r="N35" i="29"/>
  <c r="P35" i="29" s="1"/>
  <c r="Q35" i="29" s="1"/>
  <c r="N115" i="29"/>
  <c r="P115" i="29" s="1"/>
  <c r="Q115" i="29" s="1"/>
  <c r="Y115" i="29"/>
  <c r="M118" i="29"/>
  <c r="W118" i="29"/>
  <c r="Y24" i="29"/>
  <c r="N24" i="29"/>
  <c r="P24" i="29" s="1"/>
  <c r="Q24" i="29" s="1"/>
  <c r="W23" i="29"/>
  <c r="M23" i="29"/>
  <c r="Y136" i="29"/>
  <c r="N136" i="29"/>
  <c r="P136" i="29" s="1"/>
  <c r="Q136" i="29" s="1"/>
  <c r="W25" i="29"/>
  <c r="M25" i="29"/>
  <c r="Y40" i="29"/>
  <c r="N40" i="29"/>
  <c r="P40" i="29" s="1"/>
  <c r="Q40" i="29" s="1"/>
  <c r="N150" i="29"/>
  <c r="P150" i="29" s="1"/>
  <c r="Q150" i="29" s="1"/>
  <c r="Y150" i="29"/>
  <c r="L13" i="29"/>
  <c r="S13" i="29"/>
  <c r="K13" i="29"/>
  <c r="I7" i="29"/>
  <c r="N159" i="29"/>
  <c r="P159" i="29" s="1"/>
  <c r="Q159" i="29" s="1"/>
  <c r="Y159" i="29"/>
  <c r="W129" i="29"/>
  <c r="M129" i="29"/>
  <c r="N89" i="29"/>
  <c r="P89" i="29" s="1"/>
  <c r="Q89" i="29" s="1"/>
  <c r="Y89" i="29"/>
  <c r="N167" i="29"/>
  <c r="P167" i="29" s="1"/>
  <c r="Q167" i="29" s="1"/>
  <c r="Y167" i="29"/>
  <c r="Y146" i="29"/>
  <c r="N146" i="29"/>
  <c r="P146" i="29" s="1"/>
  <c r="Q146" i="29" s="1"/>
  <c r="W169" i="29"/>
  <c r="M169" i="29"/>
  <c r="M14" i="29"/>
  <c r="W14" i="29"/>
  <c r="W85" i="29"/>
  <c r="M85" i="29"/>
  <c r="K120" i="29"/>
  <c r="U120" i="29" s="1"/>
  <c r="L120" i="29"/>
  <c r="S120" i="29"/>
  <c r="W66" i="29"/>
  <c r="M66" i="29"/>
  <c r="AS5" i="7"/>
  <c r="K72" i="29"/>
  <c r="U72" i="29" s="1"/>
  <c r="L72" i="29"/>
  <c r="S72" i="29"/>
  <c r="W36" i="29"/>
  <c r="M36" i="29"/>
  <c r="M110" i="29"/>
  <c r="W110" i="29"/>
  <c r="M22" i="29"/>
  <c r="W22" i="29"/>
  <c r="N15" i="29"/>
  <c r="P15" i="29" s="1"/>
  <c r="Q15" i="29" s="1"/>
  <c r="Y15" i="29"/>
  <c r="Y71" i="29"/>
  <c r="N71" i="29"/>
  <c r="P71" i="29" s="1"/>
  <c r="Q71" i="29" s="1"/>
  <c r="Y107" i="29"/>
  <c r="N107" i="29"/>
  <c r="P107" i="29" s="1"/>
  <c r="Q107" i="29" s="1"/>
  <c r="Y65" i="29"/>
  <c r="N65" i="29"/>
  <c r="P65" i="29" s="1"/>
  <c r="Q65" i="29" s="1"/>
  <c r="M127" i="29"/>
  <c r="W127" i="29"/>
  <c r="Y84" i="29"/>
  <c r="N84" i="29"/>
  <c r="P84" i="29" s="1"/>
  <c r="Q84" i="29" s="1"/>
  <c r="Y46" i="29"/>
  <c r="N46" i="29"/>
  <c r="P46" i="29" s="1"/>
  <c r="Q46" i="29" s="1"/>
  <c r="K172" i="29"/>
  <c r="U172" i="29" s="1"/>
  <c r="S172" i="29"/>
  <c r="L172" i="29"/>
  <c r="W162" i="29"/>
  <c r="M162" i="29"/>
  <c r="M63" i="29"/>
  <c r="W63" i="29"/>
  <c r="K58" i="29"/>
  <c r="U58" i="29" s="1"/>
  <c r="S58" i="29"/>
  <c r="L58" i="29"/>
  <c r="W154" i="29"/>
  <c r="M154" i="29"/>
  <c r="M83" i="29"/>
  <c r="W83" i="29"/>
  <c r="N34" i="29"/>
  <c r="P34" i="29" s="1"/>
  <c r="Q34" i="29" s="1"/>
  <c r="Y34" i="29"/>
  <c r="M99" i="29"/>
  <c r="W99" i="29"/>
  <c r="W92" i="29"/>
  <c r="M92" i="29"/>
  <c r="M43" i="29"/>
  <c r="W43" i="29"/>
  <c r="AV6" i="7"/>
  <c r="AX6" i="7" s="1"/>
  <c r="S74" i="29"/>
  <c r="K74" i="29"/>
  <c r="L74" i="29"/>
  <c r="N33" i="29"/>
  <c r="P33" i="29" s="1"/>
  <c r="Q33" i="29" s="1"/>
  <c r="Y33" i="29"/>
  <c r="Y106" i="29"/>
  <c r="N106" i="29"/>
  <c r="P106" i="29" s="1"/>
  <c r="Q106" i="29" s="1"/>
  <c r="Y47" i="29"/>
  <c r="N47" i="29"/>
  <c r="P47" i="29" s="1"/>
  <c r="Q47" i="29" s="1"/>
  <c r="N141" i="29"/>
  <c r="P141" i="29" s="1"/>
  <c r="Q141" i="29" s="1"/>
  <c r="Y141" i="29"/>
  <c r="N116" i="29"/>
  <c r="P116" i="29" s="1"/>
  <c r="Q116" i="29" s="1"/>
  <c r="Y116" i="29"/>
  <c r="Y163" i="29"/>
  <c r="N163" i="29"/>
  <c r="P163" i="29" s="1"/>
  <c r="Q163" i="29" s="1"/>
  <c r="N39" i="29"/>
  <c r="Y39" i="29"/>
  <c r="N32" i="29"/>
  <c r="P32" i="29" s="1"/>
  <c r="Q32" i="29" s="1"/>
  <c r="Y32" i="29"/>
  <c r="N165" i="29"/>
  <c r="P165" i="29" s="1"/>
  <c r="Q165" i="29" s="1"/>
  <c r="Y165" i="29"/>
  <c r="Y27" i="29"/>
  <c r="N27" i="29"/>
  <c r="P27" i="29" s="1"/>
  <c r="Q27" i="29" s="1"/>
  <c r="Y10" i="29"/>
  <c r="AX7" i="7" l="1"/>
  <c r="AP3" i="7"/>
  <c r="AV3" i="7" s="1"/>
  <c r="Y153" i="29"/>
  <c r="Y114" i="29"/>
  <c r="N78" i="29"/>
  <c r="P78" i="29" s="1"/>
  <c r="Q78" i="29" s="1"/>
  <c r="Y112" i="29"/>
  <c r="N112" i="29"/>
  <c r="P112" i="29" s="1"/>
  <c r="Q112" i="29" s="1"/>
  <c r="W53" i="29"/>
  <c r="AS3" i="7"/>
  <c r="M105" i="29"/>
  <c r="Y105" i="29" s="1"/>
  <c r="AV4" i="7"/>
  <c r="AX4" i="7" s="1"/>
  <c r="N88" i="29"/>
  <c r="P88" i="29" s="1"/>
  <c r="Q88" i="29" s="1"/>
  <c r="N137" i="29"/>
  <c r="P137" i="29" s="1"/>
  <c r="Q137" i="29" s="1"/>
  <c r="N64" i="29"/>
  <c r="P64" i="29" s="1"/>
  <c r="Q64" i="29" s="1"/>
  <c r="Y64" i="29"/>
  <c r="Y70" i="29"/>
  <c r="N70" i="29"/>
  <c r="P70" i="29" s="1"/>
  <c r="Q70" i="29" s="1"/>
  <c r="N111" i="29"/>
  <c r="P111" i="29" s="1"/>
  <c r="Q111" i="29" s="1"/>
  <c r="M75" i="29"/>
  <c r="W75" i="29"/>
  <c r="S7" i="29"/>
  <c r="W155" i="29"/>
  <c r="M155" i="29"/>
  <c r="W95" i="29"/>
  <c r="M95" i="29"/>
  <c r="Y154" i="29"/>
  <c r="N154" i="29"/>
  <c r="P154" i="29" s="1"/>
  <c r="Q154" i="29" s="1"/>
  <c r="Y36" i="29"/>
  <c r="N36" i="29"/>
  <c r="P36" i="29" s="1"/>
  <c r="Q36" i="29" s="1"/>
  <c r="M120" i="29"/>
  <c r="W120" i="29"/>
  <c r="W54" i="29"/>
  <c r="M54" i="29"/>
  <c r="Y96" i="29"/>
  <c r="N96" i="29"/>
  <c r="P96" i="29" s="1"/>
  <c r="Q96" i="29" s="1"/>
  <c r="Y158" i="29"/>
  <c r="N158" i="29"/>
  <c r="P158" i="29" s="1"/>
  <c r="Q158" i="29" s="1"/>
  <c r="Y17" i="29"/>
  <c r="N17" i="29"/>
  <c r="P17" i="29" s="1"/>
  <c r="Q17" i="29" s="1"/>
  <c r="Y162" i="29"/>
  <c r="N162" i="29"/>
  <c r="P162" i="29" s="1"/>
  <c r="Q162" i="29" s="1"/>
  <c r="N127" i="29"/>
  <c r="P127" i="29" s="1"/>
  <c r="Q127" i="29" s="1"/>
  <c r="Y127" i="29"/>
  <c r="Y22" i="29"/>
  <c r="N22" i="29"/>
  <c r="P22" i="29" s="1"/>
  <c r="Q22" i="29" s="1"/>
  <c r="Y118" i="29"/>
  <c r="N118" i="29"/>
  <c r="P118" i="29" s="1"/>
  <c r="Q118" i="29" s="1"/>
  <c r="N92" i="29"/>
  <c r="P92" i="29" s="1"/>
  <c r="Q92" i="29" s="1"/>
  <c r="Y92" i="29"/>
  <c r="N63" i="29"/>
  <c r="P63" i="29" s="1"/>
  <c r="Q63" i="29" s="1"/>
  <c r="Y63" i="29"/>
  <c r="N66" i="29"/>
  <c r="P66" i="29" s="1"/>
  <c r="Q66" i="29" s="1"/>
  <c r="Y66" i="29"/>
  <c r="M58" i="29"/>
  <c r="W58" i="29"/>
  <c r="M72" i="29"/>
  <c r="W72" i="29"/>
  <c r="U13" i="29"/>
  <c r="U7" i="29" s="1"/>
  <c r="K7" i="29"/>
  <c r="Y91" i="29"/>
  <c r="N91" i="29"/>
  <c r="P91" i="29" s="1"/>
  <c r="Q91" i="29" s="1"/>
  <c r="N134" i="29"/>
  <c r="P134" i="29" s="1"/>
  <c r="Q134" i="29" s="1"/>
  <c r="Y134" i="29"/>
  <c r="N169" i="29"/>
  <c r="P169" i="29" s="1"/>
  <c r="Q169" i="29" s="1"/>
  <c r="Y169" i="29"/>
  <c r="N85" i="29"/>
  <c r="P85" i="29" s="1"/>
  <c r="Q85" i="29" s="1"/>
  <c r="Y85" i="29"/>
  <c r="Y82" i="29"/>
  <c r="N82" i="29"/>
  <c r="P82" i="29" s="1"/>
  <c r="Q82" i="29" s="1"/>
  <c r="M97" i="29"/>
  <c r="W97" i="29"/>
  <c r="Y129" i="29"/>
  <c r="Y25" i="29"/>
  <c r="N25" i="29"/>
  <c r="Y102" i="29"/>
  <c r="N102" i="29"/>
  <c r="P102" i="29" s="1"/>
  <c r="Q102" i="29" s="1"/>
  <c r="N104" i="29"/>
  <c r="P104" i="29" s="1"/>
  <c r="Q104" i="29" s="1"/>
  <c r="Y104" i="29"/>
  <c r="N26" i="29"/>
  <c r="P26" i="29" s="1"/>
  <c r="Q26" i="29" s="1"/>
  <c r="Y26" i="29"/>
  <c r="N23" i="29"/>
  <c r="P23" i="29" s="1"/>
  <c r="Q23" i="29" s="1"/>
  <c r="Y23" i="29"/>
  <c r="N99" i="29"/>
  <c r="P99" i="29" s="1"/>
  <c r="Q99" i="29" s="1"/>
  <c r="Y99" i="29"/>
  <c r="N43" i="29"/>
  <c r="P43" i="29" s="1"/>
  <c r="Q43" i="29" s="1"/>
  <c r="Y43" i="29"/>
  <c r="Y83" i="29"/>
  <c r="N83" i="29"/>
  <c r="P83" i="29" s="1"/>
  <c r="Q83" i="29" s="1"/>
  <c r="W172" i="29"/>
  <c r="M172" i="29"/>
  <c r="Y110" i="29"/>
  <c r="N110" i="29"/>
  <c r="P110" i="29" s="1"/>
  <c r="Q110" i="29" s="1"/>
  <c r="N14" i="29"/>
  <c r="P14" i="29" s="1"/>
  <c r="Q14" i="29" s="1"/>
  <c r="Y14" i="29"/>
  <c r="W13" i="29"/>
  <c r="M13" i="29"/>
  <c r="L7" i="29"/>
  <c r="Y117" i="29"/>
  <c r="N117" i="29"/>
  <c r="P117" i="29" s="1"/>
  <c r="Q117" i="29" s="1"/>
  <c r="Y145" i="29"/>
  <c r="N145" i="29"/>
  <c r="P145" i="29" s="1"/>
  <c r="Q145" i="29" s="1"/>
  <c r="M16" i="29"/>
  <c r="W16" i="29"/>
  <c r="N53" i="29"/>
  <c r="P53" i="29" s="1"/>
  <c r="Q53" i="29" s="1"/>
  <c r="Y53" i="29"/>
  <c r="U74" i="29"/>
  <c r="S8" i="29"/>
  <c r="M74" i="29"/>
  <c r="W74" i="29"/>
  <c r="L8" i="29"/>
  <c r="P39" i="29"/>
  <c r="P10" i="29"/>
  <c r="K9" i="29" l="1"/>
  <c r="K6" i="29" s="1"/>
  <c r="I6" i="29"/>
  <c r="I5" i="29" s="1"/>
  <c r="L9" i="29"/>
  <c r="M9" i="29" s="1"/>
  <c r="N9" i="29" s="1"/>
  <c r="P9" i="29" s="1"/>
  <c r="S9" i="29"/>
  <c r="S6" i="29" s="1"/>
  <c r="P25" i="29"/>
  <c r="Q25" i="29" s="1"/>
  <c r="S5" i="29"/>
  <c r="AX3" i="7"/>
  <c r="S175" i="29"/>
  <c r="N105" i="29"/>
  <c r="P105" i="29" s="1"/>
  <c r="Q105" i="29" s="1"/>
  <c r="U9" i="29"/>
  <c r="U6" i="29" s="1"/>
  <c r="N75" i="29"/>
  <c r="P75" i="29" s="1"/>
  <c r="Q75" i="29" s="1"/>
  <c r="Y75" i="29"/>
  <c r="Y155" i="29"/>
  <c r="N155" i="29"/>
  <c r="P155" i="29" s="1"/>
  <c r="Q155" i="29" s="1"/>
  <c r="N95" i="29"/>
  <c r="P95" i="29" s="1"/>
  <c r="Q95" i="29" s="1"/>
  <c r="Y95" i="29"/>
  <c r="Y16" i="29"/>
  <c r="N16" i="29"/>
  <c r="P16" i="29" s="1"/>
  <c r="Q16" i="29" s="1"/>
  <c r="Y120" i="29"/>
  <c r="N120" i="29"/>
  <c r="P120" i="29" s="1"/>
  <c r="Q120" i="29" s="1"/>
  <c r="W7" i="29"/>
  <c r="N72" i="29"/>
  <c r="P72" i="29" s="1"/>
  <c r="Q72" i="29" s="1"/>
  <c r="Y72" i="29"/>
  <c r="Y172" i="29"/>
  <c r="N172" i="29"/>
  <c r="P172" i="29" s="1"/>
  <c r="Q172" i="29" s="1"/>
  <c r="N97" i="29"/>
  <c r="P97" i="29" s="1"/>
  <c r="Q97" i="29" s="1"/>
  <c r="Y97" i="29"/>
  <c r="Y13" i="29"/>
  <c r="N13" i="29"/>
  <c r="M7" i="29"/>
  <c r="Y58" i="29"/>
  <c r="N58" i="29"/>
  <c r="P58" i="29" s="1"/>
  <c r="Q58" i="29" s="1"/>
  <c r="Y54" i="29"/>
  <c r="N54" i="29"/>
  <c r="P54" i="29" s="1"/>
  <c r="Q54" i="29" s="1"/>
  <c r="W8" i="29"/>
  <c r="Y74" i="29"/>
  <c r="N74" i="29"/>
  <c r="M8" i="29"/>
  <c r="Q39" i="29"/>
  <c r="Q10" i="29"/>
  <c r="L6" i="29" l="1"/>
  <c r="L5" i="29" s="1"/>
  <c r="W9" i="29"/>
  <c r="W6" i="29" s="1"/>
  <c r="W5" i="29" s="1"/>
  <c r="M6" i="29"/>
  <c r="M5" i="29" s="1"/>
  <c r="Y9" i="29"/>
  <c r="Y6" i="29" s="1"/>
  <c r="P13" i="29"/>
  <c r="N7" i="29"/>
  <c r="Y7" i="29"/>
  <c r="Y8" i="29"/>
  <c r="P74" i="29"/>
  <c r="W175" i="29" l="1"/>
  <c r="Y175" i="29"/>
  <c r="N6" i="29"/>
  <c r="Y5" i="29"/>
  <c r="Q13" i="29"/>
  <c r="P7" i="29"/>
  <c r="Q74" i="29"/>
  <c r="P6" i="29" l="1"/>
  <c r="Q9" i="29"/>
  <c r="H8" i="29" l="1"/>
  <c r="H5" i="29" s="1"/>
  <c r="K129" i="29"/>
  <c r="K8" i="29" s="1"/>
  <c r="K5" i="29" s="1"/>
  <c r="U129" i="29" l="1"/>
  <c r="N129" i="29"/>
  <c r="N8" i="29" s="1"/>
  <c r="N5" i="29" s="1"/>
  <c r="P129" i="29" l="1"/>
  <c r="P8" i="29" s="1"/>
  <c r="U175" i="29"/>
  <c r="U8" i="29"/>
  <c r="U5" i="29" s="1"/>
  <c r="Q129" i="29" l="1"/>
  <c r="Q8" i="29"/>
  <c r="P5" i="29"/>
</calcChain>
</file>

<file path=xl/comments1.xml><?xml version="1.0" encoding="utf-8"?>
<comments xmlns="http://schemas.openxmlformats.org/spreadsheetml/2006/main">
  <authors>
    <author>USER</author>
    <author>User</author>
    <author>user</author>
  </authors>
  <commentList>
    <comment ref="C3" authorId="0" shapeId="0">
      <text>
        <r>
          <rPr>
            <b/>
            <sz val="9"/>
            <color indexed="81"/>
            <rFont val="新細明體"/>
            <family val="1"/>
            <charset val="136"/>
          </rPr>
          <t>USER:</t>
        </r>
        <r>
          <rPr>
            <sz val="9"/>
            <color indexed="81"/>
            <rFont val="新細明體"/>
            <family val="1"/>
            <charset val="136"/>
          </rPr>
          <t xml:space="preserve">
所屬分決算單位來源、用途及餘絀概況表</t>
        </r>
      </text>
    </comment>
    <comment ref="D3" authorId="0" shapeId="0">
      <text>
        <r>
          <rPr>
            <b/>
            <sz val="9"/>
            <color indexed="81"/>
            <rFont val="新細明體"/>
            <family val="1"/>
            <charset val="136"/>
          </rPr>
          <t>USER:</t>
        </r>
        <r>
          <rPr>
            <sz val="9"/>
            <color indexed="81"/>
            <rFont val="新細明體"/>
            <family val="1"/>
            <charset val="136"/>
          </rPr>
          <t xml:space="preserve">
進位千元</t>
        </r>
      </text>
    </comment>
    <comment ref="E3" authorId="0" shapeId="0">
      <text>
        <r>
          <rPr>
            <b/>
            <sz val="9"/>
            <color indexed="81"/>
            <rFont val="新細明體"/>
            <family val="1"/>
            <charset val="136"/>
          </rPr>
          <t>USER:</t>
        </r>
        <r>
          <rPr>
            <sz val="9"/>
            <color indexed="81"/>
            <rFont val="新細明體"/>
            <family val="1"/>
            <charset val="136"/>
          </rPr>
          <t xml:space="preserve">
去年(9)：核對去年底稿跟預算書一致後，直接copy即可</t>
        </r>
      </text>
    </comment>
    <comment ref="F3" authorId="0" shapeId="0">
      <text>
        <r>
          <rPr>
            <b/>
            <sz val="9"/>
            <color indexed="81"/>
            <rFont val="新細明體"/>
            <family val="1"/>
            <charset val="136"/>
          </rPr>
          <t>USER:</t>
        </r>
        <r>
          <rPr>
            <sz val="9"/>
            <color indexed="81"/>
            <rFont val="新細明體"/>
            <family val="1"/>
            <charset val="136"/>
          </rPr>
          <t xml:space="preserve">
用人費用剩餘(未繳回)+專款專用剩餘(=114應扣縣庫撥款收入數)</t>
        </r>
      </text>
    </comment>
    <comment ref="G3" authorId="0" shapeId="0">
      <text>
        <r>
          <rPr>
            <sz val="9"/>
            <color indexed="81"/>
            <rFont val="新細明體"/>
            <family val="1"/>
            <charset val="136"/>
          </rPr>
          <t>非各校應控管之決算賸餘數
=114得補編預算數(帳檢科:其餘剩餘+收支對列超收)-收支對列剩餘</t>
        </r>
        <r>
          <rPr>
            <b/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USER:
</t>
        </r>
        <r>
          <rPr>
            <sz val="9"/>
            <color indexed="81"/>
            <rFont val="新細明體"/>
            <family val="1"/>
            <charset val="136"/>
          </rPr>
          <t>期初餘額乃用預算餘絀推估值
且收支對列剩餘為調查值
此值確保各基金期末&gt;=0!</t>
        </r>
      </text>
    </comment>
    <comment ref="I3" authorId="1" shapeId="0">
      <text>
        <r>
          <rPr>
            <b/>
            <sz val="9"/>
            <color indexed="81"/>
            <rFont val="新細明體"/>
            <family val="1"/>
            <charset val="136"/>
          </rPr>
          <t>User:</t>
        </r>
        <r>
          <rPr>
            <sz val="9"/>
            <color indexed="81"/>
            <rFont val="新細明體"/>
            <family val="1"/>
            <charset val="136"/>
          </rPr>
          <t xml:space="preserve">
用途別合計，不含收支對列</t>
        </r>
      </text>
    </comment>
    <comment ref="O3" authorId="0" shapeId="0">
      <text>
        <r>
          <rPr>
            <b/>
            <sz val="9"/>
            <color indexed="81"/>
            <rFont val="新細明體"/>
            <family val="1"/>
            <charset val="136"/>
          </rPr>
          <t>USER:</t>
        </r>
        <r>
          <rPr>
            <sz val="9"/>
            <color indexed="81"/>
            <rFont val="新細明體"/>
            <family val="1"/>
            <charset val="136"/>
          </rPr>
          <t xml:space="preserve">
用預算餘絀推估值</t>
        </r>
      </text>
    </comment>
    <comment ref="B93" authorId="2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108/8/1</t>
        </r>
        <r>
          <rPr>
            <sz val="9"/>
            <color indexed="81"/>
            <rFont val="細明體"/>
            <family val="3"/>
            <charset val="136"/>
          </rPr>
          <t>起德化國小改名</t>
        </r>
      </text>
    </comment>
    <comment ref="C116" authorId="0" shapeId="0">
      <text>
        <r>
          <rPr>
            <b/>
            <sz val="9"/>
            <color indexed="81"/>
            <rFont val="新細明體"/>
            <family val="1"/>
            <charset val="136"/>
          </rPr>
          <t>尚未併和雅國小轉入值</t>
        </r>
      </text>
    </comment>
    <comment ref="G116" authorId="0" shapeId="0">
      <text>
        <r>
          <rPr>
            <sz val="9"/>
            <color indexed="81"/>
            <rFont val="新細明體"/>
            <family val="1"/>
            <charset val="136"/>
          </rPr>
          <t>併和雅國小值282338
前提: 若可計算出和雅基金累積餘絀 - 應繳回剩餘 &gt; 可回編數</t>
        </r>
      </text>
    </comment>
    <comment ref="B143" authorId="2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合作國小改德鹿谷國小</t>
        </r>
      </text>
    </comment>
    <comment ref="B151" authorId="0" shapeId="0">
      <text>
        <r>
          <rPr>
            <sz val="9"/>
            <color indexed="81"/>
            <rFont val="新細明體"/>
            <family val="1"/>
            <charset val="136"/>
          </rPr>
          <t>106/8/1
平靜國小改都達國小</t>
        </r>
      </text>
    </comment>
    <comment ref="B165" authorId="2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109/8/1</t>
        </r>
        <r>
          <rPr>
            <sz val="9"/>
            <color indexed="81"/>
            <rFont val="細明體"/>
            <family val="3"/>
            <charset val="136"/>
          </rPr>
          <t>起新鄉國小更名</t>
        </r>
      </text>
    </comment>
  </commentList>
</comments>
</file>

<file path=xl/comments2.xml><?xml version="1.0" encoding="utf-8"?>
<comments xmlns="http://schemas.openxmlformats.org/spreadsheetml/2006/main">
  <authors>
    <author>user</author>
    <author>USER</author>
  </authors>
  <commentList>
    <comment ref="AL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1.</t>
        </r>
        <r>
          <rPr>
            <sz val="9"/>
            <color indexed="81"/>
            <rFont val="細明體"/>
            <family val="3"/>
            <charset val="136"/>
          </rPr>
          <t>以前都採年度中超併
2.109採編列於教育處，年度中再撥給學校
3.預計110年開始編列入學校</t>
        </r>
      </text>
    </comment>
    <comment ref="AQ2" authorId="1" shapeId="0">
      <text>
        <r>
          <rPr>
            <b/>
            <sz val="9"/>
            <color indexed="81"/>
            <rFont val="新細明體"/>
            <family val="1"/>
            <charset val="136"/>
          </rPr>
          <t>USER:</t>
        </r>
        <r>
          <rPr>
            <sz val="9"/>
            <color indexed="81"/>
            <rFont val="新細明體"/>
            <family val="1"/>
            <charset val="136"/>
          </rPr>
          <t xml:space="preserve">
無條件捨去</t>
        </r>
      </text>
    </comment>
    <comment ref="AR2" authorId="1" shapeId="0">
      <text>
        <r>
          <rPr>
            <b/>
            <sz val="9"/>
            <color indexed="81"/>
            <rFont val="新細明體"/>
            <family val="1"/>
            <charset val="136"/>
          </rPr>
          <t>USER:</t>
        </r>
        <r>
          <rPr>
            <sz val="9"/>
            <color indexed="81"/>
            <rFont val="新細明體"/>
            <family val="1"/>
            <charset val="136"/>
          </rPr>
          <t xml:space="preserve">
期初餘額乃用預算餘絀推估值
且收支對列剩餘為調查值
此值確保各基金期末&gt;=0!</t>
        </r>
      </text>
    </comment>
    <comment ref="AT2" authorId="1" shapeId="0">
      <text>
        <r>
          <rPr>
            <b/>
            <sz val="9"/>
            <color indexed="81"/>
            <rFont val="新細明體"/>
            <family val="1"/>
            <charset val="136"/>
          </rPr>
          <t>USER:</t>
        </r>
        <r>
          <rPr>
            <sz val="9"/>
            <color indexed="81"/>
            <rFont val="新細明體"/>
            <family val="1"/>
            <charset val="136"/>
          </rPr>
          <t xml:space="preserve">
期初餘額乃用預算餘絀推估值
且收支對列剩餘為調查值
此值確保各基金期末&gt;=0!</t>
        </r>
      </text>
    </comment>
    <comment ref="AU2" authorId="1" shapeId="0">
      <text>
        <r>
          <rPr>
            <b/>
            <sz val="9"/>
            <color indexed="81"/>
            <rFont val="新細明體"/>
            <family val="1"/>
            <charset val="136"/>
          </rPr>
          <t>USER:</t>
        </r>
        <r>
          <rPr>
            <sz val="9"/>
            <color indexed="81"/>
            <rFont val="新細明體"/>
            <family val="1"/>
            <charset val="136"/>
          </rPr>
          <t xml:space="preserve">
帳檢科</t>
        </r>
      </text>
    </comment>
    <comment ref="B9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108/8/1</t>
        </r>
        <r>
          <rPr>
            <sz val="9"/>
            <color indexed="81"/>
            <rFont val="細明體"/>
            <family val="3"/>
            <charset val="136"/>
          </rPr>
          <t>起德化國小改名</t>
        </r>
      </text>
    </comment>
    <comment ref="B16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109/8/1</t>
        </r>
        <r>
          <rPr>
            <sz val="9"/>
            <color indexed="81"/>
            <rFont val="細明體"/>
            <family val="3"/>
            <charset val="136"/>
          </rPr>
          <t>起新鄉國小更名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1.</t>
        </r>
        <r>
          <rPr>
            <sz val="9"/>
            <color indexed="81"/>
            <rFont val="細明體"/>
            <family val="3"/>
            <charset val="136"/>
          </rPr>
          <t>以前都採年度中超併
2.109採編列於教育處，年度中再撥給學校
3.預計110年開始編列入學校</t>
        </r>
      </text>
    </comment>
    <comment ref="B9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108/8/1</t>
        </r>
        <r>
          <rPr>
            <sz val="9"/>
            <color indexed="81"/>
            <rFont val="細明體"/>
            <family val="3"/>
            <charset val="136"/>
          </rPr>
          <t>起德化國小改名</t>
        </r>
      </text>
    </comment>
    <comment ref="B16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109/8/1</t>
        </r>
        <r>
          <rPr>
            <sz val="9"/>
            <color indexed="81"/>
            <rFont val="細明體"/>
            <family val="3"/>
            <charset val="136"/>
          </rPr>
          <t>起新鄉國小更名</t>
        </r>
      </text>
    </comment>
  </commentList>
</comments>
</file>

<file path=xl/sharedStrings.xml><?xml version="1.0" encoding="utf-8"?>
<sst xmlns="http://schemas.openxmlformats.org/spreadsheetml/2006/main" count="3446" uniqueCount="716">
  <si>
    <t>國小小計</t>
    <phoneticPr fontId="9" type="noConversion"/>
  </si>
  <si>
    <t>水里國小</t>
    <phoneticPr fontId="10" type="noConversion"/>
  </si>
  <si>
    <t>愛國國小</t>
    <phoneticPr fontId="10" type="noConversion"/>
  </si>
  <si>
    <t>忠孝國小</t>
    <phoneticPr fontId="10" type="noConversion"/>
  </si>
  <si>
    <t>中峰國小</t>
    <phoneticPr fontId="10" type="noConversion"/>
  </si>
  <si>
    <t>魚池國小</t>
    <phoneticPr fontId="10" type="noConversion"/>
  </si>
  <si>
    <t>頭社國小</t>
    <phoneticPr fontId="10" type="noConversion"/>
  </si>
  <si>
    <t>五城國小</t>
    <phoneticPr fontId="10" type="noConversion"/>
  </si>
  <si>
    <t>明潭國小</t>
    <phoneticPr fontId="10" type="noConversion"/>
  </si>
  <si>
    <t>共和國小</t>
    <phoneticPr fontId="10" type="noConversion"/>
  </si>
  <si>
    <t>郡坑國小</t>
    <phoneticPr fontId="10" type="noConversion"/>
  </si>
  <si>
    <t>民和國小</t>
    <phoneticPr fontId="10" type="noConversion"/>
  </si>
  <si>
    <t>秀峰國小</t>
    <phoneticPr fontId="10" type="noConversion"/>
  </si>
  <si>
    <t>鳳凰國小</t>
    <phoneticPr fontId="10" type="noConversion"/>
  </si>
  <si>
    <t>內湖國小</t>
    <phoneticPr fontId="10" type="noConversion"/>
  </si>
  <si>
    <t>紅葉國小</t>
    <phoneticPr fontId="10" type="noConversion"/>
  </si>
  <si>
    <t>同富國小</t>
    <phoneticPr fontId="10" type="noConversion"/>
  </si>
  <si>
    <t>久美國小</t>
    <phoneticPr fontId="10" type="noConversion"/>
  </si>
  <si>
    <t>00032</t>
  </si>
  <si>
    <t>00033</t>
  </si>
  <si>
    <t>00034</t>
  </si>
  <si>
    <t>00035</t>
  </si>
  <si>
    <t>00036</t>
  </si>
  <si>
    <t>00037</t>
  </si>
  <si>
    <t>00038</t>
  </si>
  <si>
    <t>00039</t>
  </si>
  <si>
    <t>00040</t>
  </si>
  <si>
    <t>00041</t>
  </si>
  <si>
    <t>00042</t>
  </si>
  <si>
    <t>00043</t>
  </si>
  <si>
    <t>00044</t>
  </si>
  <si>
    <t>00046</t>
  </si>
  <si>
    <t>00048</t>
  </si>
  <si>
    <t>00049</t>
  </si>
  <si>
    <t>00050</t>
  </si>
  <si>
    <t>00051</t>
  </si>
  <si>
    <t>00052</t>
  </si>
  <si>
    <t>總計</t>
    <phoneticPr fontId="9" type="noConversion"/>
  </si>
  <si>
    <t>高中合計</t>
    <phoneticPr fontId="9" type="noConversion"/>
  </si>
  <si>
    <t>國中合計</t>
    <phoneticPr fontId="9" type="noConversion"/>
  </si>
  <si>
    <t>國小合計</t>
    <phoneticPr fontId="9" type="noConversion"/>
  </si>
  <si>
    <t>單位：千元</t>
    <phoneticPr fontId="9" type="noConversion"/>
  </si>
  <si>
    <t>學校</t>
    <phoneticPr fontId="9" type="noConversion"/>
  </si>
  <si>
    <t>獎助學金
(限國高中)</t>
    <phoneticPr fontId="9" type="noConversion"/>
  </si>
  <si>
    <t>改善教學環境設施經費(含飲用水設備、健康中心設備)</t>
    <phoneticPr fontId="9" type="noConversion"/>
  </si>
  <si>
    <t>各科教學業務運作費(限國小)</t>
  </si>
  <si>
    <t>註：各校公共意外責任險費用統一由教育處投保。</t>
    <phoneticPr fontId="9" type="noConversion"/>
  </si>
  <si>
    <t>103年期</t>
    <phoneticPr fontId="9" type="noConversion"/>
  </si>
  <si>
    <t>(21)</t>
    <phoneticPr fontId="9" type="noConversion"/>
  </si>
  <si>
    <t>(25)</t>
    <phoneticPr fontId="9" type="noConversion"/>
  </si>
  <si>
    <t>平和國小</t>
    <phoneticPr fontId="10" type="noConversion"/>
  </si>
  <si>
    <t>新豐國小</t>
    <phoneticPr fontId="10" type="noConversion"/>
  </si>
  <si>
    <t>營盤國小</t>
    <phoneticPr fontId="10" type="noConversion"/>
  </si>
  <si>
    <t>西嶺國小</t>
    <phoneticPr fontId="10" type="noConversion"/>
  </si>
  <si>
    <t>德興國小</t>
    <phoneticPr fontId="10" type="noConversion"/>
  </si>
  <si>
    <t>光華國小</t>
    <phoneticPr fontId="10" type="noConversion"/>
  </si>
  <si>
    <t>光榮國小</t>
    <phoneticPr fontId="10" type="noConversion"/>
  </si>
  <si>
    <t>文山國小</t>
    <phoneticPr fontId="10" type="noConversion"/>
  </si>
  <si>
    <t>僑建國小</t>
    <phoneticPr fontId="10" type="noConversion"/>
  </si>
  <si>
    <t>漳和國小</t>
    <phoneticPr fontId="10" type="noConversion"/>
  </si>
  <si>
    <t>嘉和國小</t>
    <phoneticPr fontId="10" type="noConversion"/>
  </si>
  <si>
    <t>光復國小</t>
    <phoneticPr fontId="10" type="noConversion"/>
  </si>
  <si>
    <t>千秋國小</t>
    <phoneticPr fontId="10" type="noConversion"/>
  </si>
  <si>
    <t>碧峰國小</t>
    <phoneticPr fontId="10" type="noConversion"/>
  </si>
  <si>
    <t>土城國小</t>
    <phoneticPr fontId="10" type="noConversion"/>
  </si>
  <si>
    <t>雙冬國小</t>
    <phoneticPr fontId="10" type="noConversion"/>
  </si>
  <si>
    <t>炎峰國小</t>
    <phoneticPr fontId="10" type="noConversion"/>
  </si>
  <si>
    <t>中原國小</t>
    <phoneticPr fontId="10" type="noConversion"/>
  </si>
  <si>
    <t>平林國小</t>
    <phoneticPr fontId="10" type="noConversion"/>
  </si>
  <si>
    <t>坪頂國小</t>
    <phoneticPr fontId="10" type="noConversion"/>
  </si>
  <si>
    <t>僑光國小</t>
    <phoneticPr fontId="10" type="noConversion"/>
  </si>
  <si>
    <t>北投國小</t>
    <phoneticPr fontId="10" type="noConversion"/>
  </si>
  <si>
    <t>富功國小</t>
    <phoneticPr fontId="10" type="noConversion"/>
  </si>
  <si>
    <t>北山國小</t>
    <phoneticPr fontId="10" type="noConversion"/>
  </si>
  <si>
    <t>北港國小</t>
    <phoneticPr fontId="10" type="noConversion"/>
  </si>
  <si>
    <t>福龜國小</t>
    <phoneticPr fontId="10" type="noConversion"/>
  </si>
  <si>
    <t>長流國小</t>
    <phoneticPr fontId="10" type="noConversion"/>
  </si>
  <si>
    <t>南港國小</t>
    <phoneticPr fontId="10" type="noConversion"/>
  </si>
  <si>
    <t>育樂國小</t>
    <phoneticPr fontId="10" type="noConversion"/>
  </si>
  <si>
    <t>乾峰國小</t>
    <phoneticPr fontId="10" type="noConversion"/>
  </si>
  <si>
    <t>長福國小</t>
    <phoneticPr fontId="10" type="noConversion"/>
  </si>
  <si>
    <t>埔里國小</t>
    <phoneticPr fontId="10" type="noConversion"/>
  </si>
  <si>
    <t>南光國小</t>
    <phoneticPr fontId="10" type="noConversion"/>
  </si>
  <si>
    <t>育英國小</t>
    <phoneticPr fontId="10" type="noConversion"/>
  </si>
  <si>
    <t>史港國小</t>
    <phoneticPr fontId="10" type="noConversion"/>
  </si>
  <si>
    <t>愛蘭國小</t>
    <phoneticPr fontId="10" type="noConversion"/>
  </si>
  <si>
    <t>溪南國小</t>
    <phoneticPr fontId="10" type="noConversion"/>
  </si>
  <si>
    <t>水尾國小</t>
    <phoneticPr fontId="10" type="noConversion"/>
  </si>
  <si>
    <t>麒麟國小</t>
    <phoneticPr fontId="10" type="noConversion"/>
  </si>
  <si>
    <t>太平國小</t>
    <phoneticPr fontId="10" type="noConversion"/>
  </si>
  <si>
    <t>忠孝國小</t>
    <phoneticPr fontId="10" type="noConversion"/>
  </si>
  <si>
    <t>中峰國小</t>
    <phoneticPr fontId="10" type="noConversion"/>
  </si>
  <si>
    <t>魚池國小</t>
    <phoneticPr fontId="10" type="noConversion"/>
  </si>
  <si>
    <t>頭社國小</t>
    <phoneticPr fontId="10" type="noConversion"/>
  </si>
  <si>
    <t>東光國小</t>
    <phoneticPr fontId="10" type="noConversion"/>
  </si>
  <si>
    <t>五城國小</t>
    <phoneticPr fontId="10" type="noConversion"/>
  </si>
  <si>
    <t>明潭國小</t>
    <phoneticPr fontId="10" type="noConversion"/>
  </si>
  <si>
    <t>共和國小</t>
    <phoneticPr fontId="10" type="noConversion"/>
  </si>
  <si>
    <t>郡坑國小</t>
    <phoneticPr fontId="10" type="noConversion"/>
  </si>
  <si>
    <t>民和國小</t>
    <phoneticPr fontId="10" type="noConversion"/>
  </si>
  <si>
    <t>(10)</t>
    <phoneticPr fontId="9" type="noConversion"/>
  </si>
  <si>
    <t>(7)</t>
  </si>
  <si>
    <t xml:space="preserve">(8) </t>
  </si>
  <si>
    <t>(9)</t>
  </si>
  <si>
    <t>(3)</t>
  </si>
  <si>
    <t>(4)</t>
  </si>
  <si>
    <t>(5)</t>
  </si>
  <si>
    <t>(6)</t>
  </si>
  <si>
    <t>00206</t>
    <phoneticPr fontId="9" type="noConversion"/>
  </si>
  <si>
    <t>(20)</t>
    <phoneticPr fontId="9" type="noConversion"/>
  </si>
  <si>
    <t>(17)</t>
    <phoneticPr fontId="9" type="noConversion"/>
  </si>
  <si>
    <t>新興國小</t>
    <phoneticPr fontId="10" type="noConversion"/>
  </si>
  <si>
    <t>永興國小</t>
    <phoneticPr fontId="10" type="noConversion"/>
  </si>
  <si>
    <t>集集國小</t>
    <phoneticPr fontId="10" type="noConversion"/>
  </si>
  <si>
    <t>隘寮國小</t>
    <phoneticPr fontId="10" type="noConversion"/>
  </si>
  <si>
    <t>和平國小</t>
    <phoneticPr fontId="10" type="noConversion"/>
  </si>
  <si>
    <t>竹山國小</t>
    <phoneticPr fontId="10" type="noConversion"/>
  </si>
  <si>
    <t>延平國小</t>
    <phoneticPr fontId="10" type="noConversion"/>
  </si>
  <si>
    <t>社寮國小</t>
    <phoneticPr fontId="10" type="noConversion"/>
  </si>
  <si>
    <t>過溪國小</t>
    <phoneticPr fontId="10" type="noConversion"/>
  </si>
  <si>
    <t>瑞竹國小</t>
    <phoneticPr fontId="10" type="noConversion"/>
  </si>
  <si>
    <t>秀林國小</t>
    <phoneticPr fontId="10" type="noConversion"/>
  </si>
  <si>
    <t>雲林國小</t>
    <phoneticPr fontId="10" type="noConversion"/>
  </si>
  <si>
    <t>鯉魚國小</t>
    <phoneticPr fontId="10" type="noConversion"/>
  </si>
  <si>
    <t>桶頭國小</t>
    <phoneticPr fontId="10" type="noConversion"/>
  </si>
  <si>
    <t>中州國小</t>
    <phoneticPr fontId="10" type="noConversion"/>
  </si>
  <si>
    <t>中和國小</t>
    <phoneticPr fontId="10" type="noConversion"/>
  </si>
  <si>
    <t>秀峰國小</t>
    <phoneticPr fontId="10" type="noConversion"/>
  </si>
  <si>
    <t>文昌國小</t>
    <phoneticPr fontId="10" type="noConversion"/>
  </si>
  <si>
    <t>鳳凰國小</t>
    <phoneticPr fontId="10" type="noConversion"/>
  </si>
  <si>
    <t>內湖國小</t>
    <phoneticPr fontId="10" type="noConversion"/>
  </si>
  <si>
    <t>初鄉國小</t>
    <phoneticPr fontId="10" type="noConversion"/>
  </si>
  <si>
    <t>瑞田國小</t>
    <phoneticPr fontId="10" type="noConversion"/>
  </si>
  <si>
    <t>廣興國小</t>
    <phoneticPr fontId="10" type="noConversion"/>
  </si>
  <si>
    <t>名間國小</t>
    <phoneticPr fontId="10" type="noConversion"/>
  </si>
  <si>
    <t>新街國小</t>
    <phoneticPr fontId="10" type="noConversion"/>
  </si>
  <si>
    <t>名崗國小</t>
    <phoneticPr fontId="10" type="noConversion"/>
  </si>
  <si>
    <t>中山國小</t>
    <phoneticPr fontId="10" type="noConversion"/>
  </si>
  <si>
    <t>弓鞋國小</t>
    <phoneticPr fontId="10" type="noConversion"/>
  </si>
  <si>
    <t>田豐國小</t>
    <phoneticPr fontId="10" type="noConversion"/>
  </si>
  <si>
    <t>中寮國小</t>
    <phoneticPr fontId="10" type="noConversion"/>
  </si>
  <si>
    <t>永樂國小</t>
    <phoneticPr fontId="10" type="noConversion"/>
  </si>
  <si>
    <t>永康國小</t>
    <phoneticPr fontId="10" type="noConversion"/>
  </si>
  <si>
    <t>清水國小</t>
    <phoneticPr fontId="10" type="noConversion"/>
  </si>
  <si>
    <t>至誠國小</t>
    <phoneticPr fontId="10" type="noConversion"/>
  </si>
  <si>
    <t>永和國小</t>
    <phoneticPr fontId="10" type="noConversion"/>
  </si>
  <si>
    <t>廣福國小</t>
    <phoneticPr fontId="10" type="noConversion"/>
  </si>
  <si>
    <t>法治國小</t>
    <phoneticPr fontId="10" type="noConversion"/>
  </si>
  <si>
    <t>互助國小</t>
    <phoneticPr fontId="10" type="noConversion"/>
  </si>
  <si>
    <t>南豐國小</t>
    <phoneticPr fontId="10" type="noConversion"/>
  </si>
  <si>
    <t>中正國小</t>
    <phoneticPr fontId="10" type="noConversion"/>
  </si>
  <si>
    <t>廬山國小</t>
    <phoneticPr fontId="10" type="noConversion"/>
  </si>
  <si>
    <t>發祥國小</t>
    <phoneticPr fontId="10" type="noConversion"/>
  </si>
  <si>
    <t>萬豐國小</t>
    <phoneticPr fontId="10" type="noConversion"/>
  </si>
  <si>
    <t>春陽國小</t>
    <phoneticPr fontId="10" type="noConversion"/>
  </si>
  <si>
    <t>紅葉國小</t>
    <phoneticPr fontId="10" type="noConversion"/>
  </si>
  <si>
    <t>清境國小</t>
    <phoneticPr fontId="10" type="noConversion"/>
  </si>
  <si>
    <t>信義國小</t>
    <phoneticPr fontId="10" type="noConversion"/>
  </si>
  <si>
    <t>羅娜國小</t>
    <phoneticPr fontId="10" type="noConversion"/>
  </si>
  <si>
    <t>同富國小</t>
    <phoneticPr fontId="10" type="noConversion"/>
  </si>
  <si>
    <t>愛國國小</t>
    <phoneticPr fontId="10" type="noConversion"/>
  </si>
  <si>
    <t>人和國小</t>
    <phoneticPr fontId="10" type="noConversion"/>
  </si>
  <si>
    <t>地利國小</t>
    <phoneticPr fontId="10" type="noConversion"/>
  </si>
  <si>
    <t>東埔國小</t>
    <phoneticPr fontId="10" type="noConversion"/>
  </si>
  <si>
    <t>潭南國小</t>
    <phoneticPr fontId="10" type="noConversion"/>
  </si>
  <si>
    <t>桐林國小</t>
    <phoneticPr fontId="10" type="noConversion"/>
  </si>
  <si>
    <t>隆華國小</t>
    <phoneticPr fontId="10" type="noConversion"/>
  </si>
  <si>
    <t>久美國小</t>
    <phoneticPr fontId="10" type="noConversion"/>
  </si>
  <si>
    <t>雙龍國小</t>
    <phoneticPr fontId="10" type="noConversion"/>
  </si>
  <si>
    <t>豐丘國小</t>
    <phoneticPr fontId="10" type="noConversion"/>
  </si>
  <si>
    <t>代號</t>
    <phoneticPr fontId="9" type="noConversion"/>
  </si>
  <si>
    <t>00021</t>
    <phoneticPr fontId="9" type="noConversion"/>
  </si>
  <si>
    <t>南投國民中學</t>
    <phoneticPr fontId="9" type="noConversion"/>
  </si>
  <si>
    <t>南崗國民中學</t>
    <phoneticPr fontId="9" type="noConversion"/>
  </si>
  <si>
    <t>中興國民中學</t>
    <phoneticPr fontId="9" type="noConversion"/>
  </si>
  <si>
    <t>鳳鳴國民中學</t>
    <phoneticPr fontId="9" type="noConversion"/>
  </si>
  <si>
    <t>草屯國民中學</t>
    <phoneticPr fontId="9" type="noConversion"/>
  </si>
  <si>
    <t>旭光高級中學</t>
    <phoneticPr fontId="9" type="noConversion"/>
  </si>
  <si>
    <t>日新國民中學</t>
    <phoneticPr fontId="9" type="noConversion"/>
  </si>
  <si>
    <t>國姓國民中學</t>
    <phoneticPr fontId="9" type="noConversion"/>
  </si>
  <si>
    <t>北山國民中學</t>
    <phoneticPr fontId="9" type="noConversion"/>
  </si>
  <si>
    <t>北梅國民中學</t>
    <phoneticPr fontId="9" type="noConversion"/>
  </si>
  <si>
    <t>埔里國民中學</t>
    <phoneticPr fontId="9" type="noConversion"/>
  </si>
  <si>
    <t>大成國民中學</t>
    <phoneticPr fontId="9" type="noConversion"/>
  </si>
  <si>
    <t>宏仁國民中學</t>
    <phoneticPr fontId="9" type="noConversion"/>
  </si>
  <si>
    <t>仁愛國民中學</t>
    <phoneticPr fontId="9" type="noConversion"/>
  </si>
  <si>
    <t>魚池國民中學</t>
    <phoneticPr fontId="9" type="noConversion"/>
  </si>
  <si>
    <t>明潭國民中學</t>
    <phoneticPr fontId="9" type="noConversion"/>
  </si>
  <si>
    <t>信義國民中學</t>
    <phoneticPr fontId="9" type="noConversion"/>
  </si>
  <si>
    <t>同富國民中學</t>
    <phoneticPr fontId="9" type="noConversion"/>
  </si>
  <si>
    <t>水里國民中學</t>
    <phoneticPr fontId="9" type="noConversion"/>
  </si>
  <si>
    <t>民和國民中學</t>
    <phoneticPr fontId="9" type="noConversion"/>
  </si>
  <si>
    <t>集集國民中學</t>
    <phoneticPr fontId="9" type="noConversion"/>
  </si>
  <si>
    <t>竹山國民中學</t>
    <phoneticPr fontId="9" type="noConversion"/>
  </si>
  <si>
    <t xml:space="preserve">        單位:元</t>
    <phoneticPr fontId="9" type="noConversion"/>
  </si>
  <si>
    <t>00188</t>
  </si>
  <si>
    <t>00193</t>
    <phoneticPr fontId="10" type="noConversion"/>
  </si>
  <si>
    <t>00196</t>
    <phoneticPr fontId="10" type="noConversion"/>
  </si>
  <si>
    <t>00197</t>
    <phoneticPr fontId="10" type="noConversion"/>
  </si>
  <si>
    <t>00198</t>
    <phoneticPr fontId="10" type="noConversion"/>
  </si>
  <si>
    <t>00199</t>
    <phoneticPr fontId="10" type="noConversion"/>
  </si>
  <si>
    <t>00200</t>
    <phoneticPr fontId="10" type="noConversion"/>
  </si>
  <si>
    <t>00201</t>
    <phoneticPr fontId="10" type="noConversion"/>
  </si>
  <si>
    <t>總計</t>
    <phoneticPr fontId="9" type="noConversion"/>
  </si>
  <si>
    <t>00021</t>
    <phoneticPr fontId="9" type="noConversion"/>
  </si>
  <si>
    <t>國中小計</t>
    <phoneticPr fontId="9" type="noConversion"/>
  </si>
  <si>
    <t>00056</t>
    <phoneticPr fontId="9" type="noConversion"/>
  </si>
  <si>
    <t>00057</t>
    <phoneticPr fontId="10" type="noConversion"/>
  </si>
  <si>
    <t>00058</t>
    <phoneticPr fontId="10" type="noConversion"/>
  </si>
  <si>
    <t>00059</t>
    <phoneticPr fontId="10" type="noConversion"/>
  </si>
  <si>
    <t>00060</t>
    <phoneticPr fontId="10" type="noConversion"/>
  </si>
  <si>
    <t>00061</t>
    <phoneticPr fontId="10" type="noConversion"/>
  </si>
  <si>
    <t>00062</t>
    <phoneticPr fontId="10" type="noConversion"/>
  </si>
  <si>
    <t>00063</t>
    <phoneticPr fontId="10" type="noConversion"/>
  </si>
  <si>
    <t>00064</t>
    <phoneticPr fontId="10" type="noConversion"/>
  </si>
  <si>
    <t>00065</t>
    <phoneticPr fontId="10" type="noConversion"/>
  </si>
  <si>
    <t>00066</t>
    <phoneticPr fontId="10" type="noConversion"/>
  </si>
  <si>
    <t>00067</t>
    <phoneticPr fontId="10" type="noConversion"/>
  </si>
  <si>
    <t>00068</t>
    <phoneticPr fontId="10" type="noConversion"/>
  </si>
  <si>
    <t>00069</t>
    <phoneticPr fontId="10" type="noConversion"/>
  </si>
  <si>
    <t>00203</t>
    <phoneticPr fontId="9" type="noConversion"/>
  </si>
  <si>
    <t>00205</t>
    <phoneticPr fontId="9" type="noConversion"/>
  </si>
  <si>
    <t>00070</t>
    <phoneticPr fontId="9" type="noConversion"/>
  </si>
  <si>
    <t>00071</t>
    <phoneticPr fontId="9" type="noConversion"/>
  </si>
  <si>
    <t>00072</t>
    <phoneticPr fontId="10" type="noConversion"/>
  </si>
  <si>
    <t>00073</t>
    <phoneticPr fontId="10" type="noConversion"/>
  </si>
  <si>
    <t>00074</t>
    <phoneticPr fontId="10" type="noConversion"/>
  </si>
  <si>
    <t>00075</t>
    <phoneticPr fontId="10" type="noConversion"/>
  </si>
  <si>
    <t>00076</t>
    <phoneticPr fontId="10" type="noConversion"/>
  </si>
  <si>
    <t>00077</t>
    <phoneticPr fontId="10" type="noConversion"/>
  </si>
  <si>
    <t>00078</t>
    <phoneticPr fontId="10" type="noConversion"/>
  </si>
  <si>
    <t>00079</t>
    <phoneticPr fontId="10" type="noConversion"/>
  </si>
  <si>
    <t>00080</t>
    <phoneticPr fontId="10" type="noConversion"/>
  </si>
  <si>
    <t>00081</t>
    <phoneticPr fontId="10" type="noConversion"/>
  </si>
  <si>
    <t>00202</t>
    <phoneticPr fontId="9" type="noConversion"/>
  </si>
  <si>
    <t>00204</t>
    <phoneticPr fontId="9" type="noConversion"/>
  </si>
  <si>
    <t>00082</t>
    <phoneticPr fontId="9" type="noConversion"/>
  </si>
  <si>
    <t>00083</t>
    <phoneticPr fontId="10" type="noConversion"/>
  </si>
  <si>
    <t>00084</t>
    <phoneticPr fontId="10" type="noConversion"/>
  </si>
  <si>
    <t>00085</t>
    <phoneticPr fontId="10" type="noConversion"/>
  </si>
  <si>
    <t>00086</t>
    <phoneticPr fontId="10" type="noConversion"/>
  </si>
  <si>
    <t>00087</t>
    <phoneticPr fontId="10" type="noConversion"/>
  </si>
  <si>
    <t>00088</t>
    <phoneticPr fontId="10" type="noConversion"/>
  </si>
  <si>
    <t>00090</t>
    <phoneticPr fontId="10" type="noConversion"/>
  </si>
  <si>
    <t>00091</t>
    <phoneticPr fontId="10" type="noConversion"/>
  </si>
  <si>
    <t>00092</t>
    <phoneticPr fontId="10" type="noConversion"/>
  </si>
  <si>
    <t>00093</t>
    <phoneticPr fontId="10" type="noConversion"/>
  </si>
  <si>
    <t>00094</t>
    <phoneticPr fontId="10" type="noConversion"/>
  </si>
  <si>
    <t>00115</t>
    <phoneticPr fontId="10" type="noConversion"/>
  </si>
  <si>
    <t>00116</t>
    <phoneticPr fontId="10" type="noConversion"/>
  </si>
  <si>
    <t>00117</t>
    <phoneticPr fontId="10" type="noConversion"/>
  </si>
  <si>
    <t>00118</t>
    <phoneticPr fontId="10" type="noConversion"/>
  </si>
  <si>
    <t>00120</t>
    <phoneticPr fontId="10" type="noConversion"/>
  </si>
  <si>
    <t>00124</t>
    <phoneticPr fontId="9" type="noConversion"/>
  </si>
  <si>
    <t>00125</t>
    <phoneticPr fontId="10" type="noConversion"/>
  </si>
  <si>
    <t>00126</t>
    <phoneticPr fontId="10" type="noConversion"/>
  </si>
  <si>
    <t>00127</t>
    <phoneticPr fontId="10" type="noConversion"/>
  </si>
  <si>
    <t>00129</t>
    <phoneticPr fontId="10" type="noConversion"/>
  </si>
  <si>
    <t>00130</t>
    <phoneticPr fontId="10" type="noConversion"/>
  </si>
  <si>
    <t>00131</t>
    <phoneticPr fontId="10" type="noConversion"/>
  </si>
  <si>
    <t>00132</t>
    <phoneticPr fontId="10" type="noConversion"/>
  </si>
  <si>
    <t>00133</t>
    <phoneticPr fontId="10" type="noConversion"/>
  </si>
  <si>
    <t>00135</t>
    <phoneticPr fontId="10" type="noConversion"/>
  </si>
  <si>
    <t>00136</t>
    <phoneticPr fontId="10" type="noConversion"/>
  </si>
  <si>
    <t>00137</t>
    <phoneticPr fontId="10" type="noConversion"/>
  </si>
  <si>
    <t>00138</t>
    <phoneticPr fontId="10" type="noConversion"/>
  </si>
  <si>
    <t>00139</t>
    <phoneticPr fontId="10" type="noConversion"/>
  </si>
  <si>
    <t>00140</t>
    <phoneticPr fontId="10" type="noConversion"/>
  </si>
  <si>
    <t>00141</t>
    <phoneticPr fontId="10" type="noConversion"/>
  </si>
  <si>
    <t>00206</t>
    <phoneticPr fontId="9" type="noConversion"/>
  </si>
  <si>
    <t>00143</t>
    <phoneticPr fontId="9" type="noConversion"/>
  </si>
  <si>
    <t>00144</t>
    <phoneticPr fontId="10" type="noConversion"/>
  </si>
  <si>
    <t>00145</t>
    <phoneticPr fontId="10" type="noConversion"/>
  </si>
  <si>
    <t>00146</t>
    <phoneticPr fontId="10" type="noConversion"/>
  </si>
  <si>
    <t>00147</t>
    <phoneticPr fontId="10" type="noConversion"/>
  </si>
  <si>
    <t>00148</t>
    <phoneticPr fontId="10" type="noConversion"/>
  </si>
  <si>
    <t>00149</t>
    <phoneticPr fontId="10" type="noConversion"/>
  </si>
  <si>
    <t>00151</t>
    <phoneticPr fontId="10" type="noConversion"/>
  </si>
  <si>
    <t>00152</t>
    <phoneticPr fontId="10" type="noConversion"/>
  </si>
  <si>
    <t>00153</t>
    <phoneticPr fontId="10" type="noConversion"/>
  </si>
  <si>
    <t>00154</t>
    <phoneticPr fontId="10" type="noConversion"/>
  </si>
  <si>
    <t>00155</t>
    <phoneticPr fontId="10" type="noConversion"/>
  </si>
  <si>
    <t>00156</t>
    <phoneticPr fontId="10" type="noConversion"/>
  </si>
  <si>
    <t>00157</t>
    <phoneticPr fontId="10" type="noConversion"/>
  </si>
  <si>
    <t>00158</t>
    <phoneticPr fontId="9" type="noConversion"/>
  </si>
  <si>
    <t>00159</t>
    <phoneticPr fontId="9" type="noConversion"/>
  </si>
  <si>
    <t>00160</t>
    <phoneticPr fontId="10" type="noConversion"/>
  </si>
  <si>
    <t>00161</t>
    <phoneticPr fontId="9" type="noConversion"/>
  </si>
  <si>
    <t>00162</t>
    <phoneticPr fontId="10" type="noConversion"/>
  </si>
  <si>
    <t>00163</t>
    <phoneticPr fontId="10" type="noConversion"/>
  </si>
  <si>
    <t>00164</t>
    <phoneticPr fontId="10" type="noConversion"/>
  </si>
  <si>
    <t>00165</t>
    <phoneticPr fontId="10" type="noConversion"/>
  </si>
  <si>
    <t>00166</t>
    <phoneticPr fontId="10" type="noConversion"/>
  </si>
  <si>
    <t>00167</t>
    <phoneticPr fontId="10" type="noConversion"/>
  </si>
  <si>
    <t>00170</t>
    <phoneticPr fontId="9" type="noConversion"/>
  </si>
  <si>
    <t>00171</t>
    <phoneticPr fontId="10" type="noConversion"/>
  </si>
  <si>
    <t>00172</t>
    <phoneticPr fontId="10" type="noConversion"/>
  </si>
  <si>
    <t>00173</t>
    <phoneticPr fontId="10" type="noConversion"/>
  </si>
  <si>
    <t>00174</t>
    <phoneticPr fontId="10" type="noConversion"/>
  </si>
  <si>
    <t>00175</t>
    <phoneticPr fontId="10" type="noConversion"/>
  </si>
  <si>
    <t>00176</t>
    <phoneticPr fontId="10" type="noConversion"/>
  </si>
  <si>
    <t>延和國民中學</t>
    <phoneticPr fontId="9" type="noConversion"/>
  </si>
  <si>
    <t>社寮國民中學</t>
    <phoneticPr fontId="9" type="noConversion"/>
  </si>
  <si>
    <t>鹿谷國民中學</t>
    <phoneticPr fontId="9" type="noConversion"/>
  </si>
  <si>
    <t>00099</t>
    <phoneticPr fontId="10" type="noConversion"/>
  </si>
  <si>
    <t>名間國民中學</t>
    <phoneticPr fontId="9" type="noConversion"/>
  </si>
  <si>
    <t>三光國民中學</t>
    <phoneticPr fontId="9" type="noConversion"/>
  </si>
  <si>
    <t>中寮國民中學</t>
    <phoneticPr fontId="9" type="noConversion"/>
  </si>
  <si>
    <t>爽文國民中學</t>
    <phoneticPr fontId="9" type="noConversion"/>
  </si>
  <si>
    <t>營北國民中學</t>
    <phoneticPr fontId="9" type="noConversion"/>
  </si>
  <si>
    <t>00097</t>
    <phoneticPr fontId="10" type="noConversion"/>
  </si>
  <si>
    <t>00098</t>
    <phoneticPr fontId="10" type="noConversion"/>
  </si>
  <si>
    <t>00177</t>
    <phoneticPr fontId="10" type="noConversion"/>
  </si>
  <si>
    <t>00178</t>
    <phoneticPr fontId="10" type="noConversion"/>
  </si>
  <si>
    <t>00179</t>
    <phoneticPr fontId="10" type="noConversion"/>
  </si>
  <si>
    <t>00180</t>
    <phoneticPr fontId="10" type="noConversion"/>
  </si>
  <si>
    <t>00181</t>
    <phoneticPr fontId="10" type="noConversion"/>
  </si>
  <si>
    <t>00182</t>
    <phoneticPr fontId="10" type="noConversion"/>
  </si>
  <si>
    <t>00183</t>
    <phoneticPr fontId="10" type="noConversion"/>
  </si>
  <si>
    <t>00184</t>
    <phoneticPr fontId="10" type="noConversion"/>
  </si>
  <si>
    <t>00185</t>
    <phoneticPr fontId="10" type="noConversion"/>
  </si>
  <si>
    <t>00186</t>
    <phoneticPr fontId="10" type="noConversion"/>
  </si>
  <si>
    <t>00187</t>
    <phoneticPr fontId="10" type="noConversion"/>
  </si>
  <si>
    <t>00189</t>
    <phoneticPr fontId="10" type="noConversion"/>
  </si>
  <si>
    <t>00190</t>
    <phoneticPr fontId="10" type="noConversion"/>
  </si>
  <si>
    <t>00191</t>
    <phoneticPr fontId="10" type="noConversion"/>
  </si>
  <si>
    <t>00095</t>
    <phoneticPr fontId="10" type="noConversion"/>
  </si>
  <si>
    <t>00096</t>
    <phoneticPr fontId="10" type="noConversion"/>
  </si>
  <si>
    <t>00100</t>
    <phoneticPr fontId="10" type="noConversion"/>
  </si>
  <si>
    <t>00101</t>
    <phoneticPr fontId="10" type="noConversion"/>
  </si>
  <si>
    <t>00102</t>
    <phoneticPr fontId="10" type="noConversion"/>
  </si>
  <si>
    <t>00103</t>
    <phoneticPr fontId="10" type="noConversion"/>
  </si>
  <si>
    <t>00104</t>
    <phoneticPr fontId="9" type="noConversion"/>
  </si>
  <si>
    <t>00106</t>
    <phoneticPr fontId="10" type="noConversion"/>
  </si>
  <si>
    <t>00107</t>
    <phoneticPr fontId="10" type="noConversion"/>
  </si>
  <si>
    <t>00108</t>
    <phoneticPr fontId="10" type="noConversion"/>
  </si>
  <si>
    <t>00109</t>
    <phoneticPr fontId="10" type="noConversion"/>
  </si>
  <si>
    <t>00110</t>
    <phoneticPr fontId="10" type="noConversion"/>
  </si>
  <si>
    <t>00112</t>
    <phoneticPr fontId="9" type="noConversion"/>
  </si>
  <si>
    <t>00113</t>
    <phoneticPr fontId="10" type="noConversion"/>
  </si>
  <si>
    <t>00114</t>
    <phoneticPr fontId="10" type="noConversion"/>
  </si>
  <si>
    <t>00095</t>
    <phoneticPr fontId="10" type="noConversion"/>
  </si>
  <si>
    <t>00096</t>
    <phoneticPr fontId="10" type="noConversion"/>
  </si>
  <si>
    <t>00097</t>
    <phoneticPr fontId="10" type="noConversion"/>
  </si>
  <si>
    <t>00098</t>
    <phoneticPr fontId="10" type="noConversion"/>
  </si>
  <si>
    <t>00099</t>
    <phoneticPr fontId="10" type="noConversion"/>
  </si>
  <si>
    <t>00100</t>
    <phoneticPr fontId="10" type="noConversion"/>
  </si>
  <si>
    <t>00101</t>
    <phoneticPr fontId="10" type="noConversion"/>
  </si>
  <si>
    <t>00102</t>
    <phoneticPr fontId="10" type="noConversion"/>
  </si>
  <si>
    <t>00103</t>
    <phoneticPr fontId="10" type="noConversion"/>
  </si>
  <si>
    <t>00104</t>
    <phoneticPr fontId="9" type="noConversion"/>
  </si>
  <si>
    <t>00106</t>
    <phoneticPr fontId="10" type="noConversion"/>
  </si>
  <si>
    <t>00107</t>
    <phoneticPr fontId="10" type="noConversion"/>
  </si>
  <si>
    <t>00108</t>
    <phoneticPr fontId="10" type="noConversion"/>
  </si>
  <si>
    <t>00109</t>
    <phoneticPr fontId="10" type="noConversion"/>
  </si>
  <si>
    <t>00110</t>
    <phoneticPr fontId="10" type="noConversion"/>
  </si>
  <si>
    <t>00112</t>
    <phoneticPr fontId="9" type="noConversion"/>
  </si>
  <si>
    <t>00113</t>
    <phoneticPr fontId="10" type="noConversion"/>
  </si>
  <si>
    <t>00114</t>
    <phoneticPr fontId="10" type="noConversion"/>
  </si>
  <si>
    <t>00115</t>
    <phoneticPr fontId="10" type="noConversion"/>
  </si>
  <si>
    <t>00116</t>
    <phoneticPr fontId="10" type="noConversion"/>
  </si>
  <si>
    <t>00117</t>
    <phoneticPr fontId="10" type="noConversion"/>
  </si>
  <si>
    <t>00118</t>
    <phoneticPr fontId="10" type="noConversion"/>
  </si>
  <si>
    <t>00120</t>
    <phoneticPr fontId="10" type="noConversion"/>
  </si>
  <si>
    <t>00124</t>
    <phoneticPr fontId="9" type="noConversion"/>
  </si>
  <si>
    <t>00125</t>
    <phoneticPr fontId="10" type="noConversion"/>
  </si>
  <si>
    <t>00126</t>
    <phoneticPr fontId="10" type="noConversion"/>
  </si>
  <si>
    <t>00127</t>
    <phoneticPr fontId="10" type="noConversion"/>
  </si>
  <si>
    <t>00129</t>
    <phoneticPr fontId="10" type="noConversion"/>
  </si>
  <si>
    <t>00130</t>
    <phoneticPr fontId="10" type="noConversion"/>
  </si>
  <si>
    <t>00131</t>
    <phoneticPr fontId="10" type="noConversion"/>
  </si>
  <si>
    <t>00132</t>
    <phoneticPr fontId="10" type="noConversion"/>
  </si>
  <si>
    <t>00133</t>
    <phoneticPr fontId="10" type="noConversion"/>
  </si>
  <si>
    <t>00135</t>
    <phoneticPr fontId="10" type="noConversion"/>
  </si>
  <si>
    <t>00136</t>
    <phoneticPr fontId="10" type="noConversion"/>
  </si>
  <si>
    <t>00137</t>
    <phoneticPr fontId="10" type="noConversion"/>
  </si>
  <si>
    <t>00138</t>
    <phoneticPr fontId="10" type="noConversion"/>
  </si>
  <si>
    <t>00139</t>
    <phoneticPr fontId="10" type="noConversion"/>
  </si>
  <si>
    <t>00140</t>
    <phoneticPr fontId="10" type="noConversion"/>
  </si>
  <si>
    <t>00141</t>
    <phoneticPr fontId="10" type="noConversion"/>
  </si>
  <si>
    <t>00143</t>
    <phoneticPr fontId="9" type="noConversion"/>
  </si>
  <si>
    <t>00144</t>
    <phoneticPr fontId="10" type="noConversion"/>
  </si>
  <si>
    <t>00145</t>
    <phoneticPr fontId="10" type="noConversion"/>
  </si>
  <si>
    <t>00146</t>
    <phoneticPr fontId="10" type="noConversion"/>
  </si>
  <si>
    <t>00147</t>
    <phoneticPr fontId="10" type="noConversion"/>
  </si>
  <si>
    <t>00148</t>
    <phoneticPr fontId="10" type="noConversion"/>
  </si>
  <si>
    <t>00149</t>
    <phoneticPr fontId="10" type="noConversion"/>
  </si>
  <si>
    <t>00151</t>
    <phoneticPr fontId="10" type="noConversion"/>
  </si>
  <si>
    <t>00152</t>
    <phoneticPr fontId="10" type="noConversion"/>
  </si>
  <si>
    <t>00153</t>
    <phoneticPr fontId="10" type="noConversion"/>
  </si>
  <si>
    <t>00154</t>
    <phoneticPr fontId="10" type="noConversion"/>
  </si>
  <si>
    <t>00155</t>
    <phoneticPr fontId="10" type="noConversion"/>
  </si>
  <si>
    <t>00156</t>
    <phoneticPr fontId="10" type="noConversion"/>
  </si>
  <si>
    <t>00157</t>
    <phoneticPr fontId="10" type="noConversion"/>
  </si>
  <si>
    <t>00158</t>
    <phoneticPr fontId="9" type="noConversion"/>
  </si>
  <si>
    <t>00159</t>
    <phoneticPr fontId="9" type="noConversion"/>
  </si>
  <si>
    <t>00160</t>
    <phoneticPr fontId="10" type="noConversion"/>
  </si>
  <si>
    <t>00161</t>
    <phoneticPr fontId="9" type="noConversion"/>
  </si>
  <si>
    <t>00162</t>
    <phoneticPr fontId="10" type="noConversion"/>
  </si>
  <si>
    <t>00163</t>
    <phoneticPr fontId="10" type="noConversion"/>
  </si>
  <si>
    <t>00164</t>
    <phoneticPr fontId="10" type="noConversion"/>
  </si>
  <si>
    <t>00165</t>
    <phoneticPr fontId="10" type="noConversion"/>
  </si>
  <si>
    <t>00166</t>
    <phoneticPr fontId="10" type="noConversion"/>
  </si>
  <si>
    <t>00167</t>
    <phoneticPr fontId="10" type="noConversion"/>
  </si>
  <si>
    <t>00170</t>
    <phoneticPr fontId="9" type="noConversion"/>
  </si>
  <si>
    <t>00171</t>
    <phoneticPr fontId="10" type="noConversion"/>
  </si>
  <si>
    <t>00172</t>
    <phoneticPr fontId="10" type="noConversion"/>
  </si>
  <si>
    <t>00173</t>
    <phoneticPr fontId="10" type="noConversion"/>
  </si>
  <si>
    <t>00174</t>
    <phoneticPr fontId="10" type="noConversion"/>
  </si>
  <si>
    <t>00175</t>
    <phoneticPr fontId="10" type="noConversion"/>
  </si>
  <si>
    <t>00176</t>
    <phoneticPr fontId="10" type="noConversion"/>
  </si>
  <si>
    <t>00177</t>
    <phoneticPr fontId="10" type="noConversion"/>
  </si>
  <si>
    <t>00178</t>
    <phoneticPr fontId="10" type="noConversion"/>
  </si>
  <si>
    <t>00179</t>
    <phoneticPr fontId="10" type="noConversion"/>
  </si>
  <si>
    <t>00180</t>
    <phoneticPr fontId="10" type="noConversion"/>
  </si>
  <si>
    <t>00181</t>
    <phoneticPr fontId="10" type="noConversion"/>
  </si>
  <si>
    <t>00182</t>
    <phoneticPr fontId="10" type="noConversion"/>
  </si>
  <si>
    <t>00183</t>
    <phoneticPr fontId="10" type="noConversion"/>
  </si>
  <si>
    <t>00184</t>
    <phoneticPr fontId="10" type="noConversion"/>
  </si>
  <si>
    <t>00185</t>
    <phoneticPr fontId="10" type="noConversion"/>
  </si>
  <si>
    <t>00186</t>
    <phoneticPr fontId="10" type="noConversion"/>
  </si>
  <si>
    <t>00187</t>
    <phoneticPr fontId="10" type="noConversion"/>
  </si>
  <si>
    <t>00188</t>
    <phoneticPr fontId="10" type="noConversion"/>
  </si>
  <si>
    <t>00189</t>
    <phoneticPr fontId="10" type="noConversion"/>
  </si>
  <si>
    <t>00190</t>
    <phoneticPr fontId="10" type="noConversion"/>
  </si>
  <si>
    <t>00191</t>
    <phoneticPr fontId="10" type="noConversion"/>
  </si>
  <si>
    <t>00193</t>
    <phoneticPr fontId="10" type="noConversion"/>
  </si>
  <si>
    <t>00196</t>
    <phoneticPr fontId="10" type="noConversion"/>
  </si>
  <si>
    <t>00197</t>
    <phoneticPr fontId="10" type="noConversion"/>
  </si>
  <si>
    <t>00199</t>
    <phoneticPr fontId="10" type="noConversion"/>
  </si>
  <si>
    <t>00200</t>
    <phoneticPr fontId="10" type="noConversion"/>
  </si>
  <si>
    <t>00201</t>
    <phoneticPr fontId="10" type="noConversion"/>
  </si>
  <si>
    <t>國小合計</t>
    <phoneticPr fontId="9" type="noConversion"/>
  </si>
  <si>
    <t>代號</t>
    <phoneticPr fontId="9" type="noConversion"/>
  </si>
  <si>
    <t>來源別合計</t>
    <phoneticPr fontId="9" type="noConversion"/>
  </si>
  <si>
    <t>總計</t>
    <phoneticPr fontId="9" type="noConversion"/>
  </si>
  <si>
    <t>00021</t>
    <phoneticPr fontId="9" type="noConversion"/>
  </si>
  <si>
    <t>00056</t>
    <phoneticPr fontId="9" type="noConversion"/>
  </si>
  <si>
    <t>00057</t>
    <phoneticPr fontId="10" type="noConversion"/>
  </si>
  <si>
    <t>00058</t>
    <phoneticPr fontId="10" type="noConversion"/>
  </si>
  <si>
    <t>00059</t>
    <phoneticPr fontId="10" type="noConversion"/>
  </si>
  <si>
    <t>00060</t>
    <phoneticPr fontId="10" type="noConversion"/>
  </si>
  <si>
    <t>00061</t>
    <phoneticPr fontId="10" type="noConversion"/>
  </si>
  <si>
    <t>00062</t>
    <phoneticPr fontId="10" type="noConversion"/>
  </si>
  <si>
    <t>00063</t>
    <phoneticPr fontId="10" type="noConversion"/>
  </si>
  <si>
    <t>00064</t>
    <phoneticPr fontId="10" type="noConversion"/>
  </si>
  <si>
    <t>00065</t>
    <phoneticPr fontId="10" type="noConversion"/>
  </si>
  <si>
    <t>00066</t>
    <phoneticPr fontId="10" type="noConversion"/>
  </si>
  <si>
    <t>00067</t>
    <phoneticPr fontId="10" type="noConversion"/>
  </si>
  <si>
    <t>00068</t>
    <phoneticPr fontId="10" type="noConversion"/>
  </si>
  <si>
    <t>00069</t>
    <phoneticPr fontId="10" type="noConversion"/>
  </si>
  <si>
    <t>00203</t>
    <phoneticPr fontId="9" type="noConversion"/>
  </si>
  <si>
    <t>00205</t>
    <phoneticPr fontId="9" type="noConversion"/>
  </si>
  <si>
    <t>00070</t>
    <phoneticPr fontId="9" type="noConversion"/>
  </si>
  <si>
    <t>00071</t>
    <phoneticPr fontId="9" type="noConversion"/>
  </si>
  <si>
    <t>00072</t>
    <phoneticPr fontId="10" type="noConversion"/>
  </si>
  <si>
    <t>00073</t>
    <phoneticPr fontId="10" type="noConversion"/>
  </si>
  <si>
    <t>00074</t>
    <phoneticPr fontId="10" type="noConversion"/>
  </si>
  <si>
    <t>00075</t>
    <phoneticPr fontId="10" type="noConversion"/>
  </si>
  <si>
    <t>00076</t>
    <phoneticPr fontId="10" type="noConversion"/>
  </si>
  <si>
    <t>00077</t>
    <phoneticPr fontId="10" type="noConversion"/>
  </si>
  <si>
    <t>00078</t>
    <phoneticPr fontId="10" type="noConversion"/>
  </si>
  <si>
    <t>00079</t>
    <phoneticPr fontId="10" type="noConversion"/>
  </si>
  <si>
    <t>00080</t>
    <phoneticPr fontId="10" type="noConversion"/>
  </si>
  <si>
    <t>00081</t>
    <phoneticPr fontId="10" type="noConversion"/>
  </si>
  <si>
    <t>00202</t>
    <phoneticPr fontId="9" type="noConversion"/>
  </si>
  <si>
    <t>00204</t>
    <phoneticPr fontId="9" type="noConversion"/>
  </si>
  <si>
    <t>00082</t>
    <phoneticPr fontId="9" type="noConversion"/>
  </si>
  <si>
    <t>00083</t>
    <phoneticPr fontId="10" type="noConversion"/>
  </si>
  <si>
    <t>00084</t>
    <phoneticPr fontId="10" type="noConversion"/>
  </si>
  <si>
    <t>00085</t>
    <phoneticPr fontId="10" type="noConversion"/>
  </si>
  <si>
    <t>00086</t>
    <phoneticPr fontId="10" type="noConversion"/>
  </si>
  <si>
    <t>00087</t>
    <phoneticPr fontId="10" type="noConversion"/>
  </si>
  <si>
    <t>00088</t>
    <phoneticPr fontId="10" type="noConversion"/>
  </si>
  <si>
    <t>00090</t>
    <phoneticPr fontId="10" type="noConversion"/>
  </si>
  <si>
    <t>00091</t>
    <phoneticPr fontId="10" type="noConversion"/>
  </si>
  <si>
    <t>00092</t>
    <phoneticPr fontId="10" type="noConversion"/>
  </si>
  <si>
    <t>00093</t>
    <phoneticPr fontId="10" type="noConversion"/>
  </si>
  <si>
    <t>00094</t>
    <phoneticPr fontId="10" type="noConversion"/>
  </si>
  <si>
    <t>00095</t>
    <phoneticPr fontId="10" type="noConversion"/>
  </si>
  <si>
    <t>00096</t>
    <phoneticPr fontId="10" type="noConversion"/>
  </si>
  <si>
    <t>00097</t>
    <phoneticPr fontId="10" type="noConversion"/>
  </si>
  <si>
    <t>00098</t>
    <phoneticPr fontId="10" type="noConversion"/>
  </si>
  <si>
    <t>00099</t>
    <phoneticPr fontId="10" type="noConversion"/>
  </si>
  <si>
    <t>00100</t>
    <phoneticPr fontId="10" type="noConversion"/>
  </si>
  <si>
    <t>00101</t>
    <phoneticPr fontId="10" type="noConversion"/>
  </si>
  <si>
    <t>00102</t>
    <phoneticPr fontId="10" type="noConversion"/>
  </si>
  <si>
    <t>00103</t>
    <phoneticPr fontId="10" type="noConversion"/>
  </si>
  <si>
    <t>00104</t>
    <phoneticPr fontId="9" type="noConversion"/>
  </si>
  <si>
    <t>00106</t>
    <phoneticPr fontId="10" type="noConversion"/>
  </si>
  <si>
    <t>00107</t>
    <phoneticPr fontId="10" type="noConversion"/>
  </si>
  <si>
    <t>00108</t>
    <phoneticPr fontId="10" type="noConversion"/>
  </si>
  <si>
    <t>00109</t>
    <phoneticPr fontId="10" type="noConversion"/>
  </si>
  <si>
    <t>00110</t>
    <phoneticPr fontId="10" type="noConversion"/>
  </si>
  <si>
    <t>00112</t>
    <phoneticPr fontId="9" type="noConversion"/>
  </si>
  <si>
    <t>00113</t>
    <phoneticPr fontId="10" type="noConversion"/>
  </si>
  <si>
    <t>00114</t>
    <phoneticPr fontId="10" type="noConversion"/>
  </si>
  <si>
    <t>00177</t>
    <phoneticPr fontId="10" type="noConversion"/>
  </si>
  <si>
    <t>00178</t>
    <phoneticPr fontId="10" type="noConversion"/>
  </si>
  <si>
    <t>00179</t>
    <phoneticPr fontId="10" type="noConversion"/>
  </si>
  <si>
    <t>00180</t>
    <phoneticPr fontId="10" type="noConversion"/>
  </si>
  <si>
    <t>00181</t>
    <phoneticPr fontId="10" type="noConversion"/>
  </si>
  <si>
    <t>00182</t>
    <phoneticPr fontId="10" type="noConversion"/>
  </si>
  <si>
    <t>00183</t>
    <phoneticPr fontId="10" type="noConversion"/>
  </si>
  <si>
    <t>00184</t>
    <phoneticPr fontId="10" type="noConversion"/>
  </si>
  <si>
    <t>00185</t>
    <phoneticPr fontId="10" type="noConversion"/>
  </si>
  <si>
    <t>00186</t>
    <phoneticPr fontId="10" type="noConversion"/>
  </si>
  <si>
    <t>00187</t>
    <phoneticPr fontId="10" type="noConversion"/>
  </si>
  <si>
    <t>00188</t>
    <phoneticPr fontId="10" type="noConversion"/>
  </si>
  <si>
    <t>00189</t>
    <phoneticPr fontId="10" type="noConversion"/>
  </si>
  <si>
    <t>00190</t>
    <phoneticPr fontId="10" type="noConversion"/>
  </si>
  <si>
    <t>00191</t>
    <phoneticPr fontId="10" type="noConversion"/>
  </si>
  <si>
    <t>00193</t>
    <phoneticPr fontId="10" type="noConversion"/>
  </si>
  <si>
    <t>00200</t>
    <phoneticPr fontId="10" type="noConversion"/>
  </si>
  <si>
    <t>00201</t>
    <phoneticPr fontId="10" type="noConversion"/>
  </si>
  <si>
    <t>南投國中</t>
    <phoneticPr fontId="9" type="noConversion"/>
  </si>
  <si>
    <t>南崗國中</t>
    <phoneticPr fontId="9" type="noConversion"/>
  </si>
  <si>
    <t>中興國中</t>
    <phoneticPr fontId="9" type="noConversion"/>
  </si>
  <si>
    <t>鳳鳴國中</t>
    <phoneticPr fontId="9" type="noConversion"/>
  </si>
  <si>
    <t>草屯國中</t>
    <phoneticPr fontId="9" type="noConversion"/>
  </si>
  <si>
    <t>旭光高中</t>
    <phoneticPr fontId="9" type="noConversion"/>
  </si>
  <si>
    <t>日新國中</t>
    <phoneticPr fontId="9" type="noConversion"/>
  </si>
  <si>
    <t>國姓國中</t>
    <phoneticPr fontId="9" type="noConversion"/>
  </si>
  <si>
    <t>北山國中</t>
    <phoneticPr fontId="9" type="noConversion"/>
  </si>
  <si>
    <t>北梅國中</t>
    <phoneticPr fontId="9" type="noConversion"/>
  </si>
  <si>
    <t>埔里國中</t>
    <phoneticPr fontId="9" type="noConversion"/>
  </si>
  <si>
    <t>大成國中</t>
    <phoneticPr fontId="9" type="noConversion"/>
  </si>
  <si>
    <t>宏仁國中</t>
    <phoneticPr fontId="9" type="noConversion"/>
  </si>
  <si>
    <t>仁愛國中</t>
    <phoneticPr fontId="9" type="noConversion"/>
  </si>
  <si>
    <t>魚池國中</t>
    <phoneticPr fontId="9" type="noConversion"/>
  </si>
  <si>
    <t>明潭國中</t>
    <phoneticPr fontId="9" type="noConversion"/>
  </si>
  <si>
    <t>信義國中</t>
    <phoneticPr fontId="9" type="noConversion"/>
  </si>
  <si>
    <t>同富國中</t>
    <phoneticPr fontId="9" type="noConversion"/>
  </si>
  <si>
    <t>水里國中</t>
    <phoneticPr fontId="9" type="noConversion"/>
  </si>
  <si>
    <t>民和國中</t>
    <phoneticPr fontId="9" type="noConversion"/>
  </si>
  <si>
    <t>集集國中</t>
    <phoneticPr fontId="9" type="noConversion"/>
  </si>
  <si>
    <t>竹山國中</t>
    <phoneticPr fontId="9" type="noConversion"/>
  </si>
  <si>
    <t>延和國中</t>
    <phoneticPr fontId="9" type="noConversion"/>
  </si>
  <si>
    <t>社寮國中</t>
    <phoneticPr fontId="9" type="noConversion"/>
  </si>
  <si>
    <t>鹿谷國中</t>
    <phoneticPr fontId="9" type="noConversion"/>
  </si>
  <si>
    <t>名間國中</t>
    <phoneticPr fontId="9" type="noConversion"/>
  </si>
  <si>
    <t>三光國中</t>
    <phoneticPr fontId="9" type="noConversion"/>
  </si>
  <si>
    <t>中寮國中</t>
    <phoneticPr fontId="9" type="noConversion"/>
  </si>
  <si>
    <t>爽文國中</t>
    <phoneticPr fontId="9" type="noConversion"/>
  </si>
  <si>
    <t>營北國中</t>
    <phoneticPr fontId="9" type="noConversion"/>
  </si>
  <si>
    <t>00022</t>
  </si>
  <si>
    <t>00023</t>
  </si>
  <si>
    <t>00024</t>
  </si>
  <si>
    <t>00025</t>
  </si>
  <si>
    <t>00026</t>
  </si>
  <si>
    <t>00027</t>
  </si>
  <si>
    <t>00028</t>
  </si>
  <si>
    <t>00029</t>
  </si>
  <si>
    <t>00030</t>
  </si>
  <si>
    <t>00031</t>
  </si>
  <si>
    <t>備註</t>
    <phoneticPr fontId="9" type="noConversion"/>
  </si>
  <si>
    <t>學生活動費(限國小不含幼兒園)</t>
    <phoneticPr fontId="9" type="noConversion"/>
  </si>
  <si>
    <t>南投國小</t>
    <phoneticPr fontId="9" type="noConversion"/>
  </si>
  <si>
    <t>草屯國小</t>
    <phoneticPr fontId="9" type="noConversion"/>
  </si>
  <si>
    <t>新庄國小</t>
    <phoneticPr fontId="9" type="noConversion"/>
  </si>
  <si>
    <t>國姓國小</t>
    <phoneticPr fontId="9" type="noConversion"/>
  </si>
  <si>
    <t>大成國小</t>
    <phoneticPr fontId="9" type="noConversion"/>
  </si>
  <si>
    <t>新城國小</t>
    <phoneticPr fontId="9" type="noConversion"/>
  </si>
  <si>
    <t>成城國小</t>
    <phoneticPr fontId="9" type="noConversion"/>
  </si>
  <si>
    <t>僑興國小</t>
    <phoneticPr fontId="9" type="noConversion"/>
  </si>
  <si>
    <t>新民國小</t>
    <phoneticPr fontId="9" type="noConversion"/>
  </si>
  <si>
    <t>爽文國小</t>
    <phoneticPr fontId="9" type="noConversion"/>
  </si>
  <si>
    <t>仁愛國小</t>
    <phoneticPr fontId="9" type="noConversion"/>
  </si>
  <si>
    <t>敦和國小</t>
    <phoneticPr fontId="9" type="noConversion"/>
  </si>
  <si>
    <t>漳興國小</t>
    <phoneticPr fontId="9" type="noConversion"/>
  </si>
  <si>
    <t>虎山國小</t>
    <phoneticPr fontId="9" type="noConversion"/>
  </si>
  <si>
    <t>康壽國小</t>
    <phoneticPr fontId="9" type="noConversion"/>
  </si>
  <si>
    <t>前山國小</t>
    <phoneticPr fontId="9" type="noConversion"/>
  </si>
  <si>
    <t>水里國小</t>
    <phoneticPr fontId="10" type="noConversion"/>
  </si>
  <si>
    <t>高中小計</t>
    <phoneticPr fontId="9" type="noConversion"/>
  </si>
  <si>
    <t>大成國小</t>
    <phoneticPr fontId="10" type="noConversion"/>
  </si>
  <si>
    <t>新城國小</t>
    <phoneticPr fontId="10" type="noConversion"/>
  </si>
  <si>
    <t>桃源國小</t>
    <phoneticPr fontId="10" type="noConversion"/>
  </si>
  <si>
    <t/>
  </si>
  <si>
    <t>都達國小</t>
    <phoneticPr fontId="10" type="noConversion"/>
  </si>
  <si>
    <t>鹿谷國小</t>
    <phoneticPr fontId="10" type="noConversion"/>
  </si>
  <si>
    <t>其他調整</t>
    <phoneticPr fontId="9" type="noConversion"/>
  </si>
  <si>
    <t>伊達邵國小</t>
    <phoneticPr fontId="10" type="noConversion"/>
  </si>
  <si>
    <t>合計</t>
    <phoneticPr fontId="9" type="noConversion"/>
  </si>
  <si>
    <r>
      <t xml:space="preserve">用途別(元)
</t>
    </r>
    <r>
      <rPr>
        <sz val="13"/>
        <color indexed="10"/>
        <rFont val="標楷體"/>
        <family val="4"/>
        <charset val="136"/>
      </rPr>
      <t>(AI*1000)</t>
    </r>
    <phoneticPr fontId="9" type="noConversion"/>
  </si>
  <si>
    <t>應調增(減)
金額</t>
    <phoneticPr fontId="9" type="noConversion"/>
  </si>
  <si>
    <t xml:space="preserve"> 應調增(減)
金額</t>
    <phoneticPr fontId="9" type="noConversion"/>
  </si>
  <si>
    <t xml:space="preserve">
縣府核定可編
列數(4A)</t>
    <phoneticPr fontId="9" type="noConversion"/>
  </si>
  <si>
    <t>縣庫撥付數
【基金來源】
(7A)</t>
    <phoneticPr fontId="9" type="noConversion"/>
  </si>
  <si>
    <t>00198</t>
    <phoneticPr fontId="10" type="noConversion"/>
  </si>
  <si>
    <t>希娜巴嵐國小</t>
    <phoneticPr fontId="10" type="noConversion"/>
  </si>
  <si>
    <t>(32)</t>
    <phoneticPr fontId="9" type="noConversion"/>
  </si>
  <si>
    <t>德鹿谷國小</t>
  </si>
  <si>
    <t>電腦維護管理費及校園網路電路費</t>
    <phoneticPr fontId="9" type="noConversion"/>
  </si>
  <si>
    <t>(18)</t>
    <phoneticPr fontId="9" type="noConversion"/>
  </si>
  <si>
    <t>(28)</t>
    <phoneticPr fontId="9" type="noConversion"/>
  </si>
  <si>
    <t>(24)</t>
    <phoneticPr fontId="9" type="noConversion"/>
  </si>
  <si>
    <t>(33)</t>
    <phoneticPr fontId="9" type="noConversion"/>
  </si>
  <si>
    <t>(34)</t>
    <phoneticPr fontId="9" type="noConversion"/>
  </si>
  <si>
    <t>飲用水檢驗維護費</t>
  </si>
  <si>
    <t>(35)</t>
    <phoneticPr fontId="9" type="noConversion"/>
  </si>
  <si>
    <t>永昌國小</t>
    <phoneticPr fontId="10" type="noConversion"/>
  </si>
  <si>
    <t>鹿谷國小</t>
    <phoneticPr fontId="9" type="noConversion"/>
  </si>
  <si>
    <t>永昌國小</t>
    <phoneticPr fontId="10" type="noConversion"/>
  </si>
  <si>
    <t>太陽能光電售電回饋金</t>
    <phoneticPr fontId="9" type="noConversion"/>
  </si>
  <si>
    <t>116年度學校應編列數【基金用途別合計】
(6)=(2)+(4)+(5)-(3)</t>
  </si>
  <si>
    <t>116年度學校應編列數【基金用途別合計】
(6A)</t>
  </si>
  <si>
    <t>116年度基金來源別合計
(8A)</t>
  </si>
  <si>
    <t>=IF(剩餘未繳回數!M3&gt;0,剩餘未繳回數!P3,0)</t>
    <phoneticPr fontId="9" type="noConversion"/>
  </si>
  <si>
    <t>116年推估超支數(確保非赤字)</t>
    <phoneticPr fontId="9" type="noConversion"/>
  </si>
  <si>
    <t>116得補編預算數(元)</t>
    <phoneticPr fontId="9" type="noConversion"/>
  </si>
  <si>
    <t>(37)</t>
  </si>
  <si>
    <t>午餐經費
(幼兒園)</t>
  </si>
  <si>
    <t>午餐經費
(國中小)</t>
  </si>
  <si>
    <t>(36)</t>
    <phoneticPr fontId="9" type="noConversion"/>
  </si>
  <si>
    <t>(12)</t>
    <phoneticPr fontId="9" type="noConversion"/>
  </si>
  <si>
    <t>(1)-A.B</t>
    <phoneticPr fontId="9" type="noConversion"/>
  </si>
  <si>
    <t>(1)-C</t>
    <phoneticPr fontId="9" type="noConversion"/>
  </si>
  <si>
    <t>(14)</t>
    <phoneticPr fontId="9" type="noConversion"/>
  </si>
  <si>
    <t>(29)</t>
    <phoneticPr fontId="9" type="noConversion"/>
  </si>
  <si>
    <t>單位：千元</t>
    <phoneticPr fontId="9" type="noConversion"/>
  </si>
  <si>
    <t>法定人員
薪資</t>
    <phoneticPr fontId="9" type="noConversion"/>
  </si>
  <si>
    <t>用人費用
小計</t>
    <phoneticPr fontId="9" type="noConversion"/>
  </si>
  <si>
    <t>114年度期末基金餘額(決算)
(決算3111累積餘額)</t>
    <phoneticPr fontId="9" type="noConversion"/>
  </si>
  <si>
    <t>114年度期末基金餘額(決算)</t>
    <phoneticPr fontId="9" type="noConversion"/>
  </si>
  <si>
    <t>各校應控管
賸餘數
(1)</t>
    <phoneticPr fontId="9" type="noConversion"/>
  </si>
  <si>
    <t>116年度推估
超支數
(3)</t>
    <phoneticPr fontId="9" type="noConversion"/>
  </si>
  <si>
    <t>116年度
依班級.學生數設算
縣府核定可編列數(4)</t>
    <phoneticPr fontId="9" type="noConversion"/>
  </si>
  <si>
    <t>462
縣庫撥付數
【基金來源】
(7)=(4)-(1)</t>
    <phoneticPr fontId="9" type="noConversion"/>
  </si>
  <si>
    <t>116年度
基金來源別合計
(8)=(5)+(7)</t>
    <phoneticPr fontId="9" type="noConversion"/>
  </si>
  <si>
    <t>本期賸餘
(9)=(8)-(6)</t>
    <phoneticPr fontId="9" type="noConversion"/>
  </si>
  <si>
    <t>期初基金餘額【進千元】(10)</t>
    <phoneticPr fontId="9" type="noConversion"/>
  </si>
  <si>
    <t>期末基金餘額(11)=(9)+(10)</t>
    <phoneticPr fontId="9" type="noConversion"/>
  </si>
  <si>
    <t>來源別(概算)</t>
    <phoneticPr fontId="9" type="noConversion"/>
  </si>
  <si>
    <t>用途別(概算)</t>
    <phoneticPr fontId="9" type="noConversion"/>
  </si>
  <si>
    <t>學校
辦公費</t>
    <phoneticPr fontId="9" type="noConversion"/>
  </si>
  <si>
    <t>班級
辦公費</t>
    <phoneticPr fontId="9" type="noConversion"/>
  </si>
  <si>
    <t>基本
修繕費</t>
    <phoneticPr fontId="9" type="noConversion"/>
  </si>
  <si>
    <t>基本
設備費
(限國小)</t>
    <phoneticPr fontId="9" type="noConversion"/>
  </si>
  <si>
    <t>教學業務
經費
(限國高中)</t>
    <phoneticPr fontId="9" type="noConversion"/>
  </si>
  <si>
    <t>班級費
(不含
幼兒園)</t>
    <phoneticPr fontId="9" type="noConversion"/>
  </si>
  <si>
    <t>值勤、
保全費</t>
    <phoneticPr fontId="9" type="noConversion"/>
  </si>
  <si>
    <t>原住民學生文具費
(限國小)</t>
    <phoneticPr fontId="9" type="noConversion"/>
  </si>
  <si>
    <t>體育
衛生費
(限國小)</t>
    <phoneticPr fontId="9" type="noConversion"/>
  </si>
  <si>
    <t>租用民地為校地之租金或補償金</t>
    <phoneticPr fontId="9" type="noConversion"/>
  </si>
  <si>
    <t>預算書
印刷費
(限國小)</t>
    <phoneticPr fontId="9" type="noConversion"/>
  </si>
  <si>
    <t>冷氣電費及維護費</t>
    <phoneticPr fontId="9" type="noConversion"/>
  </si>
  <si>
    <t>一般性
水電費</t>
    <phoneticPr fontId="9" type="noConversion"/>
  </si>
  <si>
    <t>宿舍
維護費</t>
    <phoneticPr fontId="9" type="noConversion"/>
  </si>
  <si>
    <t>用途別
小計</t>
    <phoneticPr fontId="9" type="noConversion"/>
  </si>
  <si>
    <t>116年度學校應編列數
【基金用途別合計】</t>
    <phoneticPr fontId="9" type="noConversion"/>
  </si>
  <si>
    <t>場地設施
使用費</t>
    <phoneticPr fontId="9" type="noConversion"/>
  </si>
  <si>
    <t>北山國小</t>
    <phoneticPr fontId="10" type="noConversion"/>
  </si>
  <si>
    <t>溪南國小</t>
    <phoneticPr fontId="10" type="noConversion"/>
  </si>
  <si>
    <t>太平國小</t>
    <phoneticPr fontId="10" type="noConversion"/>
  </si>
  <si>
    <t>中峰國小</t>
    <phoneticPr fontId="10" type="noConversion"/>
  </si>
  <si>
    <t>大成國小</t>
    <phoneticPr fontId="10" type="noConversion"/>
  </si>
  <si>
    <t>東光國小</t>
    <phoneticPr fontId="10" type="noConversion"/>
  </si>
  <si>
    <t>中寮國小</t>
    <phoneticPr fontId="10" type="noConversion"/>
  </si>
  <si>
    <t>永樂國小</t>
    <phoneticPr fontId="10" type="noConversion"/>
  </si>
  <si>
    <t>親愛國小
(含萬大分校)</t>
    <phoneticPr fontId="10" type="noConversion"/>
  </si>
  <si>
    <t>力行國小
(含翠巒分校)</t>
    <phoneticPr fontId="10" type="noConversion"/>
  </si>
  <si>
    <t>春陽國小</t>
    <phoneticPr fontId="10" type="noConversion"/>
  </si>
  <si>
    <t>羅娜國小</t>
    <phoneticPr fontId="10" type="noConversion"/>
  </si>
  <si>
    <t>同富國小</t>
    <phoneticPr fontId="10" type="noConversion"/>
  </si>
  <si>
    <t>人和國小</t>
    <phoneticPr fontId="10" type="noConversion"/>
  </si>
  <si>
    <t>地利國小</t>
    <phoneticPr fontId="10" type="noConversion"/>
  </si>
  <si>
    <t>00198</t>
    <phoneticPr fontId="10" type="noConversion"/>
  </si>
  <si>
    <t>希娜巴嵐國小</t>
    <phoneticPr fontId="10" type="noConversion"/>
  </si>
  <si>
    <t>愛蘭國小</t>
    <phoneticPr fontId="10" type="noConversion"/>
  </si>
  <si>
    <t>忠孝國小</t>
    <phoneticPr fontId="10" type="noConversion"/>
  </si>
  <si>
    <t>魚池國小</t>
    <phoneticPr fontId="10" type="noConversion"/>
  </si>
  <si>
    <t>頭社國小</t>
    <phoneticPr fontId="10" type="noConversion"/>
  </si>
  <si>
    <t>東光國小</t>
    <phoneticPr fontId="10" type="noConversion"/>
  </si>
  <si>
    <t>明潭國小</t>
    <phoneticPr fontId="10" type="noConversion"/>
  </si>
  <si>
    <t>水里國小</t>
    <phoneticPr fontId="10" type="noConversion"/>
  </si>
  <si>
    <t>永昌國小</t>
    <phoneticPr fontId="10" type="noConversion"/>
  </si>
  <si>
    <t>中寮國小</t>
    <phoneticPr fontId="10" type="noConversion"/>
  </si>
  <si>
    <t>永樂國小</t>
    <phoneticPr fontId="10" type="noConversion"/>
  </si>
  <si>
    <t>親愛國小
(含萬大分校)</t>
    <phoneticPr fontId="10" type="noConversion"/>
  </si>
  <si>
    <t>力行國小
(含翠巒分校)</t>
    <phoneticPr fontId="10" type="noConversion"/>
  </si>
  <si>
    <t>羅娜國小</t>
    <phoneticPr fontId="10" type="noConversion"/>
  </si>
  <si>
    <t>人和國小</t>
    <phoneticPr fontId="10" type="noConversion"/>
  </si>
  <si>
    <t>愛國國小</t>
    <phoneticPr fontId="10" type="noConversion"/>
  </si>
  <si>
    <t>00196</t>
    <phoneticPr fontId="10" type="noConversion"/>
  </si>
  <si>
    <t>希娜巴嵐國小</t>
    <phoneticPr fontId="10" type="noConversion"/>
  </si>
  <si>
    <t>考試
報名費</t>
    <phoneticPr fontId="9" type="noConversion"/>
  </si>
  <si>
    <t>資源
回收款</t>
    <phoneticPr fontId="9" type="noConversion"/>
  </si>
  <si>
    <t>約聘僱
人員
薪資</t>
    <phoneticPr fontId="9" type="noConversion"/>
  </si>
  <si>
    <t>南投縣各級學校116年度概算編列數核定表</t>
    <phoneticPr fontId="9" type="noConversion"/>
  </si>
  <si>
    <t>(38)</t>
    <phoneticPr fontId="9" type="noConversion"/>
  </si>
  <si>
    <r>
      <t xml:space="preserve">進修部經費
</t>
    </r>
    <r>
      <rPr>
        <sz val="11"/>
        <rFont val="標楷體"/>
        <family val="4"/>
        <charset val="136"/>
      </rPr>
      <t>(含班級辦公費、水費、電費、雜支)</t>
    </r>
    <phoneticPr fontId="9" type="noConversion"/>
  </si>
  <si>
    <t>退休人員三節
慰問金</t>
    <phoneticPr fontId="9" type="noConversion"/>
  </si>
  <si>
    <t>身障學生
就學交通車
司機薪資</t>
    <phoneticPr fontId="9" type="noConversion"/>
  </si>
  <si>
    <t>建築物公共安全檢查及消防安全
設備檢查
(附幼)</t>
    <phoneticPr fontId="9" type="noConversion"/>
  </si>
  <si>
    <t>決算
賸餘
回編數</t>
    <phoneticPr fontId="9" type="noConversion"/>
  </si>
  <si>
    <t>116年度
推估
超支數</t>
    <phoneticPr fontId="9" type="noConversion"/>
  </si>
  <si>
    <t>(2)
共同性
費用</t>
    <phoneticPr fontId="9" type="noConversion"/>
  </si>
  <si>
    <t>社教
經費</t>
    <phoneticPr fontId="9" type="noConversion"/>
  </si>
  <si>
    <t>(22)
共同性
費用</t>
    <phoneticPr fontId="9" type="noConversion"/>
  </si>
  <si>
    <t>特教班教材
編輯費</t>
    <phoneticPr fontId="9" type="noConversion"/>
  </si>
  <si>
    <t>公共意外
責任險
費用
(附幼)</t>
    <phoneticPr fontId="9" type="noConversion"/>
  </si>
  <si>
    <t>校長
健康
檢查費
(專款
專用)</t>
    <phoneticPr fontId="9" type="noConversion"/>
  </si>
  <si>
    <t>決算賸餘
回編數
(2)</t>
    <phoneticPr fontId="9" type="noConversion"/>
  </si>
  <si>
    <t>力行國小
(含翠巒分校)</t>
    <phoneticPr fontId="10" type="noConversion"/>
  </si>
  <si>
    <t>115年度本期
賸餘(預算)
(上年度預算
本期賸餘)</t>
    <phoneticPr fontId="9" type="noConversion"/>
  </si>
  <si>
    <r>
      <t xml:space="preserve">捐贈收入
</t>
    </r>
    <r>
      <rPr>
        <b/>
        <sz val="14"/>
        <color indexed="10"/>
        <rFont val="標楷體"/>
        <family val="4"/>
        <charset val="136"/>
      </rPr>
      <t>4YO受贈收入</t>
    </r>
    <phoneticPr fontId="9" type="noConversion"/>
  </si>
  <si>
    <t>收支併列
【基金來源】
【基金用途】
(5)</t>
  </si>
  <si>
    <t>場地設施
使用費
(收支併列)</t>
  </si>
  <si>
    <t>考試報名費
(收支併列)</t>
  </si>
  <si>
    <t>資源回收款(收支併列)</t>
  </si>
  <si>
    <t>捐贈收入
(收支併列)</t>
  </si>
  <si>
    <t>收支併列(元)
(*1000)</t>
  </si>
  <si>
    <t>用途別不含收支併列(元)
(AO-AP)</t>
  </si>
  <si>
    <t>收支併列</t>
  </si>
  <si>
    <t>115.7.2核定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</si>
</sst>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-&quot;$&quot;* #,##0_-;\-&quot;$&quot;* #,##0_-;_-&quot;$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8" formatCode="_-* #,##0_-;\-* #,##0_-;_-* &quot;-&quot;??_-;_-@_-"/>
    <numFmt numFmtId="180" formatCode="#,##0_);\(#,##0\)"/>
    <numFmt numFmtId="181" formatCode="General_)"/>
    <numFmt numFmtId="182" formatCode="0.00_)"/>
  </numFmts>
  <fonts count="78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1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3"/>
      <name val="標楷體"/>
      <family val="4"/>
      <charset val="136"/>
    </font>
    <font>
      <b/>
      <sz val="9"/>
      <color indexed="81"/>
      <name val="新細明體"/>
      <family val="1"/>
      <charset val="136"/>
    </font>
    <font>
      <sz val="9"/>
      <color indexed="81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8"/>
      <name val="標楷體"/>
      <family val="4"/>
      <charset val="136"/>
    </font>
    <font>
      <b/>
      <sz val="12"/>
      <color indexed="10"/>
      <name val="標楷體"/>
      <family val="4"/>
      <charset val="136"/>
    </font>
    <font>
      <sz val="12"/>
      <name val="Times New Roman"/>
      <family val="1"/>
    </font>
    <font>
      <b/>
      <sz val="10"/>
      <name val="標楷體"/>
      <family val="4"/>
      <charset val="136"/>
    </font>
    <font>
      <sz val="10"/>
      <name val="標楷體"/>
      <family val="4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1"/>
      <color indexed="8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color indexed="10"/>
      <name val="標楷體"/>
      <family val="4"/>
      <charset val="136"/>
    </font>
    <font>
      <sz val="12"/>
      <color indexed="44"/>
      <name val="新細明體"/>
      <family val="1"/>
      <charset val="136"/>
    </font>
    <font>
      <sz val="11"/>
      <name val="Times New Roman"/>
      <family val="1"/>
    </font>
    <font>
      <sz val="12"/>
      <name val="Courier"/>
      <family val="3"/>
    </font>
    <font>
      <b/>
      <i/>
      <sz val="16"/>
      <name val="Helv"/>
      <family val="2"/>
    </font>
    <font>
      <sz val="10"/>
      <name val="Arial"/>
      <family val="2"/>
    </font>
    <font>
      <b/>
      <sz val="15"/>
      <color indexed="6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b/>
      <sz val="18"/>
      <color indexed="62"/>
      <name val="新細明體"/>
      <family val="1"/>
      <charset val="136"/>
    </font>
    <font>
      <b/>
      <sz val="12"/>
      <color indexed="44"/>
      <name val="新細明體"/>
      <family val="1"/>
      <charset val="136"/>
    </font>
    <font>
      <b/>
      <sz val="12"/>
      <color indexed="8"/>
      <name val="標楷體"/>
      <family val="4"/>
      <charset val="136"/>
    </font>
    <font>
      <sz val="9"/>
      <color indexed="8"/>
      <name val="標楷體"/>
      <family val="4"/>
      <charset val="136"/>
    </font>
    <font>
      <sz val="10"/>
      <color indexed="63"/>
      <name val="標楷體"/>
      <family val="4"/>
      <charset val="136"/>
    </font>
    <font>
      <sz val="13"/>
      <color indexed="1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8"/>
      <color theme="3"/>
      <name val="新細明體"/>
      <family val="1"/>
      <charset val="136"/>
      <scheme val="maj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0"/>
      <color indexed="8"/>
      <name val="Arial"/>
      <family val="2"/>
    </font>
    <font>
      <sz val="11"/>
      <color theme="1"/>
      <name val="新細明體"/>
      <family val="2"/>
      <scheme val="minor"/>
    </font>
  </fonts>
  <fills count="7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53">
    <xf numFmtId="0" fontId="0" fillId="0" borderId="0"/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59" fillId="3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59" fillId="3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9" fillId="4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9" fillId="4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9" fillId="4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9" fillId="4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9" fillId="4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9" fillId="4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9" fillId="4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9" fillId="4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0" fillId="4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0" fillId="5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0" fillId="5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60" fillId="5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0" fillId="5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60" fillId="54" borderId="0" applyNumberFormat="0" applyBorder="0" applyAlignment="0" applyProtection="0">
      <alignment vertical="center"/>
    </xf>
    <xf numFmtId="38" fontId="46" fillId="0" borderId="0" applyBorder="0" applyAlignment="0"/>
    <xf numFmtId="181" fontId="47" fillId="21" borderId="1" applyNumberFormat="0" applyFont="0" applyFill="0" applyBorder="0">
      <alignment horizontal="center" vertical="center"/>
    </xf>
    <xf numFmtId="182" fontId="48" fillId="0" borderId="0"/>
    <xf numFmtId="0" fontId="49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17" fillId="0" borderId="0">
      <alignment vertical="center"/>
    </xf>
    <xf numFmtId="0" fontId="6" fillId="0" borderId="0"/>
    <xf numFmtId="0" fontId="7" fillId="0" borderId="0"/>
    <xf numFmtId="0" fontId="7" fillId="0" borderId="0"/>
    <xf numFmtId="0" fontId="59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38" fillId="0" borderId="0">
      <alignment vertical="center"/>
    </xf>
    <xf numFmtId="0" fontId="7" fillId="0" borderId="0"/>
    <xf numFmtId="43" fontId="7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61" fillId="55" borderId="0" applyNumberFormat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62" fillId="0" borderId="2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63" fillId="5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64" fillId="57" borderId="30" applyNumberFormat="0" applyAlignment="0" applyProtection="0">
      <alignment vertical="center"/>
    </xf>
    <xf numFmtId="42" fontId="36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65" fillId="0" borderId="31" applyNumberFormat="0" applyFill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6" fillId="8" borderId="6" applyNumberFormat="0" applyFont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6" fillId="8" borderId="6" applyNumberFormat="0" applyFont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59" fillId="58" borderId="3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60" fillId="5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60" fillId="6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0" fillId="6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60" fillId="6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0" fillId="6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0" fillId="6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67" fillId="0" borderId="33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68" fillId="0" borderId="34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52" fillId="0" borderId="11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69" fillId="0" borderId="3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71" fillId="65" borderId="30" applyNumberFormat="0" applyAlignment="0" applyProtection="0">
      <alignment vertical="center"/>
    </xf>
    <xf numFmtId="0" fontId="30" fillId="11" borderId="12" applyNumberFormat="0" applyAlignment="0" applyProtection="0">
      <alignment vertical="center"/>
    </xf>
    <xf numFmtId="0" fontId="30" fillId="11" borderId="12" applyNumberFormat="0" applyAlignment="0" applyProtection="0">
      <alignment vertical="center"/>
    </xf>
    <xf numFmtId="0" fontId="30" fillId="3" borderId="12" applyNumberFormat="0" applyAlignment="0" applyProtection="0">
      <alignment vertical="center"/>
    </xf>
    <xf numFmtId="0" fontId="30" fillId="11" borderId="12" applyNumberFormat="0" applyAlignment="0" applyProtection="0">
      <alignment vertical="center"/>
    </xf>
    <xf numFmtId="0" fontId="72" fillId="57" borderId="36" applyNumberFormat="0" applyAlignment="0" applyProtection="0">
      <alignment vertical="center"/>
    </xf>
    <xf numFmtId="0" fontId="31" fillId="25" borderId="13" applyNumberFormat="0" applyAlignment="0" applyProtection="0">
      <alignment vertical="center"/>
    </xf>
    <xf numFmtId="0" fontId="31" fillId="25" borderId="13" applyNumberFormat="0" applyAlignment="0" applyProtection="0">
      <alignment vertical="center"/>
    </xf>
    <xf numFmtId="0" fontId="54" fillId="25" borderId="13" applyNumberFormat="0" applyAlignment="0" applyProtection="0">
      <alignment vertical="center"/>
    </xf>
    <xf numFmtId="0" fontId="31" fillId="25" borderId="13" applyNumberFormat="0" applyAlignment="0" applyProtection="0">
      <alignment vertical="center"/>
    </xf>
    <xf numFmtId="0" fontId="73" fillId="66" borderId="37" applyNumberFormat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74" fillId="67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49" fillId="0" borderId="0">
      <alignment wrapText="1"/>
    </xf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76" fillId="0" borderId="0">
      <alignment vertical="top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77" fillId="0" borderId="0"/>
    <xf numFmtId="0" fontId="2" fillId="0" borderId="0">
      <alignment vertical="center"/>
    </xf>
    <xf numFmtId="0" fontId="1" fillId="0" borderId="0">
      <alignment vertical="center"/>
    </xf>
  </cellStyleXfs>
  <cellXfs count="162">
    <xf numFmtId="0" fontId="0" fillId="0" borderId="0" xfId="0" applyAlignment="1">
      <alignment vertical="center"/>
    </xf>
    <xf numFmtId="176" fontId="12" fillId="0" borderId="0" xfId="0" applyNumberFormat="1" applyFont="1" applyAlignment="1">
      <alignment horizontal="center" vertical="center" wrapText="1"/>
    </xf>
    <xf numFmtId="176" fontId="11" fillId="0" borderId="0" xfId="0" applyNumberFormat="1" applyFont="1" applyAlignment="1">
      <alignment vertical="center"/>
    </xf>
    <xf numFmtId="176" fontId="8" fillId="0" borderId="1" xfId="109" applyNumberFormat="1" applyFont="1" applyFill="1" applyBorder="1" applyAlignment="1">
      <alignment horizontal="center" vertical="center"/>
    </xf>
    <xf numFmtId="176" fontId="8" fillId="0" borderId="1" xfId="107" applyNumberFormat="1" applyFont="1" applyFill="1" applyBorder="1" applyAlignment="1">
      <alignment horizontal="center" vertical="center"/>
    </xf>
    <xf numFmtId="176" fontId="12" fillId="0" borderId="0" xfId="0" applyNumberFormat="1" applyFont="1" applyAlignment="1">
      <alignment vertical="center"/>
    </xf>
    <xf numFmtId="176" fontId="8" fillId="27" borderId="1" xfId="109" applyNumberFormat="1" applyFont="1" applyFill="1" applyBorder="1" applyAlignment="1">
      <alignment horizontal="center" vertical="center"/>
    </xf>
    <xf numFmtId="176" fontId="12" fillId="28" borderId="1" xfId="0" applyNumberFormat="1" applyFont="1" applyFill="1" applyBorder="1" applyAlignment="1">
      <alignment horizontal="center" vertical="center" wrapText="1"/>
    </xf>
    <xf numFmtId="176" fontId="8" fillId="29" borderId="1" xfId="107" applyNumberFormat="1" applyFont="1" applyFill="1" applyBorder="1" applyAlignment="1">
      <alignment horizontal="center" vertical="center"/>
    </xf>
    <xf numFmtId="176" fontId="13" fillId="28" borderId="1" xfId="0" applyNumberFormat="1" applyFont="1" applyFill="1" applyBorder="1" applyAlignment="1">
      <alignment horizontal="center" vertical="center" wrapText="1"/>
    </xf>
    <xf numFmtId="176" fontId="14" fillId="28" borderId="1" xfId="0" applyNumberFormat="1" applyFont="1" applyFill="1" applyBorder="1" applyAlignment="1">
      <alignment horizontal="center" vertical="center" wrapText="1"/>
    </xf>
    <xf numFmtId="176" fontId="13" fillId="0" borderId="0" xfId="0" applyNumberFormat="1" applyFont="1" applyFill="1" applyAlignment="1">
      <alignment horizontal="center" vertical="center" wrapText="1"/>
    </xf>
    <xf numFmtId="176" fontId="11" fillId="0" borderId="0" xfId="0" applyNumberFormat="1" applyFont="1" applyFill="1" applyAlignment="1">
      <alignment vertical="center"/>
    </xf>
    <xf numFmtId="176" fontId="11" fillId="28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vertical="center"/>
    </xf>
    <xf numFmtId="176" fontId="11" fillId="30" borderId="0" xfId="0" applyNumberFormat="1" applyFont="1" applyFill="1" applyAlignment="1">
      <alignment vertical="center"/>
    </xf>
    <xf numFmtId="176" fontId="8" fillId="29" borderId="1" xfId="107" quotePrefix="1" applyNumberFormat="1" applyFont="1" applyFill="1" applyBorder="1" applyAlignment="1">
      <alignment horizontal="center" vertical="center"/>
    </xf>
    <xf numFmtId="176" fontId="8" fillId="0" borderId="0" xfId="0" applyNumberFormat="1" applyFont="1" applyAlignment="1">
      <alignment vertical="center"/>
    </xf>
    <xf numFmtId="49" fontId="8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 wrapText="1"/>
    </xf>
    <xf numFmtId="41" fontId="11" fillId="0" borderId="0" xfId="0" applyNumberFormat="1" applyFont="1" applyFill="1" applyAlignment="1">
      <alignment vertical="center"/>
    </xf>
    <xf numFmtId="49" fontId="8" fillId="0" borderId="0" xfId="0" applyNumberFormat="1" applyFont="1" applyFill="1" applyBorder="1" applyAlignment="1">
      <alignment horizontal="center" vertical="center"/>
    </xf>
    <xf numFmtId="176" fontId="12" fillId="0" borderId="0" xfId="0" applyNumberFormat="1" applyFont="1" applyAlignment="1">
      <alignment vertical="center" wrapText="1"/>
    </xf>
    <xf numFmtId="176" fontId="37" fillId="0" borderId="1" xfId="0" applyNumberFormat="1" applyFont="1" applyBorder="1" applyAlignment="1">
      <alignment horizontal="right" vertical="center"/>
    </xf>
    <xf numFmtId="176" fontId="37" fillId="0" borderId="0" xfId="0" applyNumberFormat="1" applyFont="1" applyAlignment="1">
      <alignment horizontal="right" vertical="center"/>
    </xf>
    <xf numFmtId="176" fontId="11" fillId="0" borderId="1" xfId="110" applyNumberFormat="1" applyFont="1" applyFill="1" applyBorder="1">
      <alignment vertical="center"/>
    </xf>
    <xf numFmtId="176" fontId="8" fillId="21" borderId="1" xfId="107" applyNumberFormat="1" applyFont="1" applyFill="1" applyBorder="1" applyAlignment="1">
      <alignment horizontal="center" vertical="center"/>
    </xf>
    <xf numFmtId="176" fontId="11" fillId="21" borderId="0" xfId="0" applyNumberFormat="1" applyFont="1" applyFill="1" applyAlignment="1">
      <alignment vertical="center"/>
    </xf>
    <xf numFmtId="180" fontId="11" fillId="0" borderId="0" xfId="0" applyNumberFormat="1" applyFont="1" applyAlignment="1">
      <alignment vertical="center"/>
    </xf>
    <xf numFmtId="176" fontId="0" fillId="0" borderId="1" xfId="0" applyNumberFormat="1" applyFill="1" applyBorder="1" applyAlignment="1">
      <alignment vertical="center"/>
    </xf>
    <xf numFmtId="41" fontId="12" fillId="0" borderId="0" xfId="0" applyNumberFormat="1" applyFont="1" applyFill="1" applyAlignment="1">
      <alignment vertical="center" wrapText="1"/>
    </xf>
    <xf numFmtId="41" fontId="37" fillId="0" borderId="0" xfId="0" applyNumberFormat="1" applyFont="1" applyFill="1" applyAlignment="1">
      <alignment horizontal="right" vertical="center"/>
    </xf>
    <xf numFmtId="176" fontId="12" fillId="0" borderId="0" xfId="0" applyNumberFormat="1" applyFont="1" applyFill="1" applyAlignment="1">
      <alignment vertical="center" wrapText="1"/>
    </xf>
    <xf numFmtId="176" fontId="37" fillId="0" borderId="0" xfId="0" applyNumberFormat="1" applyFont="1" applyFill="1" applyAlignment="1">
      <alignment horizontal="right" vertical="center"/>
    </xf>
    <xf numFmtId="176" fontId="11" fillId="0" borderId="0" xfId="0" quotePrefix="1" applyNumberFormat="1" applyFont="1" applyAlignment="1">
      <alignment vertical="center"/>
    </xf>
    <xf numFmtId="176" fontId="11" fillId="0" borderId="0" xfId="0" applyNumberFormat="1" applyFont="1" applyBorder="1" applyAlignment="1">
      <alignment vertical="center"/>
    </xf>
    <xf numFmtId="176" fontId="11" fillId="0" borderId="0" xfId="110" applyNumberFormat="1" applyFont="1" applyFill="1" applyBorder="1">
      <alignment vertical="center"/>
    </xf>
    <xf numFmtId="176" fontId="8" fillId="30" borderId="1" xfId="109" applyNumberFormat="1" applyFont="1" applyFill="1" applyBorder="1" applyAlignment="1">
      <alignment horizontal="center" vertical="center"/>
    </xf>
    <xf numFmtId="176" fontId="11" fillId="35" borderId="1" xfId="0" applyNumberFormat="1" applyFont="1" applyFill="1" applyBorder="1" applyAlignment="1">
      <alignment vertical="center"/>
    </xf>
    <xf numFmtId="176" fontId="11" fillId="0" borderId="14" xfId="0" applyNumberFormat="1" applyFont="1" applyFill="1" applyBorder="1" applyAlignment="1">
      <alignment vertical="center"/>
    </xf>
    <xf numFmtId="176" fontId="11" fillId="36" borderId="1" xfId="106" applyNumberFormat="1" applyFont="1" applyFill="1" applyBorder="1">
      <alignment vertical="center"/>
    </xf>
    <xf numFmtId="176" fontId="34" fillId="0" borderId="1" xfId="0" applyNumberFormat="1" applyFont="1" applyFill="1" applyBorder="1" applyAlignment="1">
      <alignment vertical="center"/>
    </xf>
    <xf numFmtId="176" fontId="34" fillId="31" borderId="1" xfId="0" applyNumberFormat="1" applyFont="1" applyFill="1" applyBorder="1" applyAlignment="1">
      <alignment vertical="center"/>
    </xf>
    <xf numFmtId="176" fontId="11" fillId="30" borderId="1" xfId="0" applyNumberFormat="1" applyFont="1" applyFill="1" applyBorder="1" applyAlignment="1">
      <alignment vertical="center"/>
    </xf>
    <xf numFmtId="176" fontId="11" fillId="0" borderId="18" xfId="0" applyNumberFormat="1" applyFont="1" applyFill="1" applyBorder="1" applyAlignment="1">
      <alignment vertical="center"/>
    </xf>
    <xf numFmtId="176" fontId="11" fillId="28" borderId="14" xfId="0" applyNumberFormat="1" applyFont="1" applyFill="1" applyBorder="1" applyAlignment="1">
      <alignment horizontal="center" vertical="center" wrapText="1"/>
    </xf>
    <xf numFmtId="176" fontId="11" fillId="69" borderId="1" xfId="0" applyNumberFormat="1" applyFont="1" applyFill="1" applyBorder="1" applyAlignment="1">
      <alignment vertical="center"/>
    </xf>
    <xf numFmtId="176" fontId="11" fillId="69" borderId="14" xfId="0" applyNumberFormat="1" applyFont="1" applyFill="1" applyBorder="1" applyAlignment="1">
      <alignment vertical="center"/>
    </xf>
    <xf numFmtId="176" fontId="11" fillId="69" borderId="0" xfId="0" applyNumberFormat="1" applyFont="1" applyFill="1" applyAlignment="1">
      <alignment vertical="center"/>
    </xf>
    <xf numFmtId="176" fontId="37" fillId="0" borderId="15" xfId="0" applyNumberFormat="1" applyFont="1" applyBorder="1" applyAlignment="1">
      <alignment horizontal="right" vertical="center"/>
    </xf>
    <xf numFmtId="178" fontId="11" fillId="0" borderId="19" xfId="110" applyNumberFormat="1" applyFont="1" applyFill="1" applyBorder="1" applyAlignment="1">
      <alignment vertical="center" wrapText="1"/>
    </xf>
    <xf numFmtId="176" fontId="11" fillId="0" borderId="1" xfId="110" applyNumberFormat="1" applyFont="1" applyFill="1" applyBorder="1" applyAlignment="1">
      <alignment horizontal="right" vertical="center" wrapText="1"/>
    </xf>
    <xf numFmtId="176" fontId="11" fillId="0" borderId="0" xfId="110" applyNumberFormat="1" applyFont="1" applyBorder="1" applyAlignment="1">
      <alignment horizontal="right" vertical="center" wrapText="1"/>
    </xf>
    <xf numFmtId="176" fontId="8" fillId="69" borderId="1" xfId="107" applyNumberFormat="1" applyFont="1" applyFill="1" applyBorder="1" applyAlignment="1">
      <alignment horizontal="center" vertical="center"/>
    </xf>
    <xf numFmtId="176" fontId="37" fillId="70" borderId="1" xfId="0" applyNumberFormat="1" applyFont="1" applyFill="1" applyBorder="1" applyAlignment="1">
      <alignment horizontal="right" vertical="center"/>
    </xf>
    <xf numFmtId="176" fontId="11" fillId="0" borderId="17" xfId="0" applyNumberFormat="1" applyFont="1" applyFill="1" applyBorder="1" applyAlignment="1">
      <alignment vertical="center"/>
    </xf>
    <xf numFmtId="176" fontId="8" fillId="0" borderId="15" xfId="107" applyNumberFormat="1" applyFont="1" applyFill="1" applyBorder="1" applyAlignment="1">
      <alignment horizontal="center" vertical="center"/>
    </xf>
    <xf numFmtId="176" fontId="11" fillId="0" borderId="15" xfId="110" applyNumberFormat="1" applyFont="1" applyFill="1" applyBorder="1">
      <alignment vertical="center"/>
    </xf>
    <xf numFmtId="176" fontId="11" fillId="0" borderId="15" xfId="0" applyNumberFormat="1" applyFont="1" applyFill="1" applyBorder="1" applyAlignment="1">
      <alignment vertical="center"/>
    </xf>
    <xf numFmtId="176" fontId="8" fillId="0" borderId="20" xfId="109" applyNumberFormat="1" applyFont="1" applyFill="1" applyBorder="1" applyAlignment="1">
      <alignment horizontal="center" vertical="center"/>
    </xf>
    <xf numFmtId="176" fontId="11" fillId="0" borderId="20" xfId="110" applyNumberFormat="1" applyFont="1" applyFill="1" applyBorder="1">
      <alignment vertical="center"/>
    </xf>
    <xf numFmtId="176" fontId="11" fillId="0" borderId="20" xfId="0" applyNumberFormat="1" applyFont="1" applyFill="1" applyBorder="1" applyAlignment="1">
      <alignment vertical="center"/>
    </xf>
    <xf numFmtId="176" fontId="8" fillId="69" borderId="15" xfId="107" applyNumberFormat="1" applyFont="1" applyFill="1" applyBorder="1" applyAlignment="1">
      <alignment horizontal="center" vertical="center"/>
    </xf>
    <xf numFmtId="176" fontId="11" fillId="0" borderId="15" xfId="110" applyNumberFormat="1" applyFont="1" applyFill="1" applyBorder="1" applyAlignment="1">
      <alignment horizontal="right" vertical="center" wrapText="1"/>
    </xf>
    <xf numFmtId="176" fontId="11" fillId="0" borderId="20" xfId="110" applyNumberFormat="1" applyFont="1" applyFill="1" applyBorder="1" applyAlignment="1">
      <alignment horizontal="right" vertical="center" wrapText="1"/>
    </xf>
    <xf numFmtId="41" fontId="11" fillId="0" borderId="21" xfId="0" applyNumberFormat="1" applyFont="1" applyFill="1" applyBorder="1" applyAlignment="1">
      <alignment vertical="center"/>
    </xf>
    <xf numFmtId="176" fontId="11" fillId="0" borderId="21" xfId="0" applyNumberFormat="1" applyFont="1" applyFill="1" applyBorder="1" applyAlignment="1">
      <alignment vertical="center"/>
    </xf>
    <xf numFmtId="176" fontId="11" fillId="0" borderId="21" xfId="0" applyNumberFormat="1" applyFont="1" applyBorder="1" applyAlignment="1">
      <alignment vertical="center"/>
    </xf>
    <xf numFmtId="49" fontId="11" fillId="0" borderId="0" xfId="0" applyNumberFormat="1" applyFont="1" applyFill="1" applyAlignment="1">
      <alignment horizontal="center" vertical="center" wrapText="1"/>
    </xf>
    <xf numFmtId="176" fontId="11" fillId="36" borderId="15" xfId="106" applyNumberFormat="1" applyFont="1" applyFill="1" applyBorder="1">
      <alignment vertical="center"/>
    </xf>
    <xf numFmtId="176" fontId="34" fillId="27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3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178" fontId="11" fillId="0" borderId="23" xfId="110" applyNumberFormat="1" applyFont="1" applyFill="1" applyBorder="1" applyAlignment="1">
      <alignment vertical="center" wrapText="1"/>
    </xf>
    <xf numFmtId="178" fontId="11" fillId="0" borderId="24" xfId="110" applyNumberFormat="1" applyFont="1" applyFill="1" applyBorder="1" applyAlignment="1">
      <alignment vertical="center" wrapText="1"/>
    </xf>
    <xf numFmtId="49" fontId="8" fillId="0" borderId="0" xfId="0" quotePrefix="1" applyNumberFormat="1" applyFont="1" applyFill="1" applyAlignment="1">
      <alignment horizontal="center" vertical="center"/>
    </xf>
    <xf numFmtId="176" fontId="11" fillId="0" borderId="0" xfId="0" applyNumberFormat="1" applyFont="1" applyAlignment="1">
      <alignment vertical="center"/>
    </xf>
    <xf numFmtId="176" fontId="11" fillId="0" borderId="0" xfId="0" applyNumberFormat="1" applyFont="1" applyAlignment="1">
      <alignment vertical="center"/>
    </xf>
    <xf numFmtId="176" fontId="11" fillId="0" borderId="0" xfId="0" applyNumberFormat="1" applyFont="1" applyAlignment="1">
      <alignment vertical="center"/>
    </xf>
    <xf numFmtId="176" fontId="13" fillId="70" borderId="1" xfId="0" applyNumberFormat="1" applyFont="1" applyFill="1" applyBorder="1" applyAlignment="1">
      <alignment horizontal="center" vertical="center" wrapText="1"/>
    </xf>
    <xf numFmtId="176" fontId="35" fillId="28" borderId="1" xfId="0" applyNumberFormat="1" applyFont="1" applyFill="1" applyBorder="1" applyAlignment="1">
      <alignment horizontal="center" vertical="center" wrapText="1"/>
    </xf>
    <xf numFmtId="176" fontId="11" fillId="0" borderId="0" xfId="0" applyNumberFormat="1" applyFont="1" applyAlignment="1">
      <alignment horizontal="right" vertical="center"/>
    </xf>
    <xf numFmtId="176" fontId="13" fillId="28" borderId="38" xfId="0" applyNumberFormat="1" applyFont="1" applyFill="1" applyBorder="1" applyAlignment="1">
      <alignment horizontal="center" vertical="center" wrapText="1"/>
    </xf>
    <xf numFmtId="176" fontId="13" fillId="28" borderId="39" xfId="0" applyNumberFormat="1" applyFont="1" applyFill="1" applyBorder="1" applyAlignment="1">
      <alignment horizontal="center" vertical="center" wrapText="1"/>
    </xf>
    <xf numFmtId="176" fontId="14" fillId="28" borderId="18" xfId="0" applyNumberFormat="1" applyFont="1" applyFill="1" applyBorder="1" applyAlignment="1">
      <alignment horizontal="center" vertical="center" wrapText="1"/>
    </xf>
    <xf numFmtId="176" fontId="14" fillId="33" borderId="1" xfId="0" applyNumberFormat="1" applyFont="1" applyFill="1" applyBorder="1" applyAlignment="1">
      <alignment horizontal="center" vertical="center" wrapText="1"/>
    </xf>
    <xf numFmtId="176" fontId="8" fillId="29" borderId="1" xfId="107" applyNumberFormat="1" applyFont="1" applyFill="1" applyBorder="1" applyAlignment="1">
      <alignment horizontal="center" vertical="center" wrapText="1"/>
    </xf>
    <xf numFmtId="176" fontId="43" fillId="0" borderId="28" xfId="0" applyNumberFormat="1" applyFont="1" applyBorder="1" applyAlignment="1">
      <alignment vertical="center"/>
    </xf>
    <xf numFmtId="176" fontId="11" fillId="0" borderId="0" xfId="0" applyNumberFormat="1" applyFont="1" applyAlignment="1">
      <alignment vertical="center"/>
    </xf>
    <xf numFmtId="176" fontId="11" fillId="69" borderId="18" xfId="0" applyNumberFormat="1" applyFont="1" applyFill="1" applyBorder="1" applyAlignment="1">
      <alignment vertical="center"/>
    </xf>
    <xf numFmtId="176" fontId="11" fillId="0" borderId="41" xfId="0" applyNumberFormat="1" applyFont="1" applyFill="1" applyBorder="1" applyAlignment="1">
      <alignment vertical="center"/>
    </xf>
    <xf numFmtId="176" fontId="11" fillId="0" borderId="42" xfId="0" applyNumberFormat="1" applyFont="1" applyFill="1" applyBorder="1" applyAlignment="1">
      <alignment vertical="center"/>
    </xf>
    <xf numFmtId="176" fontId="11" fillId="69" borderId="41" xfId="0" applyNumberFormat="1" applyFont="1" applyFill="1" applyBorder="1" applyAlignment="1">
      <alignment vertical="center"/>
    </xf>
    <xf numFmtId="176" fontId="11" fillId="69" borderId="42" xfId="0" applyNumberFormat="1" applyFont="1" applyFill="1" applyBorder="1" applyAlignment="1">
      <alignment vertical="center"/>
    </xf>
    <xf numFmtId="176" fontId="11" fillId="0" borderId="44" xfId="0" applyNumberFormat="1" applyFont="1" applyFill="1" applyBorder="1" applyAlignment="1">
      <alignment vertical="center"/>
    </xf>
    <xf numFmtId="176" fontId="11" fillId="0" borderId="43" xfId="0" applyNumberFormat="1" applyFont="1" applyFill="1" applyBorder="1" applyAlignment="1">
      <alignment vertical="center"/>
    </xf>
    <xf numFmtId="176" fontId="13" fillId="28" borderId="4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/>
    </xf>
    <xf numFmtId="176" fontId="8" fillId="0" borderId="0" xfId="0" applyNumberFormat="1" applyFont="1" applyFill="1" applyBorder="1" applyAlignment="1">
      <alignment vertical="center"/>
    </xf>
    <xf numFmtId="176" fontId="11" fillId="74" borderId="18" xfId="0" applyNumberFormat="1" applyFont="1" applyFill="1" applyBorder="1" applyAlignment="1">
      <alignment vertical="center"/>
    </xf>
    <xf numFmtId="176" fontId="11" fillId="71" borderId="1" xfId="0" applyNumberFormat="1" applyFont="1" applyFill="1" applyBorder="1" applyAlignment="1">
      <alignment vertical="center"/>
    </xf>
    <xf numFmtId="176" fontId="8" fillId="69" borderId="1" xfId="107" applyNumberFormat="1" applyFont="1" applyFill="1" applyBorder="1" applyAlignment="1">
      <alignment horizontal="center" vertical="center" wrapText="1"/>
    </xf>
    <xf numFmtId="176" fontId="12" fillId="68" borderId="17" xfId="0" applyNumberFormat="1" applyFont="1" applyFill="1" applyBorder="1" applyAlignment="1">
      <alignment horizontal="center" vertical="center" wrapText="1"/>
    </xf>
    <xf numFmtId="176" fontId="12" fillId="68" borderId="27" xfId="0" applyNumberFormat="1" applyFont="1" applyFill="1" applyBorder="1" applyAlignment="1">
      <alignment horizontal="center" vertical="center" wrapText="1"/>
    </xf>
    <xf numFmtId="176" fontId="12" fillId="68" borderId="15" xfId="0" applyNumberFormat="1" applyFont="1" applyFill="1" applyBorder="1" applyAlignment="1">
      <alignment horizontal="center" vertical="center" wrapText="1"/>
    </xf>
    <xf numFmtId="176" fontId="12" fillId="0" borderId="17" xfId="0" applyNumberFormat="1" applyFont="1" applyFill="1" applyBorder="1" applyAlignment="1">
      <alignment horizontal="center" vertical="center" wrapText="1"/>
    </xf>
    <xf numFmtId="176" fontId="12" fillId="0" borderId="27" xfId="0" applyNumberFormat="1" applyFont="1" applyFill="1" applyBorder="1" applyAlignment="1">
      <alignment horizontal="center" vertical="center" wrapText="1"/>
    </xf>
    <xf numFmtId="176" fontId="12" fillId="0" borderId="15" xfId="0" applyNumberFormat="1" applyFont="1" applyFill="1" applyBorder="1" applyAlignment="1">
      <alignment horizontal="center" vertical="center" wrapText="1"/>
    </xf>
    <xf numFmtId="176" fontId="11" fillId="71" borderId="25" xfId="0" applyNumberFormat="1" applyFont="1" applyFill="1" applyBorder="1" applyAlignment="1">
      <alignment horizontal="center" vertical="center" wrapText="1"/>
    </xf>
    <xf numFmtId="176" fontId="11" fillId="71" borderId="26" xfId="0" applyNumberFormat="1" applyFont="1" applyFill="1" applyBorder="1" applyAlignment="1">
      <alignment horizontal="center" vertical="center" wrapText="1"/>
    </xf>
    <xf numFmtId="176" fontId="12" fillId="0" borderId="0" xfId="0" applyNumberFormat="1" applyFont="1" applyFill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6" fontId="12" fillId="0" borderId="18" xfId="0" applyNumberFormat="1" applyFont="1" applyFill="1" applyBorder="1" applyAlignment="1">
      <alignment horizontal="center" vertical="center" wrapText="1"/>
    </xf>
    <xf numFmtId="176" fontId="34" fillId="74" borderId="16" xfId="0" applyNumberFormat="1" applyFont="1" applyFill="1" applyBorder="1" applyAlignment="1">
      <alignment horizontal="center" vertical="center" wrapText="1"/>
    </xf>
    <xf numFmtId="176" fontId="34" fillId="74" borderId="28" xfId="0" applyNumberFormat="1" applyFont="1" applyFill="1" applyBorder="1" applyAlignment="1">
      <alignment horizontal="center" vertical="center" wrapText="1"/>
    </xf>
    <xf numFmtId="176" fontId="34" fillId="72" borderId="17" xfId="0" applyNumberFormat="1" applyFont="1" applyFill="1" applyBorder="1" applyAlignment="1">
      <alignment horizontal="center" vertical="center" wrapText="1"/>
    </xf>
    <xf numFmtId="176" fontId="34" fillId="72" borderId="15" xfId="0" applyNumberFormat="1" applyFont="1" applyFill="1" applyBorder="1" applyAlignment="1">
      <alignment horizontal="center" vertical="center" wrapText="1"/>
    </xf>
    <xf numFmtId="176" fontId="55" fillId="72" borderId="25" xfId="0" applyNumberFormat="1" applyFont="1" applyFill="1" applyBorder="1" applyAlignment="1">
      <alignment horizontal="center" vertical="center" wrapText="1"/>
    </xf>
    <xf numFmtId="176" fontId="55" fillId="72" borderId="26" xfId="0" applyNumberFormat="1" applyFont="1" applyFill="1" applyBorder="1" applyAlignment="1">
      <alignment horizontal="center" vertical="center" wrapText="1"/>
    </xf>
    <xf numFmtId="176" fontId="34" fillId="0" borderId="17" xfId="0" applyNumberFormat="1" applyFont="1" applyFill="1" applyBorder="1" applyAlignment="1">
      <alignment horizontal="center" vertical="center" wrapText="1"/>
    </xf>
    <xf numFmtId="176" fontId="34" fillId="0" borderId="15" xfId="0" applyNumberFormat="1" applyFont="1" applyFill="1" applyBorder="1" applyAlignment="1">
      <alignment horizontal="center" vertical="center" wrapText="1"/>
    </xf>
    <xf numFmtId="176" fontId="34" fillId="73" borderId="17" xfId="0" applyNumberFormat="1" applyFont="1" applyFill="1" applyBorder="1" applyAlignment="1">
      <alignment horizontal="center" vertical="center" wrapText="1"/>
    </xf>
    <xf numFmtId="176" fontId="34" fillId="73" borderId="15" xfId="0" applyNumberFormat="1" applyFont="1" applyFill="1" applyBorder="1" applyAlignment="1">
      <alignment horizontal="center" vertical="center" wrapText="1"/>
    </xf>
    <xf numFmtId="176" fontId="34" fillId="71" borderId="25" xfId="0" applyNumberFormat="1" applyFont="1" applyFill="1" applyBorder="1" applyAlignment="1">
      <alignment horizontal="center" vertical="center" wrapText="1"/>
    </xf>
    <xf numFmtId="176" fontId="34" fillId="71" borderId="26" xfId="0" applyNumberFormat="1" applyFont="1" applyFill="1" applyBorder="1" applyAlignment="1">
      <alignment horizontal="center" vertical="center" wrapText="1"/>
    </xf>
    <xf numFmtId="176" fontId="55" fillId="74" borderId="25" xfId="0" applyNumberFormat="1" applyFont="1" applyFill="1" applyBorder="1" applyAlignment="1">
      <alignment horizontal="center" vertical="center" wrapText="1"/>
    </xf>
    <xf numFmtId="176" fontId="55" fillId="74" borderId="26" xfId="0" applyNumberFormat="1" applyFont="1" applyFill="1" applyBorder="1" applyAlignment="1">
      <alignment horizontal="center" vertical="center" wrapText="1"/>
    </xf>
    <xf numFmtId="176" fontId="43" fillId="27" borderId="28" xfId="0" applyNumberFormat="1" applyFont="1" applyFill="1" applyBorder="1" applyAlignment="1">
      <alignment horizontal="center" vertical="center"/>
    </xf>
    <xf numFmtId="176" fontId="37" fillId="70" borderId="1" xfId="105" applyNumberFormat="1" applyFont="1" applyFill="1" applyBorder="1" applyAlignment="1" applyProtection="1">
      <alignment horizontal="center" vertical="center" wrapText="1"/>
    </xf>
    <xf numFmtId="176" fontId="37" fillId="0" borderId="14" xfId="0" applyNumberFormat="1" applyFont="1" applyFill="1" applyBorder="1" applyAlignment="1">
      <alignment horizontal="center" vertical="center"/>
    </xf>
    <xf numFmtId="176" fontId="37" fillId="0" borderId="18" xfId="0" applyNumberFormat="1" applyFont="1" applyFill="1" applyBorder="1" applyAlignment="1">
      <alignment horizontal="center" vertical="center"/>
    </xf>
    <xf numFmtId="180" fontId="34" fillId="0" borderId="17" xfId="0" applyNumberFormat="1" applyFont="1" applyFill="1" applyBorder="1" applyAlignment="1">
      <alignment horizontal="center" vertical="center" wrapText="1"/>
    </xf>
    <xf numFmtId="180" fontId="34" fillId="0" borderId="15" xfId="0" applyNumberFormat="1" applyFont="1" applyFill="1" applyBorder="1" applyAlignment="1">
      <alignment horizontal="center" vertical="center" wrapText="1"/>
    </xf>
    <xf numFmtId="176" fontId="11" fillId="0" borderId="14" xfId="0" applyNumberFormat="1" applyFont="1" applyBorder="1" applyAlignment="1">
      <alignment horizontal="center" vertical="center"/>
    </xf>
    <xf numFmtId="176" fontId="11" fillId="0" borderId="18" xfId="0" applyNumberFormat="1" applyFont="1" applyBorder="1" applyAlignment="1">
      <alignment horizontal="center" vertical="center"/>
    </xf>
    <xf numFmtId="176" fontId="11" fillId="69" borderId="14" xfId="109" applyNumberFormat="1" applyFont="1" applyFill="1" applyBorder="1" applyAlignment="1">
      <alignment horizontal="center" vertical="center"/>
    </xf>
    <xf numFmtId="176" fontId="11" fillId="69" borderId="18" xfId="109" applyNumberFormat="1" applyFont="1" applyFill="1" applyBorder="1" applyAlignment="1">
      <alignment horizontal="center" vertical="center"/>
    </xf>
    <xf numFmtId="176" fontId="11" fillId="69" borderId="1" xfId="0" applyNumberFormat="1" applyFont="1" applyFill="1" applyBorder="1" applyAlignment="1">
      <alignment horizontal="center" vertical="center"/>
    </xf>
    <xf numFmtId="176" fontId="43" fillId="0" borderId="28" xfId="0" applyNumberFormat="1" applyFont="1" applyBorder="1" applyAlignment="1">
      <alignment horizontal="center" vertical="center"/>
    </xf>
    <xf numFmtId="176" fontId="34" fillId="31" borderId="1" xfId="0" applyNumberFormat="1" applyFont="1" applyFill="1" applyBorder="1" applyAlignment="1">
      <alignment horizontal="center" vertical="center"/>
    </xf>
    <xf numFmtId="176" fontId="12" fillId="28" borderId="17" xfId="0" applyNumberFormat="1" applyFont="1" applyFill="1" applyBorder="1" applyAlignment="1">
      <alignment horizontal="center" vertical="center" wrapText="1"/>
    </xf>
    <xf numFmtId="176" fontId="12" fillId="28" borderId="15" xfId="0" applyNumberFormat="1" applyFont="1" applyFill="1" applyBorder="1" applyAlignment="1">
      <alignment horizontal="center" vertical="center" wrapText="1"/>
    </xf>
    <xf numFmtId="176" fontId="42" fillId="31" borderId="1" xfId="109" applyNumberFormat="1" applyFont="1" applyFill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6" fontId="12" fillId="28" borderId="22" xfId="0" applyNumberFormat="1" applyFont="1" applyFill="1" applyBorder="1" applyAlignment="1">
      <alignment horizontal="center" vertical="center" wrapText="1"/>
    </xf>
    <xf numFmtId="176" fontId="12" fillId="28" borderId="16" xfId="0" applyNumberFormat="1" applyFont="1" applyFill="1" applyBorder="1" applyAlignment="1">
      <alignment horizontal="center" vertical="center" wrapText="1"/>
    </xf>
    <xf numFmtId="176" fontId="8" fillId="21" borderId="17" xfId="107" applyNumberFormat="1" applyFont="1" applyFill="1" applyBorder="1" applyAlignment="1">
      <alignment horizontal="center" vertical="center"/>
    </xf>
    <xf numFmtId="176" fontId="8" fillId="69" borderId="17" xfId="107" quotePrefix="1" applyNumberFormat="1" applyFont="1" applyFill="1" applyBorder="1" applyAlignment="1">
      <alignment horizontal="center" vertical="center"/>
    </xf>
    <xf numFmtId="178" fontId="11" fillId="0" borderId="45" xfId="110" applyNumberFormat="1" applyFont="1" applyFill="1" applyBorder="1" applyAlignment="1">
      <alignment vertical="center" wrapText="1"/>
    </xf>
    <xf numFmtId="176" fontId="11" fillId="0" borderId="17" xfId="110" applyNumberFormat="1" applyFont="1" applyFill="1" applyBorder="1" applyAlignment="1">
      <alignment horizontal="right" vertical="center" wrapText="1"/>
    </xf>
    <xf numFmtId="176" fontId="11" fillId="0" borderId="17" xfId="110" applyNumberFormat="1" applyFont="1" applyFill="1" applyBorder="1">
      <alignment vertical="center"/>
    </xf>
    <xf numFmtId="176" fontId="11" fillId="0" borderId="0" xfId="0" applyNumberFormat="1" applyFont="1" applyFill="1" applyBorder="1" applyAlignment="1">
      <alignment vertical="center"/>
    </xf>
    <xf numFmtId="0" fontId="56" fillId="0" borderId="0" xfId="0" applyFont="1" applyBorder="1" applyAlignment="1">
      <alignment vertical="top" wrapText="1"/>
    </xf>
    <xf numFmtId="3" fontId="56" fillId="32" borderId="0" xfId="0" applyNumberFormat="1" applyFont="1" applyFill="1" applyBorder="1" applyAlignment="1">
      <alignment horizontal="right" vertical="top" wrapText="1"/>
    </xf>
    <xf numFmtId="176" fontId="57" fillId="21" borderId="0" xfId="108" applyNumberFormat="1" applyFont="1" applyFill="1" applyBorder="1" applyAlignment="1">
      <alignment horizontal="right" vertical="center"/>
    </xf>
    <xf numFmtId="176" fontId="11" fillId="0" borderId="0" xfId="0" quotePrefix="1" applyNumberFormat="1" applyFont="1" applyFill="1" applyBorder="1" applyAlignment="1">
      <alignment vertical="center"/>
    </xf>
    <xf numFmtId="176" fontId="8" fillId="34" borderId="0" xfId="107" applyNumberFormat="1" applyFont="1" applyFill="1" applyBorder="1" applyAlignment="1">
      <alignment horizontal="center" vertical="center"/>
    </xf>
    <xf numFmtId="178" fontId="11" fillId="0" borderId="0" xfId="110" applyNumberFormat="1" applyFont="1" applyFill="1" applyBorder="1" applyAlignment="1">
      <alignment vertical="center" wrapText="1"/>
    </xf>
    <xf numFmtId="176" fontId="11" fillId="0" borderId="0" xfId="110" applyNumberFormat="1" applyFont="1" applyFill="1" applyBorder="1" applyAlignment="1">
      <alignment horizontal="right" vertical="center" wrapText="1"/>
    </xf>
    <xf numFmtId="180" fontId="11" fillId="0" borderId="0" xfId="0" applyNumberFormat="1" applyFont="1" applyBorder="1" applyAlignment="1">
      <alignment vertical="center"/>
    </xf>
    <xf numFmtId="176" fontId="11" fillId="0" borderId="0" xfId="0" applyNumberFormat="1" applyFont="1" applyBorder="1" applyAlignment="1">
      <alignment vertical="center"/>
    </xf>
  </cellXfs>
  <cellStyles count="253">
    <cellStyle name="20% - 輔色1" xfId="1" builtinId="30" customBuiltin="1"/>
    <cellStyle name="20% - 輔色1 2" xfId="2"/>
    <cellStyle name="20% - 輔色1 3" xfId="3"/>
    <cellStyle name="20% - 輔色1 4" xfId="4"/>
    <cellStyle name="20% - 輔色1 5" xfId="5"/>
    <cellStyle name="20% - 輔色2" xfId="6" builtinId="34" customBuiltin="1"/>
    <cellStyle name="20% - 輔色2 2" xfId="7"/>
    <cellStyle name="20% - 輔色2 3" xfId="8"/>
    <cellStyle name="20% - 輔色2 4" xfId="9"/>
    <cellStyle name="20% - 輔色2 5" xfId="10"/>
    <cellStyle name="20% - 輔色3" xfId="11" builtinId="38" customBuiltin="1"/>
    <cellStyle name="20% - 輔色3 2" xfId="12"/>
    <cellStyle name="20% - 輔色3 3" xfId="13"/>
    <cellStyle name="20% - 輔色3 4" xfId="14"/>
    <cellStyle name="20% - 輔色3 5" xfId="15"/>
    <cellStyle name="20% - 輔色4" xfId="16" builtinId="42" customBuiltin="1"/>
    <cellStyle name="20% - 輔色4 2" xfId="17"/>
    <cellStyle name="20% - 輔色4 3" xfId="18"/>
    <cellStyle name="20% - 輔色4 4" xfId="19"/>
    <cellStyle name="20% - 輔色4 5" xfId="20"/>
    <cellStyle name="20% - 輔色5" xfId="21" builtinId="46" customBuiltin="1"/>
    <cellStyle name="20% - 輔色5 2" xfId="22"/>
    <cellStyle name="20% - 輔色5 3" xfId="23"/>
    <cellStyle name="20% - 輔色5 4" xfId="24"/>
    <cellStyle name="20% - 輔色5 5" xfId="25"/>
    <cellStyle name="20% - 輔色6" xfId="26" builtinId="50" customBuiltin="1"/>
    <cellStyle name="20% - 輔色6 2" xfId="27"/>
    <cellStyle name="20% - 輔色6 3" xfId="28"/>
    <cellStyle name="20% - 輔色6 4" xfId="29"/>
    <cellStyle name="20% - 輔色6 5" xfId="30"/>
    <cellStyle name="40% - 輔色1" xfId="31" builtinId="31" customBuiltin="1"/>
    <cellStyle name="40% - 輔色1 2" xfId="32"/>
    <cellStyle name="40% - 輔色1 3" xfId="33"/>
    <cellStyle name="40% - 輔色1 4" xfId="34"/>
    <cellStyle name="40% - 輔色1 5" xfId="35"/>
    <cellStyle name="40% - 輔色2" xfId="36" builtinId="35" customBuiltin="1"/>
    <cellStyle name="40% - 輔色2 2" xfId="37"/>
    <cellStyle name="40% - 輔色2 3" xfId="38"/>
    <cellStyle name="40% - 輔色2 4" xfId="39"/>
    <cellStyle name="40% - 輔色2 5" xfId="40"/>
    <cellStyle name="40% - 輔色3" xfId="41" builtinId="39" customBuiltin="1"/>
    <cellStyle name="40% - 輔色3 2" xfId="42"/>
    <cellStyle name="40% - 輔色3 3" xfId="43"/>
    <cellStyle name="40% - 輔色3 4" xfId="44"/>
    <cellStyle name="40% - 輔色3 5" xfId="45"/>
    <cellStyle name="40% - 輔色4" xfId="46" builtinId="43" customBuiltin="1"/>
    <cellStyle name="40% - 輔色4 2" xfId="47"/>
    <cellStyle name="40% - 輔色4 3" xfId="48"/>
    <cellStyle name="40% - 輔色4 4" xfId="49"/>
    <cellStyle name="40% - 輔色4 5" xfId="50"/>
    <cellStyle name="40% - 輔色5" xfId="51" builtinId="47" customBuiltin="1"/>
    <cellStyle name="40% - 輔色5 2" xfId="52"/>
    <cellStyle name="40% - 輔色5 3" xfId="53"/>
    <cellStyle name="40% - 輔色5 4" xfId="54"/>
    <cellStyle name="40% - 輔色5 5" xfId="55"/>
    <cellStyle name="40% - 輔色6" xfId="56" builtinId="51" customBuiltin="1"/>
    <cellStyle name="40% - 輔色6 2" xfId="57"/>
    <cellStyle name="40% - 輔色6 3" xfId="58"/>
    <cellStyle name="40% - 輔色6 4" xfId="59"/>
    <cellStyle name="40% - 輔色6 5" xfId="60"/>
    <cellStyle name="60% - 輔色1" xfId="61" builtinId="32" customBuiltin="1"/>
    <cellStyle name="60% - 輔色1 2" xfId="62"/>
    <cellStyle name="60% - 輔色1 3" xfId="63"/>
    <cellStyle name="60% - 輔色1 4" xfId="64"/>
    <cellStyle name="60% - 輔色1 5" xfId="65"/>
    <cellStyle name="60% - 輔色2" xfId="66" builtinId="36" customBuiltin="1"/>
    <cellStyle name="60% - 輔色2 2" xfId="67"/>
    <cellStyle name="60% - 輔色2 3" xfId="68"/>
    <cellStyle name="60% - 輔色2 4" xfId="69"/>
    <cellStyle name="60% - 輔色2 5" xfId="70"/>
    <cellStyle name="60% - 輔色3" xfId="71" builtinId="40" customBuiltin="1"/>
    <cellStyle name="60% - 輔色3 2" xfId="72"/>
    <cellStyle name="60% - 輔色3 3" xfId="73"/>
    <cellStyle name="60% - 輔色3 4" xfId="74"/>
    <cellStyle name="60% - 輔色3 5" xfId="75"/>
    <cellStyle name="60% - 輔色4" xfId="76" builtinId="44" customBuiltin="1"/>
    <cellStyle name="60% - 輔色4 2" xfId="77"/>
    <cellStyle name="60% - 輔色4 3" xfId="78"/>
    <cellStyle name="60% - 輔色4 4" xfId="79"/>
    <cellStyle name="60% - 輔色4 5" xfId="80"/>
    <cellStyle name="60% - 輔色5" xfId="81" builtinId="48" customBuiltin="1"/>
    <cellStyle name="60% - 輔色5 2" xfId="82"/>
    <cellStyle name="60% - 輔色5 3" xfId="83"/>
    <cellStyle name="60% - 輔色5 4" xfId="84"/>
    <cellStyle name="60% - 輔色5 5" xfId="85"/>
    <cellStyle name="60% - 輔色6" xfId="86" builtinId="52" customBuiltin="1"/>
    <cellStyle name="60% - 輔色6 2" xfId="87"/>
    <cellStyle name="60% - 輔色6 3" xfId="88"/>
    <cellStyle name="60% - 輔色6 4" xfId="89"/>
    <cellStyle name="60% - 輔色6 5" xfId="90"/>
    <cellStyle name="eng" xfId="91"/>
    <cellStyle name="lu" xfId="92"/>
    <cellStyle name="Normal - Style1" xfId="93"/>
    <cellStyle name="Normal_Basic Assumptions" xfId="94"/>
    <cellStyle name="一般" xfId="0" builtinId="0"/>
    <cellStyle name="一般 10" xfId="243"/>
    <cellStyle name="一般 11" xfId="245"/>
    <cellStyle name="一般 12" xfId="246"/>
    <cellStyle name="一般 13" xfId="248"/>
    <cellStyle name="一般 14" xfId="250"/>
    <cellStyle name="一般 15" xfId="251"/>
    <cellStyle name="一般 16" xfId="252"/>
    <cellStyle name="一般 2" xfId="95"/>
    <cellStyle name="一般 3" xfId="96"/>
    <cellStyle name="一般 3 2" xfId="97"/>
    <cellStyle name="一般 4" xfId="98"/>
    <cellStyle name="一般 4 2" xfId="99"/>
    <cellStyle name="一般 5" xfId="100"/>
    <cellStyle name="一般 6" xfId="101"/>
    <cellStyle name="一般 6 2" xfId="102"/>
    <cellStyle name="一般 7" xfId="103"/>
    <cellStyle name="一般 8" xfId="104"/>
    <cellStyle name="一般 9" xfId="242"/>
    <cellStyle name="一般_%9A%8E段-C-102年度各校基金來源及用途概算表" xfId="105"/>
    <cellStyle name="一般_106年度各學校賸餘數" xfId="106"/>
    <cellStyle name="一般_Sheet1" xfId="107"/>
    <cellStyle name="一般_各校可編列經費" xfId="108"/>
    <cellStyle name="一般_國中簽收清冊Microsoft Excel 工作表" xfId="109"/>
    <cellStyle name="千分位" xfId="110" builtinId="3"/>
    <cellStyle name="千分位 2" xfId="111"/>
    <cellStyle name="千分位 2 2" xfId="112"/>
    <cellStyle name="千分位 3" xfId="113"/>
    <cellStyle name="千分位 3 2" xfId="114"/>
    <cellStyle name="千分位 4" xfId="115"/>
    <cellStyle name="千分位 5" xfId="244"/>
    <cellStyle name="千分位 6" xfId="247"/>
    <cellStyle name="千分位 7" xfId="249"/>
    <cellStyle name="中等" xfId="116" builtinId="28" customBuiltin="1"/>
    <cellStyle name="中等 2" xfId="117"/>
    <cellStyle name="中等 3" xfId="118"/>
    <cellStyle name="中等 4" xfId="119"/>
    <cellStyle name="中等 5" xfId="120"/>
    <cellStyle name="合計" xfId="121" builtinId="25" customBuiltin="1"/>
    <cellStyle name="合計 2" xfId="122"/>
    <cellStyle name="合計 3" xfId="123"/>
    <cellStyle name="合計 4" xfId="124"/>
    <cellStyle name="合計 5" xfId="125"/>
    <cellStyle name="好" xfId="126" builtinId="26" customBuiltin="1"/>
    <cellStyle name="好 2" xfId="127"/>
    <cellStyle name="好 3" xfId="128"/>
    <cellStyle name="好 4" xfId="129"/>
    <cellStyle name="好 5" xfId="130"/>
    <cellStyle name="好_工作表2" xfId="131"/>
    <cellStyle name="好_工作表3" xfId="132"/>
    <cellStyle name="百分比 2" xfId="133"/>
    <cellStyle name="百分比 3" xfId="134"/>
    <cellStyle name="百分比 3 2" xfId="135"/>
    <cellStyle name="百分比 4" xfId="136"/>
    <cellStyle name="計算方式" xfId="137" builtinId="22" customBuiltin="1"/>
    <cellStyle name="計算方式 2" xfId="138"/>
    <cellStyle name="計算方式 3" xfId="139"/>
    <cellStyle name="計算方式 4" xfId="140"/>
    <cellStyle name="計算方式 5" xfId="141"/>
    <cellStyle name="貨幣[0]_Apply" xfId="142"/>
    <cellStyle name="連結的儲存格" xfId="143" builtinId="24" customBuiltin="1"/>
    <cellStyle name="連結的儲存格 2" xfId="144"/>
    <cellStyle name="連結的儲存格 3" xfId="145"/>
    <cellStyle name="連結的儲存格 4" xfId="146"/>
    <cellStyle name="連結的儲存格 5" xfId="147"/>
    <cellStyle name="備註" xfId="148" builtinId="10" customBuiltin="1"/>
    <cellStyle name="備註 2" xfId="149"/>
    <cellStyle name="備註 2 2" xfId="150"/>
    <cellStyle name="備註 3" xfId="151"/>
    <cellStyle name="備註 3 2" xfId="152"/>
    <cellStyle name="備註 4" xfId="153"/>
    <cellStyle name="備註 5" xfId="154"/>
    <cellStyle name="說明文字" xfId="155" builtinId="53" customBuiltin="1"/>
    <cellStyle name="說明文字 2" xfId="156"/>
    <cellStyle name="說明文字 3" xfId="157"/>
    <cellStyle name="說明文字 4" xfId="158"/>
    <cellStyle name="說明文字 5" xfId="159"/>
    <cellStyle name="輔色1" xfId="160" builtinId="29" customBuiltin="1"/>
    <cellStyle name="輔色1 2" xfId="161"/>
    <cellStyle name="輔色1 3" xfId="162"/>
    <cellStyle name="輔色1 4" xfId="163"/>
    <cellStyle name="輔色1 5" xfId="164"/>
    <cellStyle name="輔色2" xfId="165" builtinId="33" customBuiltin="1"/>
    <cellStyle name="輔色2 2" xfId="166"/>
    <cellStyle name="輔色2 3" xfId="167"/>
    <cellStyle name="輔色2 4" xfId="168"/>
    <cellStyle name="輔色2 5" xfId="169"/>
    <cellStyle name="輔色3" xfId="170" builtinId="37" customBuiltin="1"/>
    <cellStyle name="輔色3 2" xfId="171"/>
    <cellStyle name="輔色3 3" xfId="172"/>
    <cellStyle name="輔色3 4" xfId="173"/>
    <cellStyle name="輔色3 5" xfId="174"/>
    <cellStyle name="輔色4" xfId="175" builtinId="41" customBuiltin="1"/>
    <cellStyle name="輔色4 2" xfId="176"/>
    <cellStyle name="輔色4 3" xfId="177"/>
    <cellStyle name="輔色4 4" xfId="178"/>
    <cellStyle name="輔色4 5" xfId="179"/>
    <cellStyle name="輔色5" xfId="180" builtinId="45" customBuiltin="1"/>
    <cellStyle name="輔色5 2" xfId="181"/>
    <cellStyle name="輔色5 3" xfId="182"/>
    <cellStyle name="輔色5 4" xfId="183"/>
    <cellStyle name="輔色5 5" xfId="184"/>
    <cellStyle name="輔色6" xfId="185" builtinId="49" customBuiltin="1"/>
    <cellStyle name="輔色6 2" xfId="186"/>
    <cellStyle name="輔色6 3" xfId="187"/>
    <cellStyle name="輔色6 4" xfId="188"/>
    <cellStyle name="輔色6 5" xfId="189"/>
    <cellStyle name="標題" xfId="190" builtinId="15" customBuiltin="1"/>
    <cellStyle name="標題 1" xfId="191" builtinId="16" customBuiltin="1"/>
    <cellStyle name="標題 1 2" xfId="192"/>
    <cellStyle name="標題 1 3" xfId="193"/>
    <cellStyle name="標題 1 4" xfId="194"/>
    <cellStyle name="標題 1 5" xfId="195"/>
    <cellStyle name="標題 2" xfId="196" builtinId="17" customBuiltin="1"/>
    <cellStyle name="標題 2 2" xfId="197"/>
    <cellStyle name="標題 2 3" xfId="198"/>
    <cellStyle name="標題 2 4" xfId="199"/>
    <cellStyle name="標題 2 5" xfId="200"/>
    <cellStyle name="標題 3" xfId="201" builtinId="18" customBuiltin="1"/>
    <cellStyle name="標題 3 2" xfId="202"/>
    <cellStyle name="標題 3 3" xfId="203"/>
    <cellStyle name="標題 3 4" xfId="204"/>
    <cellStyle name="標題 3 5" xfId="205"/>
    <cellStyle name="標題 4" xfId="206" builtinId="19" customBuiltin="1"/>
    <cellStyle name="標題 4 2" xfId="207"/>
    <cellStyle name="標題 4 3" xfId="208"/>
    <cellStyle name="標題 4 4" xfId="209"/>
    <cellStyle name="標題 4 5" xfId="210"/>
    <cellStyle name="標題 5" xfId="211"/>
    <cellStyle name="標題 6" xfId="212"/>
    <cellStyle name="標題 7" xfId="213"/>
    <cellStyle name="標題 8" xfId="214"/>
    <cellStyle name="輸入" xfId="215" builtinId="20" customBuiltin="1"/>
    <cellStyle name="輸入 2" xfId="216"/>
    <cellStyle name="輸入 3" xfId="217"/>
    <cellStyle name="輸入 4" xfId="218"/>
    <cellStyle name="輸入 5" xfId="219"/>
    <cellStyle name="輸出" xfId="220" builtinId="21" customBuiltin="1"/>
    <cellStyle name="輸出 2" xfId="221"/>
    <cellStyle name="輸出 3" xfId="222"/>
    <cellStyle name="輸出 4" xfId="223"/>
    <cellStyle name="輸出 5" xfId="224"/>
    <cellStyle name="檢查儲存格" xfId="225" builtinId="23" customBuiltin="1"/>
    <cellStyle name="檢查儲存格 2" xfId="226"/>
    <cellStyle name="檢查儲存格 3" xfId="227"/>
    <cellStyle name="檢查儲存格 4" xfId="228"/>
    <cellStyle name="檢查儲存格 5" xfId="229"/>
    <cellStyle name="壞" xfId="230" builtinId="27" customBuiltin="1"/>
    <cellStyle name="壞 2" xfId="231"/>
    <cellStyle name="壞 3" xfId="232"/>
    <cellStyle name="壞 4" xfId="233"/>
    <cellStyle name="壞 5" xfId="234"/>
    <cellStyle name="壞_工作表2" xfId="235"/>
    <cellStyle name="壞_工作表3" xfId="236"/>
    <cellStyle name="警告文字" xfId="237" builtinId="11" customBuiltin="1"/>
    <cellStyle name="警告文字 2" xfId="238"/>
    <cellStyle name="警告文字 3" xfId="239"/>
    <cellStyle name="警告文字 4" xfId="240"/>
    <cellStyle name="警告文字 5" xfId="241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indexed="61"/>
    <pageSetUpPr fitToPage="1"/>
  </sheetPr>
  <dimension ref="A1:AA189"/>
  <sheetViews>
    <sheetView tabSelected="1" view="pageBreakPreview" zoomScale="90" zoomScaleNormal="100" zoomScaleSheetLayoutView="90" workbookViewId="0">
      <pane xSplit="2" ySplit="8" topLeftCell="C9" activePane="bottomRight" state="frozen"/>
      <selection activeCell="J108" sqref="J108"/>
      <selection pane="topRight" activeCell="J108" sqref="J108"/>
      <selection pane="bottomLeft" activeCell="J108" sqref="J108"/>
      <selection pane="bottomRight" activeCell="J16" sqref="J16"/>
    </sheetView>
  </sheetViews>
  <sheetFormatPr defaultRowHeight="16.5" x14ac:dyDescent="0.25"/>
  <cols>
    <col min="1" max="1" width="7.625" style="12" customWidth="1"/>
    <col min="2" max="2" width="14.875" style="12" customWidth="1"/>
    <col min="3" max="3" width="15.5" style="12" customWidth="1"/>
    <col min="4" max="4" width="15" style="2" customWidth="1"/>
    <col min="5" max="5" width="16.25" style="28" customWidth="1"/>
    <col min="6" max="6" width="14.125" style="2" customWidth="1"/>
    <col min="7" max="7" width="13.875" style="2" customWidth="1"/>
    <col min="8" max="8" width="13.375" style="12" customWidth="1"/>
    <col min="9" max="9" width="19.375" style="2" customWidth="1"/>
    <col min="10" max="10" width="16" style="2" customWidth="1"/>
    <col min="11" max="11" width="22" style="2" customWidth="1"/>
    <col min="12" max="12" width="16.625" style="2" customWidth="1"/>
    <col min="13" max="13" width="17.25" style="2" customWidth="1"/>
    <col min="14" max="15" width="15.75" style="2" customWidth="1"/>
    <col min="16" max="16" width="16" style="2" customWidth="1"/>
    <col min="17" max="17" width="13.625" style="20" customWidth="1"/>
    <col min="18" max="18" width="19.125" style="14" customWidth="1"/>
    <col min="19" max="19" width="16.125" style="14" bestFit="1" customWidth="1"/>
    <col min="20" max="20" width="19.375" style="44" bestFit="1" customWidth="1"/>
    <col min="21" max="21" width="16.125" style="14" bestFit="1" customWidth="1"/>
    <col min="22" max="22" width="19" style="44" customWidth="1"/>
    <col min="23" max="23" width="16.125" style="14" customWidth="1"/>
    <col min="24" max="24" width="19.375" style="44" bestFit="1" customWidth="1"/>
    <col min="25" max="25" width="16.125" style="14" bestFit="1" customWidth="1"/>
    <col min="26" max="27" width="9" style="12"/>
    <col min="28" max="16384" width="9" style="2"/>
  </cols>
  <sheetData>
    <row r="1" spans="1:27" x14ac:dyDescent="0.25">
      <c r="F1" s="34" t="s">
        <v>608</v>
      </c>
    </row>
    <row r="2" spans="1:27" ht="26.25" customHeight="1" thickBot="1" x14ac:dyDescent="0.3">
      <c r="A2" s="128" t="s">
        <v>689</v>
      </c>
      <c r="B2" s="128"/>
      <c r="C2" s="128"/>
      <c r="D2" s="128"/>
      <c r="E2" s="128"/>
      <c r="I2" s="12"/>
      <c r="P2" s="2" t="s">
        <v>194</v>
      </c>
      <c r="R2" s="73" t="s">
        <v>715</v>
      </c>
      <c r="S2" s="103" t="s">
        <v>586</v>
      </c>
      <c r="T2" s="73" t="str">
        <f>R2</f>
        <v>115.7.2核定</v>
      </c>
      <c r="U2" s="106" t="s">
        <v>585</v>
      </c>
      <c r="V2" s="73" t="str">
        <f>R2</f>
        <v>115.7.2核定</v>
      </c>
      <c r="W2" s="106" t="s">
        <v>585</v>
      </c>
      <c r="X2" s="73" t="str">
        <f>R2</f>
        <v>115.7.2核定</v>
      </c>
      <c r="Y2" s="106" t="s">
        <v>585</v>
      </c>
    </row>
    <row r="3" spans="1:27" s="22" customFormat="1" ht="19.5" customHeight="1" x14ac:dyDescent="0.25">
      <c r="A3" s="106" t="s">
        <v>170</v>
      </c>
      <c r="B3" s="106" t="s">
        <v>42</v>
      </c>
      <c r="C3" s="120" t="s">
        <v>623</v>
      </c>
      <c r="D3" s="120" t="s">
        <v>624</v>
      </c>
      <c r="E3" s="132" t="s">
        <v>705</v>
      </c>
      <c r="F3" s="116" t="s">
        <v>625</v>
      </c>
      <c r="G3" s="116" t="s">
        <v>703</v>
      </c>
      <c r="H3" s="122" t="s">
        <v>626</v>
      </c>
      <c r="I3" s="116" t="s">
        <v>627</v>
      </c>
      <c r="J3" s="114" t="s">
        <v>707</v>
      </c>
      <c r="K3" s="118" t="s">
        <v>605</v>
      </c>
      <c r="L3" s="114" t="s">
        <v>628</v>
      </c>
      <c r="M3" s="126" t="s">
        <v>629</v>
      </c>
      <c r="N3" s="124" t="s">
        <v>630</v>
      </c>
      <c r="O3" s="109" t="s">
        <v>631</v>
      </c>
      <c r="P3" s="109" t="s">
        <v>632</v>
      </c>
      <c r="Q3" s="30"/>
      <c r="R3" s="112" t="s">
        <v>587</v>
      </c>
      <c r="S3" s="104"/>
      <c r="T3" s="113" t="s">
        <v>606</v>
      </c>
      <c r="U3" s="107"/>
      <c r="V3" s="113" t="s">
        <v>588</v>
      </c>
      <c r="W3" s="107"/>
      <c r="X3" s="113" t="s">
        <v>607</v>
      </c>
      <c r="Y3" s="107"/>
      <c r="Z3" s="32"/>
      <c r="AA3" s="32"/>
    </row>
    <row r="4" spans="1:27" s="22" customFormat="1" ht="57.75" customHeight="1" thickBot="1" x14ac:dyDescent="0.3">
      <c r="A4" s="108"/>
      <c r="B4" s="108"/>
      <c r="C4" s="121" t="s">
        <v>47</v>
      </c>
      <c r="D4" s="121" t="s">
        <v>47</v>
      </c>
      <c r="E4" s="133"/>
      <c r="F4" s="117"/>
      <c r="G4" s="117"/>
      <c r="H4" s="123"/>
      <c r="I4" s="117"/>
      <c r="J4" s="115"/>
      <c r="K4" s="119"/>
      <c r="L4" s="115"/>
      <c r="M4" s="127"/>
      <c r="N4" s="125"/>
      <c r="O4" s="110"/>
      <c r="P4" s="110"/>
      <c r="Q4" s="30" t="s">
        <v>555</v>
      </c>
      <c r="R4" s="112"/>
      <c r="S4" s="105"/>
      <c r="T4" s="113"/>
      <c r="U4" s="108"/>
      <c r="V4" s="113"/>
      <c r="W4" s="108"/>
      <c r="X4" s="113"/>
      <c r="Y4" s="108"/>
      <c r="Z4" s="32"/>
      <c r="AA4" s="32"/>
    </row>
    <row r="5" spans="1:27" s="24" customFormat="1" ht="14.25" customHeight="1" x14ac:dyDescent="0.25">
      <c r="A5" s="130" t="s">
        <v>37</v>
      </c>
      <c r="B5" s="131"/>
      <c r="C5" s="23">
        <f t="shared" ref="C5:P5" si="0">C6+C7+C8</f>
        <v>583968827</v>
      </c>
      <c r="D5" s="23">
        <f t="shared" si="0"/>
        <v>583975000</v>
      </c>
      <c r="E5" s="23">
        <f>E6+E7+E8</f>
        <v>-265349000</v>
      </c>
      <c r="F5" s="23">
        <f t="shared" si="0"/>
        <v>191591000</v>
      </c>
      <c r="G5" s="23">
        <f t="shared" si="0"/>
        <v>102540000</v>
      </c>
      <c r="H5" s="23">
        <f t="shared" si="0"/>
        <v>0</v>
      </c>
      <c r="I5" s="23">
        <f>I6+I7+I8</f>
        <v>7845517000</v>
      </c>
      <c r="J5" s="23">
        <f t="shared" si="0"/>
        <v>74011000</v>
      </c>
      <c r="K5" s="49">
        <f t="shared" si="0"/>
        <v>8022068000</v>
      </c>
      <c r="L5" s="23">
        <f t="shared" si="0"/>
        <v>7653926000</v>
      </c>
      <c r="M5" s="49">
        <f t="shared" si="0"/>
        <v>7727937000</v>
      </c>
      <c r="N5" s="49">
        <f t="shared" si="0"/>
        <v>-294131000</v>
      </c>
      <c r="O5" s="49">
        <f t="shared" si="0"/>
        <v>318626000</v>
      </c>
      <c r="P5" s="49">
        <f t="shared" si="0"/>
        <v>24495000</v>
      </c>
      <c r="Q5" s="31"/>
      <c r="R5" s="23">
        <f t="shared" ref="R5:Y5" si="1">R6+R7+R8</f>
        <v>7811807000</v>
      </c>
      <c r="S5" s="23">
        <f>S6+S7+S8</f>
        <v>33710000</v>
      </c>
      <c r="T5" s="23">
        <f t="shared" si="1"/>
        <v>7988358000</v>
      </c>
      <c r="U5" s="23">
        <f t="shared" si="1"/>
        <v>33710000</v>
      </c>
      <c r="V5" s="23">
        <f t="shared" si="1"/>
        <v>7620216000</v>
      </c>
      <c r="W5" s="23">
        <f t="shared" si="1"/>
        <v>33710000</v>
      </c>
      <c r="X5" s="23">
        <f t="shared" si="1"/>
        <v>7694227000</v>
      </c>
      <c r="Y5" s="23">
        <f t="shared" si="1"/>
        <v>33710000</v>
      </c>
      <c r="Z5" s="33"/>
      <c r="AA5" s="33"/>
    </row>
    <row r="6" spans="1:27" s="24" customFormat="1" ht="14.25" customHeight="1" x14ac:dyDescent="0.25">
      <c r="A6" s="129" t="s">
        <v>38</v>
      </c>
      <c r="B6" s="129"/>
      <c r="C6" s="54">
        <f t="shared" ref="C6:P6" si="2">C9</f>
        <v>15279150</v>
      </c>
      <c r="D6" s="54">
        <f t="shared" si="2"/>
        <v>15279000</v>
      </c>
      <c r="E6" s="54">
        <f t="shared" si="2"/>
        <v>-8501000</v>
      </c>
      <c r="F6" s="54">
        <f t="shared" si="2"/>
        <v>2295000</v>
      </c>
      <c r="G6" s="54">
        <f t="shared" si="2"/>
        <v>3982000</v>
      </c>
      <c r="H6" s="54">
        <f t="shared" si="2"/>
        <v>0</v>
      </c>
      <c r="I6" s="54">
        <f t="shared" si="2"/>
        <v>277323000</v>
      </c>
      <c r="J6" s="54">
        <f t="shared" si="2"/>
        <v>130000</v>
      </c>
      <c r="K6" s="54">
        <f t="shared" si="2"/>
        <v>281435000</v>
      </c>
      <c r="L6" s="54">
        <f t="shared" si="2"/>
        <v>275028000</v>
      </c>
      <c r="M6" s="54">
        <f t="shared" si="2"/>
        <v>275158000</v>
      </c>
      <c r="N6" s="54">
        <f t="shared" si="2"/>
        <v>-6277000</v>
      </c>
      <c r="O6" s="54">
        <f t="shared" si="2"/>
        <v>6778000</v>
      </c>
      <c r="P6" s="54">
        <f t="shared" si="2"/>
        <v>501000</v>
      </c>
      <c r="Q6" s="31"/>
      <c r="R6" s="54">
        <f t="shared" ref="R6:Y6" si="3">R9</f>
        <v>274723000</v>
      </c>
      <c r="S6" s="54">
        <f t="shared" si="3"/>
        <v>2600000</v>
      </c>
      <c r="T6" s="54">
        <f t="shared" si="3"/>
        <v>278835000</v>
      </c>
      <c r="U6" s="54">
        <f t="shared" si="3"/>
        <v>2600000</v>
      </c>
      <c r="V6" s="54">
        <f t="shared" si="3"/>
        <v>272428000</v>
      </c>
      <c r="W6" s="54">
        <f t="shared" si="3"/>
        <v>2600000</v>
      </c>
      <c r="X6" s="54">
        <f t="shared" si="3"/>
        <v>272558000</v>
      </c>
      <c r="Y6" s="54">
        <f t="shared" si="3"/>
        <v>2600000</v>
      </c>
      <c r="Z6" s="33"/>
      <c r="AA6" s="33"/>
    </row>
    <row r="7" spans="1:27" s="24" customFormat="1" ht="14.25" customHeight="1" x14ac:dyDescent="0.25">
      <c r="A7" s="129" t="s">
        <v>39</v>
      </c>
      <c r="B7" s="129"/>
      <c r="C7" s="54">
        <f t="shared" ref="C7:P7" si="4">SUM(C10:C38)</f>
        <v>150627261</v>
      </c>
      <c r="D7" s="54">
        <f t="shared" si="4"/>
        <v>150629000</v>
      </c>
      <c r="E7" s="54">
        <f t="shared" si="4"/>
        <v>-53705000</v>
      </c>
      <c r="F7" s="54">
        <f t="shared" si="4"/>
        <v>70456000</v>
      </c>
      <c r="G7" s="54">
        <f t="shared" si="4"/>
        <v>20143000</v>
      </c>
      <c r="H7" s="54">
        <f t="shared" si="4"/>
        <v>0</v>
      </c>
      <c r="I7" s="54">
        <f t="shared" si="4"/>
        <v>2301529000</v>
      </c>
      <c r="J7" s="54">
        <f t="shared" si="4"/>
        <v>15273000</v>
      </c>
      <c r="K7" s="54">
        <f t="shared" si="4"/>
        <v>2336945000</v>
      </c>
      <c r="L7" s="54">
        <f t="shared" si="4"/>
        <v>2231073000</v>
      </c>
      <c r="M7" s="54">
        <f t="shared" si="4"/>
        <v>2246346000</v>
      </c>
      <c r="N7" s="54">
        <f t="shared" si="4"/>
        <v>-90599000</v>
      </c>
      <c r="O7" s="54">
        <f t="shared" si="4"/>
        <v>96924000</v>
      </c>
      <c r="P7" s="54">
        <f t="shared" si="4"/>
        <v>6325000</v>
      </c>
      <c r="Q7" s="31"/>
      <c r="R7" s="54">
        <f t="shared" ref="R7:Y7" si="5">SUM(R10:R38)</f>
        <v>2270419000</v>
      </c>
      <c r="S7" s="54">
        <f t="shared" si="5"/>
        <v>31110000</v>
      </c>
      <c r="T7" s="54">
        <f t="shared" si="5"/>
        <v>2305835000</v>
      </c>
      <c r="U7" s="54">
        <f t="shared" si="5"/>
        <v>31110000</v>
      </c>
      <c r="V7" s="54">
        <f t="shared" si="5"/>
        <v>2199963000</v>
      </c>
      <c r="W7" s="54">
        <f t="shared" si="5"/>
        <v>31110000</v>
      </c>
      <c r="X7" s="54">
        <f t="shared" si="5"/>
        <v>2215236000</v>
      </c>
      <c r="Y7" s="54">
        <f t="shared" si="5"/>
        <v>31110000</v>
      </c>
      <c r="Z7" s="33"/>
      <c r="AA7" s="33"/>
    </row>
    <row r="8" spans="1:27" s="24" customFormat="1" x14ac:dyDescent="0.25">
      <c r="A8" s="129" t="s">
        <v>40</v>
      </c>
      <c r="B8" s="129"/>
      <c r="C8" s="54">
        <f t="shared" ref="C8:P8" si="6">SUM(C39:C173)</f>
        <v>418062416</v>
      </c>
      <c r="D8" s="54">
        <f t="shared" si="6"/>
        <v>418067000</v>
      </c>
      <c r="E8" s="54">
        <f t="shared" si="6"/>
        <v>-203143000</v>
      </c>
      <c r="F8" s="54">
        <f t="shared" si="6"/>
        <v>118840000</v>
      </c>
      <c r="G8" s="54">
        <f t="shared" si="6"/>
        <v>78415000</v>
      </c>
      <c r="H8" s="54">
        <f t="shared" si="6"/>
        <v>0</v>
      </c>
      <c r="I8" s="54">
        <f>SUM(I39:I173)</f>
        <v>5266665000</v>
      </c>
      <c r="J8" s="54">
        <f t="shared" si="6"/>
        <v>58608000</v>
      </c>
      <c r="K8" s="54">
        <f t="shared" si="6"/>
        <v>5403688000</v>
      </c>
      <c r="L8" s="54">
        <f t="shared" si="6"/>
        <v>5147825000</v>
      </c>
      <c r="M8" s="54">
        <f t="shared" si="6"/>
        <v>5206433000</v>
      </c>
      <c r="N8" s="54">
        <f t="shared" si="6"/>
        <v>-197255000</v>
      </c>
      <c r="O8" s="54">
        <f t="shared" si="6"/>
        <v>214924000</v>
      </c>
      <c r="P8" s="54">
        <f t="shared" si="6"/>
        <v>17669000</v>
      </c>
      <c r="Q8" s="20" t="str">
        <f>IF(P8&lt;0,-P8,"")</f>
        <v/>
      </c>
      <c r="R8" s="54">
        <f t="shared" ref="R8:Y8" si="7">SUM(R39:R173)</f>
        <v>5266665000</v>
      </c>
      <c r="S8" s="54">
        <f t="shared" si="7"/>
        <v>0</v>
      </c>
      <c r="T8" s="54">
        <f t="shared" si="7"/>
        <v>5403688000</v>
      </c>
      <c r="U8" s="54">
        <f t="shared" si="7"/>
        <v>0</v>
      </c>
      <c r="V8" s="54">
        <f t="shared" si="7"/>
        <v>5147825000</v>
      </c>
      <c r="W8" s="54">
        <f t="shared" si="7"/>
        <v>0</v>
      </c>
      <c r="X8" s="54">
        <f t="shared" si="7"/>
        <v>5206433000</v>
      </c>
      <c r="Y8" s="54">
        <f t="shared" si="7"/>
        <v>0</v>
      </c>
      <c r="Z8" s="33"/>
      <c r="AA8" s="33"/>
    </row>
    <row r="9" spans="1:27" s="12" customFormat="1" x14ac:dyDescent="0.25">
      <c r="A9" s="3" t="s">
        <v>549</v>
      </c>
      <c r="B9" s="3" t="s">
        <v>177</v>
      </c>
      <c r="C9" s="50">
        <v>15279150</v>
      </c>
      <c r="D9" s="51">
        <f>ROUND(C9,-3)</f>
        <v>15279000</v>
      </c>
      <c r="E9" s="14">
        <v>-8501000</v>
      </c>
      <c r="F9" s="14">
        <v>2295000</v>
      </c>
      <c r="G9" s="14">
        <v>3982000</v>
      </c>
      <c r="H9" s="14"/>
      <c r="I9" s="14">
        <v>277323000</v>
      </c>
      <c r="J9" s="14">
        <v>130000</v>
      </c>
      <c r="K9" s="14">
        <f>G9+I9+J9-H9</f>
        <v>281435000</v>
      </c>
      <c r="L9" s="14">
        <f>I9-F9</f>
        <v>275028000</v>
      </c>
      <c r="M9" s="14">
        <f>J9+L9</f>
        <v>275158000</v>
      </c>
      <c r="N9" s="14">
        <f>M9-K9</f>
        <v>-6277000</v>
      </c>
      <c r="O9" s="25">
        <f>D9+E9</f>
        <v>6778000</v>
      </c>
      <c r="P9" s="14">
        <f>O9+N9</f>
        <v>501000</v>
      </c>
      <c r="Q9" s="20" t="str">
        <f>IF(P9&lt;0,-P9,"")</f>
        <v/>
      </c>
      <c r="R9" s="14">
        <v>274723000</v>
      </c>
      <c r="S9" s="14">
        <f>I9-R9</f>
        <v>2600000</v>
      </c>
      <c r="T9" s="44">
        <v>278835000</v>
      </c>
      <c r="U9" s="14">
        <f t="shared" ref="U9:U38" si="8">K9-T9</f>
        <v>2600000</v>
      </c>
      <c r="V9" s="44">
        <v>272428000</v>
      </c>
      <c r="W9" s="14">
        <f t="shared" ref="W9:W38" si="9">L9-V9</f>
        <v>2600000</v>
      </c>
      <c r="X9" s="44">
        <v>272558000</v>
      </c>
      <c r="Y9" s="14">
        <f t="shared" ref="Y9:Y38" si="10">M9-X9</f>
        <v>2600000</v>
      </c>
    </row>
    <row r="10" spans="1:27" ht="16.5" customHeight="1" x14ac:dyDescent="0.25">
      <c r="A10" s="3" t="s">
        <v>171</v>
      </c>
      <c r="B10" s="3" t="s">
        <v>172</v>
      </c>
      <c r="C10" s="50">
        <v>10296858</v>
      </c>
      <c r="D10" s="51">
        <f t="shared" ref="D10:D71" si="11">ROUND(C10,-3)</f>
        <v>10297000</v>
      </c>
      <c r="E10" s="14">
        <v>-2648000</v>
      </c>
      <c r="F10" s="14">
        <v>5392000</v>
      </c>
      <c r="G10" s="14">
        <v>2124000</v>
      </c>
      <c r="H10" s="14"/>
      <c r="I10" s="14">
        <v>127012000</v>
      </c>
      <c r="J10" s="14">
        <v>810000</v>
      </c>
      <c r="K10" s="14">
        <f t="shared" ref="K10:K71" si="12">G10+I10+J10-H10</f>
        <v>129946000</v>
      </c>
      <c r="L10" s="14">
        <f t="shared" ref="L10:L71" si="13">I10-F10</f>
        <v>121620000</v>
      </c>
      <c r="M10" s="14">
        <f t="shared" ref="M10:M71" si="14">J10+L10</f>
        <v>122430000</v>
      </c>
      <c r="N10" s="14">
        <f>M10-K10</f>
        <v>-7516000</v>
      </c>
      <c r="O10" s="25">
        <f>D10+E10</f>
        <v>7649000</v>
      </c>
      <c r="P10" s="14">
        <f t="shared" ref="P10:P71" si="15">O10+N10</f>
        <v>133000</v>
      </c>
      <c r="Q10" s="20" t="str">
        <f t="shared" ref="Q10:Q71" si="16">IF(P10&lt;0,-P10,"")</f>
        <v/>
      </c>
      <c r="R10" s="14">
        <v>127012000</v>
      </c>
      <c r="S10" s="14">
        <f t="shared" ref="S10:S38" si="17">I10-R10</f>
        <v>0</v>
      </c>
      <c r="T10" s="44">
        <v>129946000</v>
      </c>
      <c r="U10" s="14">
        <f t="shared" si="8"/>
        <v>0</v>
      </c>
      <c r="V10" s="44">
        <v>121620000</v>
      </c>
      <c r="W10" s="14">
        <f t="shared" si="9"/>
        <v>0</v>
      </c>
      <c r="X10" s="44">
        <v>122430000</v>
      </c>
      <c r="Y10" s="14">
        <f t="shared" si="10"/>
        <v>0</v>
      </c>
    </row>
    <row r="11" spans="1:27" ht="16.5" customHeight="1" x14ac:dyDescent="0.25">
      <c r="A11" s="3" t="s">
        <v>545</v>
      </c>
      <c r="B11" s="3" t="s">
        <v>173</v>
      </c>
      <c r="C11" s="50">
        <v>11457833</v>
      </c>
      <c r="D11" s="51">
        <f t="shared" si="11"/>
        <v>11458000</v>
      </c>
      <c r="E11" s="14">
        <v>-1891000</v>
      </c>
      <c r="F11" s="14">
        <v>7254000</v>
      </c>
      <c r="G11" s="14">
        <v>1811000</v>
      </c>
      <c r="H11" s="14"/>
      <c r="I11" s="14">
        <v>187356000</v>
      </c>
      <c r="J11" s="14">
        <v>332000</v>
      </c>
      <c r="K11" s="14">
        <f>G11+I11+J11-H11</f>
        <v>189499000</v>
      </c>
      <c r="L11" s="14">
        <f t="shared" si="13"/>
        <v>180102000</v>
      </c>
      <c r="M11" s="14">
        <f t="shared" si="14"/>
        <v>180434000</v>
      </c>
      <c r="N11" s="14">
        <f t="shared" ref="N11:N38" si="18">M11-K11</f>
        <v>-9065000</v>
      </c>
      <c r="O11" s="25">
        <f t="shared" ref="O11:O38" si="19">D11+E11</f>
        <v>9567000</v>
      </c>
      <c r="P11" s="14">
        <f t="shared" si="15"/>
        <v>502000</v>
      </c>
      <c r="Q11" s="20" t="str">
        <f t="shared" si="16"/>
        <v/>
      </c>
      <c r="R11" s="14">
        <v>178309000</v>
      </c>
      <c r="S11" s="14">
        <f t="shared" si="17"/>
        <v>9047000</v>
      </c>
      <c r="T11" s="44">
        <v>180452000</v>
      </c>
      <c r="U11" s="14">
        <f t="shared" si="8"/>
        <v>9047000</v>
      </c>
      <c r="V11" s="44">
        <v>171055000</v>
      </c>
      <c r="W11" s="14">
        <f t="shared" si="9"/>
        <v>9047000</v>
      </c>
      <c r="X11" s="44">
        <v>171387000</v>
      </c>
      <c r="Y11" s="14">
        <f t="shared" si="10"/>
        <v>9047000</v>
      </c>
    </row>
    <row r="12" spans="1:27" x14ac:dyDescent="0.25">
      <c r="A12" s="3" t="s">
        <v>546</v>
      </c>
      <c r="B12" s="3" t="s">
        <v>174</v>
      </c>
      <c r="C12" s="50">
        <v>7514563</v>
      </c>
      <c r="D12" s="51">
        <f t="shared" si="11"/>
        <v>7515000</v>
      </c>
      <c r="E12" s="14">
        <v>-1717000</v>
      </c>
      <c r="F12" s="14">
        <v>3742000</v>
      </c>
      <c r="G12" s="14">
        <v>1889000</v>
      </c>
      <c r="H12" s="14"/>
      <c r="I12" s="14">
        <v>264593000</v>
      </c>
      <c r="J12" s="14">
        <v>365000</v>
      </c>
      <c r="K12" s="14">
        <f t="shared" si="12"/>
        <v>266847000</v>
      </c>
      <c r="L12" s="14">
        <f t="shared" si="13"/>
        <v>260851000</v>
      </c>
      <c r="M12" s="14">
        <f t="shared" si="14"/>
        <v>261216000</v>
      </c>
      <c r="N12" s="14">
        <f t="shared" si="18"/>
        <v>-5631000</v>
      </c>
      <c r="O12" s="25">
        <f t="shared" si="19"/>
        <v>5798000</v>
      </c>
      <c r="P12" s="14">
        <f t="shared" si="15"/>
        <v>167000</v>
      </c>
      <c r="Q12" s="20" t="str">
        <f t="shared" si="16"/>
        <v/>
      </c>
      <c r="R12" s="14">
        <v>263439000</v>
      </c>
      <c r="S12" s="14">
        <f t="shared" si="17"/>
        <v>1154000</v>
      </c>
      <c r="T12" s="44">
        <v>265693000</v>
      </c>
      <c r="U12" s="14">
        <f t="shared" si="8"/>
        <v>1154000</v>
      </c>
      <c r="V12" s="44">
        <v>259697000</v>
      </c>
      <c r="W12" s="14">
        <f t="shared" si="9"/>
        <v>1154000</v>
      </c>
      <c r="X12" s="44">
        <v>260062000</v>
      </c>
      <c r="Y12" s="14">
        <f t="shared" si="10"/>
        <v>1154000</v>
      </c>
    </row>
    <row r="13" spans="1:27" x14ac:dyDescent="0.25">
      <c r="A13" s="3" t="s">
        <v>547</v>
      </c>
      <c r="B13" s="3" t="s">
        <v>175</v>
      </c>
      <c r="C13" s="50">
        <v>1268652</v>
      </c>
      <c r="D13" s="51">
        <f t="shared" si="11"/>
        <v>1269000</v>
      </c>
      <c r="E13" s="14">
        <v>-338000</v>
      </c>
      <c r="F13" s="14">
        <v>362000</v>
      </c>
      <c r="G13" s="14">
        <v>369000</v>
      </c>
      <c r="H13" s="14"/>
      <c r="I13" s="14">
        <v>25626000</v>
      </c>
      <c r="J13" s="14">
        <v>300000</v>
      </c>
      <c r="K13" s="14">
        <f t="shared" si="12"/>
        <v>26295000</v>
      </c>
      <c r="L13" s="14">
        <f>I13-F13</f>
        <v>25264000</v>
      </c>
      <c r="M13" s="14">
        <f t="shared" si="14"/>
        <v>25564000</v>
      </c>
      <c r="N13" s="14">
        <f t="shared" si="18"/>
        <v>-731000</v>
      </c>
      <c r="O13" s="25">
        <f t="shared" si="19"/>
        <v>931000</v>
      </c>
      <c r="P13" s="14">
        <f t="shared" si="15"/>
        <v>200000</v>
      </c>
      <c r="Q13" s="20" t="str">
        <f t="shared" si="16"/>
        <v/>
      </c>
      <c r="R13" s="14">
        <v>25626000</v>
      </c>
      <c r="S13" s="14">
        <f t="shared" si="17"/>
        <v>0</v>
      </c>
      <c r="T13" s="44">
        <v>26295000</v>
      </c>
      <c r="U13" s="14">
        <f t="shared" si="8"/>
        <v>0</v>
      </c>
      <c r="V13" s="44">
        <v>25264000</v>
      </c>
      <c r="W13" s="14">
        <f t="shared" si="9"/>
        <v>0</v>
      </c>
      <c r="X13" s="44">
        <v>25564000</v>
      </c>
      <c r="Y13" s="14">
        <f t="shared" si="10"/>
        <v>0</v>
      </c>
      <c r="Z13" s="111"/>
    </row>
    <row r="14" spans="1:27" x14ac:dyDescent="0.25">
      <c r="A14" s="3" t="s">
        <v>548</v>
      </c>
      <c r="B14" s="3" t="s">
        <v>176</v>
      </c>
      <c r="C14" s="50">
        <v>5335179</v>
      </c>
      <c r="D14" s="51">
        <f t="shared" si="11"/>
        <v>5335000</v>
      </c>
      <c r="E14" s="14">
        <v>-1250000</v>
      </c>
      <c r="F14" s="14">
        <v>3216000</v>
      </c>
      <c r="G14" s="14">
        <v>519000</v>
      </c>
      <c r="H14" s="14"/>
      <c r="I14" s="14">
        <v>219430000</v>
      </c>
      <c r="J14" s="14">
        <v>1510000</v>
      </c>
      <c r="K14" s="14">
        <f t="shared" si="12"/>
        <v>221459000</v>
      </c>
      <c r="L14" s="14">
        <f t="shared" si="13"/>
        <v>216214000</v>
      </c>
      <c r="M14" s="14">
        <f t="shared" si="14"/>
        <v>217724000</v>
      </c>
      <c r="N14" s="14">
        <f t="shared" si="18"/>
        <v>-3735000</v>
      </c>
      <c r="O14" s="25">
        <f t="shared" si="19"/>
        <v>4085000</v>
      </c>
      <c r="P14" s="14">
        <f t="shared" si="15"/>
        <v>350000</v>
      </c>
      <c r="Q14" s="20" t="str">
        <f t="shared" si="16"/>
        <v/>
      </c>
      <c r="R14" s="14">
        <v>214760000</v>
      </c>
      <c r="S14" s="14">
        <f t="shared" si="17"/>
        <v>4670000</v>
      </c>
      <c r="T14" s="44">
        <v>216789000</v>
      </c>
      <c r="U14" s="14">
        <f t="shared" si="8"/>
        <v>4670000</v>
      </c>
      <c r="V14" s="44">
        <v>211544000</v>
      </c>
      <c r="W14" s="14">
        <f t="shared" si="9"/>
        <v>4670000</v>
      </c>
      <c r="X14" s="44">
        <v>213054000</v>
      </c>
      <c r="Y14" s="14">
        <f t="shared" si="10"/>
        <v>4670000</v>
      </c>
      <c r="Z14" s="111"/>
    </row>
    <row r="15" spans="1:27" ht="16.5" customHeight="1" x14ac:dyDescent="0.25">
      <c r="A15" s="3" t="s">
        <v>550</v>
      </c>
      <c r="B15" s="3" t="s">
        <v>178</v>
      </c>
      <c r="C15" s="50">
        <v>2570550</v>
      </c>
      <c r="D15" s="51">
        <f t="shared" si="11"/>
        <v>2571000</v>
      </c>
      <c r="E15" s="14">
        <v>-1106000</v>
      </c>
      <c r="F15" s="14">
        <v>1166000</v>
      </c>
      <c r="G15" s="14">
        <v>258000</v>
      </c>
      <c r="H15" s="14"/>
      <c r="I15" s="14">
        <v>41804000</v>
      </c>
      <c r="J15" s="14">
        <v>94000</v>
      </c>
      <c r="K15" s="14">
        <f t="shared" si="12"/>
        <v>42156000</v>
      </c>
      <c r="L15" s="14">
        <f t="shared" si="13"/>
        <v>40638000</v>
      </c>
      <c r="M15" s="14">
        <f t="shared" si="14"/>
        <v>40732000</v>
      </c>
      <c r="N15" s="14">
        <f t="shared" si="18"/>
        <v>-1424000</v>
      </c>
      <c r="O15" s="25">
        <f t="shared" si="19"/>
        <v>1465000</v>
      </c>
      <c r="P15" s="14">
        <f t="shared" si="15"/>
        <v>41000</v>
      </c>
      <c r="Q15" s="20" t="str">
        <f t="shared" si="16"/>
        <v/>
      </c>
      <c r="R15" s="14">
        <v>41804000</v>
      </c>
      <c r="S15" s="14">
        <f t="shared" si="17"/>
        <v>0</v>
      </c>
      <c r="T15" s="44">
        <v>42156000</v>
      </c>
      <c r="U15" s="14">
        <f t="shared" si="8"/>
        <v>0</v>
      </c>
      <c r="V15" s="44">
        <v>40638000</v>
      </c>
      <c r="W15" s="14">
        <f t="shared" si="9"/>
        <v>0</v>
      </c>
      <c r="X15" s="44">
        <v>40732000</v>
      </c>
      <c r="Y15" s="14">
        <f t="shared" si="10"/>
        <v>0</v>
      </c>
    </row>
    <row r="16" spans="1:27" ht="16.5" customHeight="1" x14ac:dyDescent="0.25">
      <c r="A16" s="3" t="s">
        <v>551</v>
      </c>
      <c r="B16" s="3" t="s">
        <v>179</v>
      </c>
      <c r="C16" s="50">
        <v>2885015</v>
      </c>
      <c r="D16" s="51">
        <f t="shared" si="11"/>
        <v>2885000</v>
      </c>
      <c r="E16" s="14">
        <v>-1336000</v>
      </c>
      <c r="F16" s="14">
        <v>556000</v>
      </c>
      <c r="G16" s="14">
        <v>492000</v>
      </c>
      <c r="H16" s="14"/>
      <c r="I16" s="14">
        <v>43644000</v>
      </c>
      <c r="J16" s="14">
        <v>170000</v>
      </c>
      <c r="K16" s="14">
        <f t="shared" si="12"/>
        <v>44306000</v>
      </c>
      <c r="L16" s="14">
        <f t="shared" si="13"/>
        <v>43088000</v>
      </c>
      <c r="M16" s="14">
        <f t="shared" si="14"/>
        <v>43258000</v>
      </c>
      <c r="N16" s="14">
        <f t="shared" si="18"/>
        <v>-1048000</v>
      </c>
      <c r="O16" s="25">
        <f t="shared" si="19"/>
        <v>1549000</v>
      </c>
      <c r="P16" s="14">
        <f t="shared" si="15"/>
        <v>501000</v>
      </c>
      <c r="Q16" s="20" t="str">
        <f t="shared" si="16"/>
        <v/>
      </c>
      <c r="R16" s="14">
        <v>43644000</v>
      </c>
      <c r="S16" s="14">
        <f t="shared" si="17"/>
        <v>0</v>
      </c>
      <c r="T16" s="44">
        <v>44306000</v>
      </c>
      <c r="U16" s="14">
        <f t="shared" si="8"/>
        <v>0</v>
      </c>
      <c r="V16" s="44">
        <v>43088000</v>
      </c>
      <c r="W16" s="14">
        <f t="shared" si="9"/>
        <v>0</v>
      </c>
      <c r="X16" s="44">
        <v>43258000</v>
      </c>
      <c r="Y16" s="14">
        <f t="shared" si="10"/>
        <v>0</v>
      </c>
    </row>
    <row r="17" spans="1:25" ht="16.5" customHeight="1" x14ac:dyDescent="0.25">
      <c r="A17" s="3" t="s">
        <v>552</v>
      </c>
      <c r="B17" s="3" t="s">
        <v>180</v>
      </c>
      <c r="C17" s="50">
        <v>4087669</v>
      </c>
      <c r="D17" s="51">
        <f t="shared" si="11"/>
        <v>4088000</v>
      </c>
      <c r="E17" s="14">
        <v>-2466000</v>
      </c>
      <c r="F17" s="14">
        <v>1013000</v>
      </c>
      <c r="G17" s="14">
        <v>453000</v>
      </c>
      <c r="H17" s="14"/>
      <c r="I17" s="14">
        <v>27299000</v>
      </c>
      <c r="J17" s="14">
        <v>0</v>
      </c>
      <c r="K17" s="14">
        <f t="shared" si="12"/>
        <v>27752000</v>
      </c>
      <c r="L17" s="14">
        <f t="shared" si="13"/>
        <v>26286000</v>
      </c>
      <c r="M17" s="14">
        <f t="shared" si="14"/>
        <v>26286000</v>
      </c>
      <c r="N17" s="14">
        <f t="shared" si="18"/>
        <v>-1466000</v>
      </c>
      <c r="O17" s="25">
        <f t="shared" si="19"/>
        <v>1622000</v>
      </c>
      <c r="P17" s="14">
        <f t="shared" si="15"/>
        <v>156000</v>
      </c>
      <c r="Q17" s="20" t="str">
        <f t="shared" si="16"/>
        <v/>
      </c>
      <c r="R17" s="14">
        <v>27299000</v>
      </c>
      <c r="S17" s="14">
        <f t="shared" si="17"/>
        <v>0</v>
      </c>
      <c r="T17" s="44">
        <v>27752000</v>
      </c>
      <c r="U17" s="14">
        <f t="shared" si="8"/>
        <v>0</v>
      </c>
      <c r="V17" s="44">
        <v>26286000</v>
      </c>
      <c r="W17" s="14">
        <f t="shared" si="9"/>
        <v>0</v>
      </c>
      <c r="X17" s="44">
        <v>26286000</v>
      </c>
      <c r="Y17" s="14">
        <f t="shared" si="10"/>
        <v>0</v>
      </c>
    </row>
    <row r="18" spans="1:25" ht="16.5" customHeight="1" x14ac:dyDescent="0.25">
      <c r="A18" s="3" t="s">
        <v>553</v>
      </c>
      <c r="B18" s="3" t="s">
        <v>181</v>
      </c>
      <c r="C18" s="50">
        <v>1676603</v>
      </c>
      <c r="D18" s="51">
        <f t="shared" si="11"/>
        <v>1677000</v>
      </c>
      <c r="E18" s="14">
        <v>-1001000</v>
      </c>
      <c r="F18" s="14">
        <v>315000</v>
      </c>
      <c r="G18" s="14">
        <v>323000</v>
      </c>
      <c r="H18" s="14"/>
      <c r="I18" s="14">
        <v>27628000</v>
      </c>
      <c r="J18" s="14">
        <v>3031000</v>
      </c>
      <c r="K18" s="14">
        <f t="shared" si="12"/>
        <v>30982000</v>
      </c>
      <c r="L18" s="14">
        <f t="shared" si="13"/>
        <v>27313000</v>
      </c>
      <c r="M18" s="14">
        <f t="shared" si="14"/>
        <v>30344000</v>
      </c>
      <c r="N18" s="14">
        <f t="shared" si="18"/>
        <v>-638000</v>
      </c>
      <c r="O18" s="25">
        <f t="shared" si="19"/>
        <v>676000</v>
      </c>
      <c r="P18" s="14">
        <f t="shared" si="15"/>
        <v>38000</v>
      </c>
      <c r="Q18" s="20" t="str">
        <f t="shared" si="16"/>
        <v/>
      </c>
      <c r="R18" s="14">
        <v>27628000</v>
      </c>
      <c r="S18" s="14">
        <f t="shared" si="17"/>
        <v>0</v>
      </c>
      <c r="T18" s="44">
        <v>30982000</v>
      </c>
      <c r="U18" s="14">
        <f t="shared" si="8"/>
        <v>0</v>
      </c>
      <c r="V18" s="44">
        <v>27313000</v>
      </c>
      <c r="W18" s="14">
        <f t="shared" si="9"/>
        <v>0</v>
      </c>
      <c r="X18" s="44">
        <v>30344000</v>
      </c>
      <c r="Y18" s="14">
        <f t="shared" si="10"/>
        <v>0</v>
      </c>
    </row>
    <row r="19" spans="1:25" ht="16.5" customHeight="1" x14ac:dyDescent="0.25">
      <c r="A19" s="3" t="s">
        <v>554</v>
      </c>
      <c r="B19" s="3" t="s">
        <v>182</v>
      </c>
      <c r="C19" s="50">
        <v>15834286</v>
      </c>
      <c r="D19" s="51">
        <f t="shared" si="11"/>
        <v>15834000</v>
      </c>
      <c r="E19" s="14">
        <v>-4334000</v>
      </c>
      <c r="F19" s="14">
        <v>8599000</v>
      </c>
      <c r="G19" s="14">
        <v>2628000</v>
      </c>
      <c r="H19" s="14"/>
      <c r="I19" s="14">
        <v>202337000</v>
      </c>
      <c r="J19" s="14">
        <v>333000</v>
      </c>
      <c r="K19" s="14">
        <f t="shared" si="12"/>
        <v>205298000</v>
      </c>
      <c r="L19" s="14">
        <f t="shared" si="13"/>
        <v>193738000</v>
      </c>
      <c r="M19" s="14">
        <f t="shared" si="14"/>
        <v>194071000</v>
      </c>
      <c r="N19" s="14">
        <f t="shared" si="18"/>
        <v>-11227000</v>
      </c>
      <c r="O19" s="25">
        <f t="shared" si="19"/>
        <v>11500000</v>
      </c>
      <c r="P19" s="14">
        <f t="shared" si="15"/>
        <v>273000</v>
      </c>
      <c r="Q19" s="20" t="str">
        <f t="shared" si="16"/>
        <v/>
      </c>
      <c r="R19" s="14">
        <v>202337000</v>
      </c>
      <c r="S19" s="14">
        <f t="shared" si="17"/>
        <v>0</v>
      </c>
      <c r="T19" s="44">
        <v>205298000</v>
      </c>
      <c r="U19" s="14">
        <f t="shared" si="8"/>
        <v>0</v>
      </c>
      <c r="V19" s="44">
        <v>193738000</v>
      </c>
      <c r="W19" s="14">
        <f t="shared" si="9"/>
        <v>0</v>
      </c>
      <c r="X19" s="44">
        <v>194071000</v>
      </c>
      <c r="Y19" s="14">
        <f t="shared" si="10"/>
        <v>0</v>
      </c>
    </row>
    <row r="20" spans="1:25" ht="16.5" customHeight="1" x14ac:dyDescent="0.25">
      <c r="A20" s="3" t="s">
        <v>18</v>
      </c>
      <c r="B20" s="3" t="s">
        <v>183</v>
      </c>
      <c r="C20" s="50">
        <v>16317227</v>
      </c>
      <c r="D20" s="51">
        <f t="shared" si="11"/>
        <v>16317000</v>
      </c>
      <c r="E20" s="14">
        <v>-7955000</v>
      </c>
      <c r="F20" s="14">
        <v>7372000</v>
      </c>
      <c r="G20" s="14">
        <v>489000</v>
      </c>
      <c r="H20" s="14"/>
      <c r="I20" s="14">
        <v>93495000</v>
      </c>
      <c r="J20" s="14">
        <v>2060000</v>
      </c>
      <c r="K20" s="14">
        <f t="shared" si="12"/>
        <v>96044000</v>
      </c>
      <c r="L20" s="14">
        <f t="shared" si="13"/>
        <v>86123000</v>
      </c>
      <c r="M20" s="14">
        <f t="shared" si="14"/>
        <v>88183000</v>
      </c>
      <c r="N20" s="14">
        <f t="shared" si="18"/>
        <v>-7861000</v>
      </c>
      <c r="O20" s="25">
        <f t="shared" si="19"/>
        <v>8362000</v>
      </c>
      <c r="P20" s="14">
        <f t="shared" si="15"/>
        <v>501000</v>
      </c>
      <c r="Q20" s="20" t="str">
        <f t="shared" si="16"/>
        <v/>
      </c>
      <c r="R20" s="14">
        <v>93495000</v>
      </c>
      <c r="S20" s="14">
        <f t="shared" si="17"/>
        <v>0</v>
      </c>
      <c r="T20" s="44">
        <v>96044000</v>
      </c>
      <c r="U20" s="14">
        <f t="shared" si="8"/>
        <v>0</v>
      </c>
      <c r="V20" s="44">
        <v>86123000</v>
      </c>
      <c r="W20" s="14">
        <f t="shared" si="9"/>
        <v>0</v>
      </c>
      <c r="X20" s="44">
        <v>88183000</v>
      </c>
      <c r="Y20" s="14">
        <f t="shared" si="10"/>
        <v>0</v>
      </c>
    </row>
    <row r="21" spans="1:25" ht="16.5" customHeight="1" x14ac:dyDescent="0.25">
      <c r="A21" s="3" t="s">
        <v>19</v>
      </c>
      <c r="B21" s="3" t="s">
        <v>184</v>
      </c>
      <c r="C21" s="50">
        <v>14364739</v>
      </c>
      <c r="D21" s="51">
        <f t="shared" si="11"/>
        <v>14365000</v>
      </c>
      <c r="E21" s="14">
        <v>-6861000</v>
      </c>
      <c r="F21" s="14">
        <v>4818000</v>
      </c>
      <c r="G21" s="14">
        <v>2404000</v>
      </c>
      <c r="H21" s="14"/>
      <c r="I21" s="14">
        <v>169534000</v>
      </c>
      <c r="J21" s="14">
        <v>100000</v>
      </c>
      <c r="K21" s="14">
        <f t="shared" si="12"/>
        <v>172038000</v>
      </c>
      <c r="L21" s="14">
        <f t="shared" si="13"/>
        <v>164716000</v>
      </c>
      <c r="M21" s="14">
        <f t="shared" si="14"/>
        <v>164816000</v>
      </c>
      <c r="N21" s="14">
        <f t="shared" si="18"/>
        <v>-7222000</v>
      </c>
      <c r="O21" s="25">
        <f t="shared" si="19"/>
        <v>7504000</v>
      </c>
      <c r="P21" s="14">
        <f t="shared" si="15"/>
        <v>282000</v>
      </c>
      <c r="Q21" s="20" t="str">
        <f t="shared" si="16"/>
        <v/>
      </c>
      <c r="R21" s="14">
        <v>166534000</v>
      </c>
      <c r="S21" s="14">
        <f t="shared" si="17"/>
        <v>3000000</v>
      </c>
      <c r="T21" s="44">
        <v>169038000</v>
      </c>
      <c r="U21" s="14">
        <f t="shared" si="8"/>
        <v>3000000</v>
      </c>
      <c r="V21" s="44">
        <v>161716000</v>
      </c>
      <c r="W21" s="14">
        <f t="shared" si="9"/>
        <v>3000000</v>
      </c>
      <c r="X21" s="44">
        <v>161816000</v>
      </c>
      <c r="Y21" s="14">
        <f t="shared" si="10"/>
        <v>3000000</v>
      </c>
    </row>
    <row r="22" spans="1:25" ht="16.5" customHeight="1" x14ac:dyDescent="0.25">
      <c r="A22" s="3" t="s">
        <v>20</v>
      </c>
      <c r="B22" s="3" t="s">
        <v>185</v>
      </c>
      <c r="C22" s="50">
        <v>4645083</v>
      </c>
      <c r="D22" s="51">
        <f t="shared" si="11"/>
        <v>4645000</v>
      </c>
      <c r="E22" s="14">
        <v>-476000</v>
      </c>
      <c r="F22" s="14">
        <v>3569000</v>
      </c>
      <c r="G22" s="14">
        <v>539000</v>
      </c>
      <c r="H22" s="14"/>
      <c r="I22" s="14">
        <v>39023000</v>
      </c>
      <c r="J22" s="14">
        <v>1510000</v>
      </c>
      <c r="K22" s="14">
        <f t="shared" si="12"/>
        <v>41072000</v>
      </c>
      <c r="L22" s="14">
        <f t="shared" si="13"/>
        <v>35454000</v>
      </c>
      <c r="M22" s="14">
        <f t="shared" si="14"/>
        <v>36964000</v>
      </c>
      <c r="N22" s="14">
        <f t="shared" si="18"/>
        <v>-4108000</v>
      </c>
      <c r="O22" s="25">
        <f t="shared" si="19"/>
        <v>4169000</v>
      </c>
      <c r="P22" s="14">
        <f t="shared" si="15"/>
        <v>61000</v>
      </c>
      <c r="Q22" s="20" t="str">
        <f t="shared" si="16"/>
        <v/>
      </c>
      <c r="R22" s="14">
        <v>33977000</v>
      </c>
      <c r="S22" s="14">
        <f t="shared" si="17"/>
        <v>5046000</v>
      </c>
      <c r="T22" s="44">
        <v>36026000</v>
      </c>
      <c r="U22" s="14">
        <f t="shared" si="8"/>
        <v>5046000</v>
      </c>
      <c r="V22" s="44">
        <v>30408000</v>
      </c>
      <c r="W22" s="14">
        <f t="shared" si="9"/>
        <v>5046000</v>
      </c>
      <c r="X22" s="44">
        <v>31918000</v>
      </c>
      <c r="Y22" s="14">
        <f t="shared" si="10"/>
        <v>5046000</v>
      </c>
    </row>
    <row r="23" spans="1:25" ht="16.5" customHeight="1" x14ac:dyDescent="0.25">
      <c r="A23" s="3" t="s">
        <v>21</v>
      </c>
      <c r="B23" s="3" t="s">
        <v>186</v>
      </c>
      <c r="C23" s="50">
        <v>2132456</v>
      </c>
      <c r="D23" s="51">
        <f t="shared" si="11"/>
        <v>2132000</v>
      </c>
      <c r="E23" s="14">
        <v>-225000</v>
      </c>
      <c r="F23" s="14">
        <v>1494000</v>
      </c>
      <c r="G23" s="14">
        <v>246000</v>
      </c>
      <c r="H23" s="14"/>
      <c r="I23" s="14">
        <v>30097000</v>
      </c>
      <c r="J23" s="14">
        <v>1742000</v>
      </c>
      <c r="K23" s="14">
        <f t="shared" si="12"/>
        <v>32085000</v>
      </c>
      <c r="L23" s="14">
        <f>I23-F23</f>
        <v>28603000</v>
      </c>
      <c r="M23" s="14">
        <f t="shared" si="14"/>
        <v>30345000</v>
      </c>
      <c r="N23" s="14">
        <f t="shared" si="18"/>
        <v>-1740000</v>
      </c>
      <c r="O23" s="25">
        <f t="shared" si="19"/>
        <v>1907000</v>
      </c>
      <c r="P23" s="14">
        <f t="shared" si="15"/>
        <v>167000</v>
      </c>
      <c r="Q23" s="20" t="str">
        <f t="shared" si="16"/>
        <v/>
      </c>
      <c r="R23" s="14">
        <v>30097000</v>
      </c>
      <c r="S23" s="14">
        <f t="shared" si="17"/>
        <v>0</v>
      </c>
      <c r="T23" s="44">
        <v>32085000</v>
      </c>
      <c r="U23" s="14">
        <f t="shared" si="8"/>
        <v>0</v>
      </c>
      <c r="V23" s="44">
        <v>28603000</v>
      </c>
      <c r="W23" s="14">
        <f t="shared" si="9"/>
        <v>0</v>
      </c>
      <c r="X23" s="44">
        <v>30345000</v>
      </c>
      <c r="Y23" s="14">
        <f t="shared" si="10"/>
        <v>0</v>
      </c>
    </row>
    <row r="24" spans="1:25" ht="16.5" customHeight="1" x14ac:dyDescent="0.25">
      <c r="A24" s="3" t="s">
        <v>22</v>
      </c>
      <c r="B24" s="3" t="s">
        <v>187</v>
      </c>
      <c r="C24" s="50">
        <v>1757609</v>
      </c>
      <c r="D24" s="51">
        <f t="shared" si="11"/>
        <v>1758000</v>
      </c>
      <c r="E24" s="14">
        <v>-712000</v>
      </c>
      <c r="F24" s="14">
        <v>467000</v>
      </c>
      <c r="G24" s="14">
        <v>450000</v>
      </c>
      <c r="H24" s="14"/>
      <c r="I24" s="14">
        <v>24370000</v>
      </c>
      <c r="J24" s="14">
        <v>129000</v>
      </c>
      <c r="K24" s="14">
        <f t="shared" si="12"/>
        <v>24949000</v>
      </c>
      <c r="L24" s="14">
        <f t="shared" si="13"/>
        <v>23903000</v>
      </c>
      <c r="M24" s="14">
        <f t="shared" si="14"/>
        <v>24032000</v>
      </c>
      <c r="N24" s="14">
        <f t="shared" si="18"/>
        <v>-917000</v>
      </c>
      <c r="O24" s="25">
        <f t="shared" si="19"/>
        <v>1046000</v>
      </c>
      <c r="P24" s="14">
        <f t="shared" si="15"/>
        <v>129000</v>
      </c>
      <c r="Q24" s="20" t="str">
        <f t="shared" si="16"/>
        <v/>
      </c>
      <c r="R24" s="14">
        <v>24370000</v>
      </c>
      <c r="S24" s="14">
        <f t="shared" si="17"/>
        <v>0</v>
      </c>
      <c r="T24" s="44">
        <v>24949000</v>
      </c>
      <c r="U24" s="14">
        <f t="shared" si="8"/>
        <v>0</v>
      </c>
      <c r="V24" s="44">
        <v>23903000</v>
      </c>
      <c r="W24" s="14">
        <f t="shared" si="9"/>
        <v>0</v>
      </c>
      <c r="X24" s="44">
        <v>24032000</v>
      </c>
      <c r="Y24" s="14">
        <f t="shared" si="10"/>
        <v>0</v>
      </c>
    </row>
    <row r="25" spans="1:25" ht="16.5" customHeight="1" x14ac:dyDescent="0.25">
      <c r="A25" s="3" t="s">
        <v>23</v>
      </c>
      <c r="B25" s="3" t="s">
        <v>188</v>
      </c>
      <c r="C25" s="50">
        <v>8219953</v>
      </c>
      <c r="D25" s="51">
        <f t="shared" si="11"/>
        <v>8220000</v>
      </c>
      <c r="E25" s="14">
        <v>-1691000</v>
      </c>
      <c r="F25" s="14">
        <v>6120000</v>
      </c>
      <c r="G25" s="14">
        <v>385000</v>
      </c>
      <c r="H25" s="14"/>
      <c r="I25" s="14">
        <v>29749000</v>
      </c>
      <c r="J25" s="14">
        <v>316000</v>
      </c>
      <c r="K25" s="14">
        <f t="shared" si="12"/>
        <v>30450000</v>
      </c>
      <c r="L25" s="14">
        <f t="shared" si="13"/>
        <v>23629000</v>
      </c>
      <c r="M25" s="14">
        <f t="shared" si="14"/>
        <v>23945000</v>
      </c>
      <c r="N25" s="14">
        <f t="shared" si="18"/>
        <v>-6505000</v>
      </c>
      <c r="O25" s="25">
        <f t="shared" si="19"/>
        <v>6529000</v>
      </c>
      <c r="P25" s="14">
        <f>O25+N25</f>
        <v>24000</v>
      </c>
      <c r="Q25" s="20" t="str">
        <f t="shared" si="16"/>
        <v/>
      </c>
      <c r="R25" s="14">
        <v>29749000</v>
      </c>
      <c r="S25" s="14">
        <f t="shared" si="17"/>
        <v>0</v>
      </c>
      <c r="T25" s="44">
        <v>30450000</v>
      </c>
      <c r="U25" s="14">
        <f t="shared" si="8"/>
        <v>0</v>
      </c>
      <c r="V25" s="44">
        <v>23629000</v>
      </c>
      <c r="W25" s="14">
        <f t="shared" si="9"/>
        <v>0</v>
      </c>
      <c r="X25" s="44">
        <v>23945000</v>
      </c>
      <c r="Y25" s="14">
        <f t="shared" si="10"/>
        <v>0</v>
      </c>
    </row>
    <row r="26" spans="1:25" ht="16.5" customHeight="1" x14ac:dyDescent="0.25">
      <c r="A26" s="3" t="s">
        <v>24</v>
      </c>
      <c r="B26" s="3" t="s">
        <v>189</v>
      </c>
      <c r="C26" s="50">
        <v>3872422</v>
      </c>
      <c r="D26" s="51">
        <f t="shared" si="11"/>
        <v>3872000</v>
      </c>
      <c r="E26" s="14">
        <v>-2119000</v>
      </c>
      <c r="F26" s="14">
        <v>835000</v>
      </c>
      <c r="G26" s="14">
        <v>418000</v>
      </c>
      <c r="H26" s="14"/>
      <c r="I26" s="14">
        <v>40220000</v>
      </c>
      <c r="J26" s="14">
        <v>540000</v>
      </c>
      <c r="K26" s="14">
        <f t="shared" si="12"/>
        <v>41178000</v>
      </c>
      <c r="L26" s="14">
        <f t="shared" si="13"/>
        <v>39385000</v>
      </c>
      <c r="M26" s="14">
        <f t="shared" si="14"/>
        <v>39925000</v>
      </c>
      <c r="N26" s="14">
        <f t="shared" si="18"/>
        <v>-1253000</v>
      </c>
      <c r="O26" s="25">
        <f t="shared" si="19"/>
        <v>1753000</v>
      </c>
      <c r="P26" s="14">
        <f t="shared" si="15"/>
        <v>500000</v>
      </c>
      <c r="Q26" s="20" t="str">
        <f t="shared" si="16"/>
        <v/>
      </c>
      <c r="R26" s="14">
        <v>40220000</v>
      </c>
      <c r="S26" s="14">
        <f t="shared" si="17"/>
        <v>0</v>
      </c>
      <c r="T26" s="44">
        <v>41178000</v>
      </c>
      <c r="U26" s="14">
        <f t="shared" si="8"/>
        <v>0</v>
      </c>
      <c r="V26" s="44">
        <v>39385000</v>
      </c>
      <c r="W26" s="14">
        <f t="shared" si="9"/>
        <v>0</v>
      </c>
      <c r="X26" s="44">
        <v>39925000</v>
      </c>
      <c r="Y26" s="14">
        <f t="shared" si="10"/>
        <v>0</v>
      </c>
    </row>
    <row r="27" spans="1:25" ht="16.5" customHeight="1" x14ac:dyDescent="0.25">
      <c r="A27" s="3" t="s">
        <v>25</v>
      </c>
      <c r="B27" s="3" t="s">
        <v>190</v>
      </c>
      <c r="C27" s="50">
        <v>5070608</v>
      </c>
      <c r="D27" s="51">
        <f t="shared" si="11"/>
        <v>5071000</v>
      </c>
      <c r="E27" s="14">
        <v>-1292000</v>
      </c>
      <c r="F27" s="14">
        <v>2641000</v>
      </c>
      <c r="G27" s="14">
        <v>636000</v>
      </c>
      <c r="H27" s="14"/>
      <c r="I27" s="14">
        <v>72341000</v>
      </c>
      <c r="J27" s="14">
        <v>0</v>
      </c>
      <c r="K27" s="14">
        <f t="shared" si="12"/>
        <v>72977000</v>
      </c>
      <c r="L27" s="14">
        <f t="shared" si="13"/>
        <v>69700000</v>
      </c>
      <c r="M27" s="14">
        <f t="shared" si="14"/>
        <v>69700000</v>
      </c>
      <c r="N27" s="14">
        <f t="shared" si="18"/>
        <v>-3277000</v>
      </c>
      <c r="O27" s="25">
        <f t="shared" si="19"/>
        <v>3779000</v>
      </c>
      <c r="P27" s="14">
        <f t="shared" si="15"/>
        <v>502000</v>
      </c>
      <c r="Q27" s="20" t="str">
        <f t="shared" si="16"/>
        <v/>
      </c>
      <c r="R27" s="14">
        <v>72341000</v>
      </c>
      <c r="S27" s="14">
        <f t="shared" si="17"/>
        <v>0</v>
      </c>
      <c r="T27" s="44">
        <v>72977000</v>
      </c>
      <c r="U27" s="14">
        <f t="shared" si="8"/>
        <v>0</v>
      </c>
      <c r="V27" s="44">
        <v>69700000</v>
      </c>
      <c r="W27" s="14">
        <f t="shared" si="9"/>
        <v>0</v>
      </c>
      <c r="X27" s="44">
        <v>69700000</v>
      </c>
      <c r="Y27" s="14">
        <f t="shared" si="10"/>
        <v>0</v>
      </c>
    </row>
    <row r="28" spans="1:25" ht="16.5" customHeight="1" x14ac:dyDescent="0.25">
      <c r="A28" s="3" t="s">
        <v>26</v>
      </c>
      <c r="B28" s="3" t="s">
        <v>191</v>
      </c>
      <c r="C28" s="50">
        <v>4742980</v>
      </c>
      <c r="D28" s="51">
        <f t="shared" si="11"/>
        <v>4743000</v>
      </c>
      <c r="E28" s="14">
        <v>-2032000</v>
      </c>
      <c r="F28" s="14">
        <v>2186000</v>
      </c>
      <c r="G28" s="14">
        <v>472000</v>
      </c>
      <c r="H28" s="14"/>
      <c r="I28" s="14">
        <v>29506000</v>
      </c>
      <c r="J28" s="14">
        <v>80000</v>
      </c>
      <c r="K28" s="14">
        <f t="shared" si="12"/>
        <v>30058000</v>
      </c>
      <c r="L28" s="14">
        <f t="shared" si="13"/>
        <v>27320000</v>
      </c>
      <c r="M28" s="14">
        <f t="shared" si="14"/>
        <v>27400000</v>
      </c>
      <c r="N28" s="14">
        <f t="shared" si="18"/>
        <v>-2658000</v>
      </c>
      <c r="O28" s="25">
        <f t="shared" si="19"/>
        <v>2711000</v>
      </c>
      <c r="P28" s="14">
        <f t="shared" si="15"/>
        <v>53000</v>
      </c>
      <c r="Q28" s="20" t="str">
        <f t="shared" si="16"/>
        <v/>
      </c>
      <c r="R28" s="14">
        <v>29506000</v>
      </c>
      <c r="S28" s="14">
        <f t="shared" si="17"/>
        <v>0</v>
      </c>
      <c r="T28" s="44">
        <v>30058000</v>
      </c>
      <c r="U28" s="14">
        <f t="shared" si="8"/>
        <v>0</v>
      </c>
      <c r="V28" s="44">
        <v>27320000</v>
      </c>
      <c r="W28" s="14">
        <f t="shared" si="9"/>
        <v>0</v>
      </c>
      <c r="X28" s="44">
        <v>27400000</v>
      </c>
      <c r="Y28" s="14">
        <f t="shared" si="10"/>
        <v>0</v>
      </c>
    </row>
    <row r="29" spans="1:25" ht="16.5" customHeight="1" x14ac:dyDescent="0.25">
      <c r="A29" s="3" t="s">
        <v>27</v>
      </c>
      <c r="B29" s="3" t="s">
        <v>192</v>
      </c>
      <c r="C29" s="50">
        <v>925657</v>
      </c>
      <c r="D29" s="51">
        <f t="shared" si="11"/>
        <v>926000</v>
      </c>
      <c r="E29" s="14">
        <v>-482000</v>
      </c>
      <c r="F29" s="14">
        <v>226000</v>
      </c>
      <c r="G29" s="14">
        <v>186000</v>
      </c>
      <c r="H29" s="14"/>
      <c r="I29" s="14">
        <v>44685000</v>
      </c>
      <c r="J29" s="14">
        <v>50000</v>
      </c>
      <c r="K29" s="14">
        <f t="shared" si="12"/>
        <v>44921000</v>
      </c>
      <c r="L29" s="14">
        <f t="shared" si="13"/>
        <v>44459000</v>
      </c>
      <c r="M29" s="14">
        <f t="shared" si="14"/>
        <v>44509000</v>
      </c>
      <c r="N29" s="14">
        <f t="shared" si="18"/>
        <v>-412000</v>
      </c>
      <c r="O29" s="25">
        <f t="shared" si="19"/>
        <v>444000</v>
      </c>
      <c r="P29" s="14">
        <f t="shared" si="15"/>
        <v>32000</v>
      </c>
      <c r="Q29" s="20" t="str">
        <f t="shared" si="16"/>
        <v/>
      </c>
      <c r="R29" s="14">
        <v>42817000</v>
      </c>
      <c r="S29" s="14">
        <f t="shared" si="17"/>
        <v>1868000</v>
      </c>
      <c r="T29" s="44">
        <v>43053000</v>
      </c>
      <c r="U29" s="14">
        <f t="shared" si="8"/>
        <v>1868000</v>
      </c>
      <c r="V29" s="44">
        <v>42591000</v>
      </c>
      <c r="W29" s="14">
        <f t="shared" si="9"/>
        <v>1868000</v>
      </c>
      <c r="X29" s="44">
        <v>42641000</v>
      </c>
      <c r="Y29" s="14">
        <f t="shared" si="10"/>
        <v>1868000</v>
      </c>
    </row>
    <row r="30" spans="1:25" ht="16.5" customHeight="1" x14ac:dyDescent="0.25">
      <c r="A30" s="3" t="s">
        <v>28</v>
      </c>
      <c r="B30" s="3" t="s">
        <v>193</v>
      </c>
      <c r="C30" s="50">
        <v>1026279</v>
      </c>
      <c r="D30" s="51">
        <f t="shared" si="11"/>
        <v>1026000</v>
      </c>
      <c r="E30" s="14">
        <v>-679000</v>
      </c>
      <c r="F30" s="14">
        <v>76000</v>
      </c>
      <c r="G30" s="14">
        <v>177000</v>
      </c>
      <c r="H30" s="14"/>
      <c r="I30" s="14">
        <v>107498000</v>
      </c>
      <c r="J30" s="14">
        <v>20000</v>
      </c>
      <c r="K30" s="14">
        <f t="shared" si="12"/>
        <v>107695000</v>
      </c>
      <c r="L30" s="14">
        <f t="shared" si="13"/>
        <v>107422000</v>
      </c>
      <c r="M30" s="14">
        <f t="shared" si="14"/>
        <v>107442000</v>
      </c>
      <c r="N30" s="14">
        <f t="shared" si="18"/>
        <v>-253000</v>
      </c>
      <c r="O30" s="25">
        <f t="shared" si="19"/>
        <v>347000</v>
      </c>
      <c r="P30" s="14">
        <f t="shared" si="15"/>
        <v>94000</v>
      </c>
      <c r="Q30" s="20" t="str">
        <f t="shared" si="16"/>
        <v/>
      </c>
      <c r="R30" s="14">
        <v>107498000</v>
      </c>
      <c r="S30" s="14">
        <f t="shared" si="17"/>
        <v>0</v>
      </c>
      <c r="T30" s="44">
        <v>107695000</v>
      </c>
      <c r="U30" s="14">
        <f t="shared" si="8"/>
        <v>0</v>
      </c>
      <c r="V30" s="44">
        <v>107422000</v>
      </c>
      <c r="W30" s="14">
        <f t="shared" si="9"/>
        <v>0</v>
      </c>
      <c r="X30" s="44">
        <v>107442000</v>
      </c>
      <c r="Y30" s="14">
        <f t="shared" si="10"/>
        <v>0</v>
      </c>
    </row>
    <row r="31" spans="1:25" ht="16.5" customHeight="1" x14ac:dyDescent="0.25">
      <c r="A31" s="3" t="s">
        <v>29</v>
      </c>
      <c r="B31" s="3" t="s">
        <v>301</v>
      </c>
      <c r="C31" s="50">
        <v>5230290</v>
      </c>
      <c r="D31" s="51">
        <f t="shared" si="11"/>
        <v>5230000</v>
      </c>
      <c r="E31" s="14">
        <v>-1814000</v>
      </c>
      <c r="F31" s="14">
        <v>2591000</v>
      </c>
      <c r="G31" s="14">
        <v>769000</v>
      </c>
      <c r="H31" s="14"/>
      <c r="I31" s="14">
        <v>114123000</v>
      </c>
      <c r="J31" s="14">
        <v>40000</v>
      </c>
      <c r="K31" s="14">
        <f t="shared" si="12"/>
        <v>114932000</v>
      </c>
      <c r="L31" s="14">
        <f t="shared" si="13"/>
        <v>111532000</v>
      </c>
      <c r="M31" s="14">
        <f t="shared" si="14"/>
        <v>111572000</v>
      </c>
      <c r="N31" s="14">
        <f t="shared" si="18"/>
        <v>-3360000</v>
      </c>
      <c r="O31" s="25">
        <f t="shared" si="19"/>
        <v>3416000</v>
      </c>
      <c r="P31" s="14">
        <f t="shared" si="15"/>
        <v>56000</v>
      </c>
      <c r="Q31" s="20" t="str">
        <f t="shared" si="16"/>
        <v/>
      </c>
      <c r="R31" s="14">
        <v>114123000</v>
      </c>
      <c r="S31" s="14">
        <f t="shared" si="17"/>
        <v>0</v>
      </c>
      <c r="T31" s="44">
        <v>114932000</v>
      </c>
      <c r="U31" s="14">
        <f t="shared" si="8"/>
        <v>0</v>
      </c>
      <c r="V31" s="44">
        <v>111532000</v>
      </c>
      <c r="W31" s="14">
        <f t="shared" si="9"/>
        <v>0</v>
      </c>
      <c r="X31" s="44">
        <v>111572000</v>
      </c>
      <c r="Y31" s="14">
        <f t="shared" si="10"/>
        <v>0</v>
      </c>
    </row>
    <row r="32" spans="1:25" ht="16.5" customHeight="1" x14ac:dyDescent="0.25">
      <c r="A32" s="3" t="s">
        <v>30</v>
      </c>
      <c r="B32" s="3" t="s">
        <v>302</v>
      </c>
      <c r="C32" s="50">
        <v>879391</v>
      </c>
      <c r="D32" s="51">
        <f t="shared" si="11"/>
        <v>879000</v>
      </c>
      <c r="E32" s="14">
        <v>-136000</v>
      </c>
      <c r="F32" s="14">
        <v>306000</v>
      </c>
      <c r="G32" s="14">
        <v>331000</v>
      </c>
      <c r="H32" s="14"/>
      <c r="I32" s="14">
        <v>26566000</v>
      </c>
      <c r="J32" s="14">
        <v>0</v>
      </c>
      <c r="K32" s="14">
        <f t="shared" si="12"/>
        <v>26897000</v>
      </c>
      <c r="L32" s="14">
        <f t="shared" si="13"/>
        <v>26260000</v>
      </c>
      <c r="M32" s="14">
        <f t="shared" si="14"/>
        <v>26260000</v>
      </c>
      <c r="N32" s="14">
        <f t="shared" si="18"/>
        <v>-637000</v>
      </c>
      <c r="O32" s="25">
        <f t="shared" si="19"/>
        <v>743000</v>
      </c>
      <c r="P32" s="14">
        <f t="shared" si="15"/>
        <v>106000</v>
      </c>
      <c r="Q32" s="20" t="str">
        <f t="shared" si="16"/>
        <v/>
      </c>
      <c r="R32" s="14">
        <v>26566000</v>
      </c>
      <c r="S32" s="14">
        <f t="shared" si="17"/>
        <v>0</v>
      </c>
      <c r="T32" s="44">
        <v>26897000</v>
      </c>
      <c r="U32" s="14">
        <f t="shared" si="8"/>
        <v>0</v>
      </c>
      <c r="V32" s="44">
        <v>26260000</v>
      </c>
      <c r="W32" s="14">
        <f t="shared" si="9"/>
        <v>0</v>
      </c>
      <c r="X32" s="44">
        <v>26260000</v>
      </c>
      <c r="Y32" s="14">
        <f t="shared" si="10"/>
        <v>0</v>
      </c>
    </row>
    <row r="33" spans="1:27" s="12" customFormat="1" ht="16.5" customHeight="1" x14ac:dyDescent="0.25">
      <c r="A33" s="3" t="s">
        <v>31</v>
      </c>
      <c r="B33" s="3" t="s">
        <v>303</v>
      </c>
      <c r="C33" s="50">
        <v>6111014</v>
      </c>
      <c r="D33" s="51">
        <f t="shared" si="11"/>
        <v>6111000</v>
      </c>
      <c r="E33" s="14">
        <v>-4361000</v>
      </c>
      <c r="F33" s="14">
        <v>997000</v>
      </c>
      <c r="G33" s="14">
        <v>252000</v>
      </c>
      <c r="H33" s="14"/>
      <c r="I33" s="14">
        <v>29697000</v>
      </c>
      <c r="J33" s="14">
        <v>0</v>
      </c>
      <c r="K33" s="14">
        <f t="shared" si="12"/>
        <v>29949000</v>
      </c>
      <c r="L33" s="14">
        <f t="shared" si="13"/>
        <v>28700000</v>
      </c>
      <c r="M33" s="14">
        <f t="shared" si="14"/>
        <v>28700000</v>
      </c>
      <c r="N33" s="14">
        <f t="shared" si="18"/>
        <v>-1249000</v>
      </c>
      <c r="O33" s="25">
        <f t="shared" si="19"/>
        <v>1750000</v>
      </c>
      <c r="P33" s="14">
        <f t="shared" si="15"/>
        <v>501000</v>
      </c>
      <c r="Q33" s="20" t="str">
        <f t="shared" si="16"/>
        <v/>
      </c>
      <c r="R33" s="14">
        <v>28174000</v>
      </c>
      <c r="S33" s="14">
        <f t="shared" si="17"/>
        <v>1523000</v>
      </c>
      <c r="T33" s="44">
        <v>28426000</v>
      </c>
      <c r="U33" s="14">
        <f t="shared" si="8"/>
        <v>1523000</v>
      </c>
      <c r="V33" s="44">
        <v>27177000</v>
      </c>
      <c r="W33" s="14">
        <f t="shared" si="9"/>
        <v>1523000</v>
      </c>
      <c r="X33" s="44">
        <v>27177000</v>
      </c>
      <c r="Y33" s="14">
        <f t="shared" si="10"/>
        <v>1523000</v>
      </c>
    </row>
    <row r="34" spans="1:27" ht="16.5" customHeight="1" x14ac:dyDescent="0.25">
      <c r="A34" s="3" t="s">
        <v>32</v>
      </c>
      <c r="B34" s="3" t="s">
        <v>305</v>
      </c>
      <c r="C34" s="50">
        <v>4300983</v>
      </c>
      <c r="D34" s="51">
        <f t="shared" si="11"/>
        <v>4301000</v>
      </c>
      <c r="E34" s="14">
        <v>-2771000</v>
      </c>
      <c r="F34" s="14">
        <v>377000</v>
      </c>
      <c r="G34" s="14">
        <v>1022000</v>
      </c>
      <c r="H34" s="14"/>
      <c r="I34" s="14">
        <v>56001000</v>
      </c>
      <c r="J34" s="14">
        <v>25000</v>
      </c>
      <c r="K34" s="14">
        <f t="shared" si="12"/>
        <v>57048000</v>
      </c>
      <c r="L34" s="14">
        <f t="shared" si="13"/>
        <v>55624000</v>
      </c>
      <c r="M34" s="14">
        <f t="shared" si="14"/>
        <v>55649000</v>
      </c>
      <c r="N34" s="14">
        <f t="shared" si="18"/>
        <v>-1399000</v>
      </c>
      <c r="O34" s="25">
        <f t="shared" si="19"/>
        <v>1530000</v>
      </c>
      <c r="P34" s="14">
        <f t="shared" si="15"/>
        <v>131000</v>
      </c>
      <c r="Q34" s="20" t="str">
        <f t="shared" si="16"/>
        <v/>
      </c>
      <c r="R34" s="14">
        <v>53199000</v>
      </c>
      <c r="S34" s="14">
        <f t="shared" si="17"/>
        <v>2802000</v>
      </c>
      <c r="T34" s="44">
        <v>54246000</v>
      </c>
      <c r="U34" s="14">
        <f t="shared" si="8"/>
        <v>2802000</v>
      </c>
      <c r="V34" s="44">
        <v>52822000</v>
      </c>
      <c r="W34" s="14">
        <f t="shared" si="9"/>
        <v>2802000</v>
      </c>
      <c r="X34" s="44">
        <v>52847000</v>
      </c>
      <c r="Y34" s="14">
        <f t="shared" si="10"/>
        <v>2802000</v>
      </c>
    </row>
    <row r="35" spans="1:27" ht="16.5" customHeight="1" x14ac:dyDescent="0.25">
      <c r="A35" s="3" t="s">
        <v>33</v>
      </c>
      <c r="B35" s="3" t="s">
        <v>306</v>
      </c>
      <c r="C35" s="50">
        <v>2770845</v>
      </c>
      <c r="D35" s="51">
        <f t="shared" si="11"/>
        <v>2771000</v>
      </c>
      <c r="E35" s="14">
        <v>-577000</v>
      </c>
      <c r="F35" s="14">
        <v>1851000</v>
      </c>
      <c r="G35" s="14">
        <v>180000</v>
      </c>
      <c r="H35" s="14"/>
      <c r="I35" s="14">
        <v>72429000</v>
      </c>
      <c r="J35" s="14">
        <v>104000</v>
      </c>
      <c r="K35" s="14">
        <f t="shared" si="12"/>
        <v>72713000</v>
      </c>
      <c r="L35" s="14">
        <f t="shared" si="13"/>
        <v>70578000</v>
      </c>
      <c r="M35" s="14">
        <f t="shared" si="14"/>
        <v>70682000</v>
      </c>
      <c r="N35" s="14">
        <f t="shared" si="18"/>
        <v>-2031000</v>
      </c>
      <c r="O35" s="25">
        <f t="shared" si="19"/>
        <v>2194000</v>
      </c>
      <c r="P35" s="14">
        <f t="shared" si="15"/>
        <v>163000</v>
      </c>
      <c r="Q35" s="20" t="str">
        <f t="shared" si="16"/>
        <v/>
      </c>
      <c r="R35" s="14">
        <v>72429000</v>
      </c>
      <c r="S35" s="14">
        <f t="shared" si="17"/>
        <v>0</v>
      </c>
      <c r="T35" s="44">
        <v>72713000</v>
      </c>
      <c r="U35" s="14">
        <f t="shared" si="8"/>
        <v>0</v>
      </c>
      <c r="V35" s="44">
        <v>70578000</v>
      </c>
      <c r="W35" s="14">
        <f t="shared" si="9"/>
        <v>0</v>
      </c>
      <c r="X35" s="44">
        <v>70682000</v>
      </c>
      <c r="Y35" s="14">
        <f t="shared" si="10"/>
        <v>0</v>
      </c>
    </row>
    <row r="36" spans="1:27" ht="16.5" customHeight="1" x14ac:dyDescent="0.25">
      <c r="A36" s="3" t="s">
        <v>34</v>
      </c>
      <c r="B36" s="3" t="s">
        <v>307</v>
      </c>
      <c r="C36" s="50">
        <v>668618</v>
      </c>
      <c r="D36" s="51">
        <f t="shared" si="11"/>
        <v>669000</v>
      </c>
      <c r="E36" s="14">
        <v>-293000</v>
      </c>
      <c r="F36" s="14">
        <v>47000</v>
      </c>
      <c r="G36" s="14">
        <v>7000</v>
      </c>
      <c r="H36" s="14"/>
      <c r="I36" s="14">
        <v>30498000</v>
      </c>
      <c r="J36" s="14">
        <v>986000</v>
      </c>
      <c r="K36" s="14">
        <f t="shared" si="12"/>
        <v>31491000</v>
      </c>
      <c r="L36" s="14">
        <f t="shared" si="13"/>
        <v>30451000</v>
      </c>
      <c r="M36" s="14">
        <f t="shared" si="14"/>
        <v>31437000</v>
      </c>
      <c r="N36" s="14">
        <f t="shared" si="18"/>
        <v>-54000</v>
      </c>
      <c r="O36" s="25">
        <f t="shared" si="19"/>
        <v>376000</v>
      </c>
      <c r="P36" s="14">
        <f t="shared" si="15"/>
        <v>322000</v>
      </c>
      <c r="Q36" s="20" t="str">
        <f t="shared" si="16"/>
        <v/>
      </c>
      <c r="R36" s="14">
        <v>30498000</v>
      </c>
      <c r="S36" s="14">
        <f t="shared" si="17"/>
        <v>0</v>
      </c>
      <c r="T36" s="44">
        <v>31491000</v>
      </c>
      <c r="U36" s="14">
        <f t="shared" si="8"/>
        <v>0</v>
      </c>
      <c r="V36" s="44">
        <v>30451000</v>
      </c>
      <c r="W36" s="14">
        <f t="shared" si="9"/>
        <v>0</v>
      </c>
      <c r="X36" s="44">
        <v>31437000</v>
      </c>
      <c r="Y36" s="14">
        <f t="shared" si="10"/>
        <v>0</v>
      </c>
    </row>
    <row r="37" spans="1:27" ht="16.5" customHeight="1" x14ac:dyDescent="0.25">
      <c r="A37" s="3" t="s">
        <v>35</v>
      </c>
      <c r="B37" s="3" t="s">
        <v>308</v>
      </c>
      <c r="C37" s="50">
        <v>3549957</v>
      </c>
      <c r="D37" s="51">
        <f t="shared" si="11"/>
        <v>3550000</v>
      </c>
      <c r="E37" s="14">
        <v>-839000</v>
      </c>
      <c r="F37" s="14">
        <v>2365000</v>
      </c>
      <c r="G37" s="14">
        <v>173000</v>
      </c>
      <c r="H37" s="14"/>
      <c r="I37" s="14">
        <v>41076000</v>
      </c>
      <c r="J37" s="14">
        <v>10000</v>
      </c>
      <c r="K37" s="14">
        <f t="shared" si="12"/>
        <v>41259000</v>
      </c>
      <c r="L37" s="14">
        <f t="shared" si="13"/>
        <v>38711000</v>
      </c>
      <c r="M37" s="14">
        <f t="shared" si="14"/>
        <v>38721000</v>
      </c>
      <c r="N37" s="14">
        <f t="shared" si="18"/>
        <v>-2538000</v>
      </c>
      <c r="O37" s="25">
        <f t="shared" si="19"/>
        <v>2711000</v>
      </c>
      <c r="P37" s="14">
        <f t="shared" si="15"/>
        <v>173000</v>
      </c>
      <c r="Q37" s="20" t="str">
        <f t="shared" si="16"/>
        <v/>
      </c>
      <c r="R37" s="14">
        <v>39076000</v>
      </c>
      <c r="S37" s="14">
        <f t="shared" si="17"/>
        <v>2000000</v>
      </c>
      <c r="T37" s="44">
        <v>39259000</v>
      </c>
      <c r="U37" s="14">
        <f t="shared" si="8"/>
        <v>2000000</v>
      </c>
      <c r="V37" s="44">
        <v>36711000</v>
      </c>
      <c r="W37" s="14">
        <f t="shared" si="9"/>
        <v>2000000</v>
      </c>
      <c r="X37" s="44">
        <v>36721000</v>
      </c>
      <c r="Y37" s="14">
        <f t="shared" si="10"/>
        <v>2000000</v>
      </c>
    </row>
    <row r="38" spans="1:27" s="67" customFormat="1" ht="16.5" customHeight="1" thickBot="1" x14ac:dyDescent="0.3">
      <c r="A38" s="59" t="s">
        <v>36</v>
      </c>
      <c r="B38" s="59" t="s">
        <v>309</v>
      </c>
      <c r="C38" s="75">
        <v>1113942</v>
      </c>
      <c r="D38" s="64">
        <f t="shared" si="11"/>
        <v>1114000</v>
      </c>
      <c r="E38" s="61">
        <v>-303000</v>
      </c>
      <c r="F38" s="61">
        <v>503000</v>
      </c>
      <c r="G38" s="61">
        <v>141000</v>
      </c>
      <c r="H38" s="61"/>
      <c r="I38" s="61">
        <v>83892000</v>
      </c>
      <c r="J38" s="61">
        <v>616000</v>
      </c>
      <c r="K38" s="61">
        <f t="shared" si="12"/>
        <v>84649000</v>
      </c>
      <c r="L38" s="61">
        <f t="shared" si="13"/>
        <v>83389000</v>
      </c>
      <c r="M38" s="61">
        <f t="shared" si="14"/>
        <v>84005000</v>
      </c>
      <c r="N38" s="61">
        <f t="shared" si="18"/>
        <v>-644000</v>
      </c>
      <c r="O38" s="60">
        <f t="shared" si="19"/>
        <v>811000</v>
      </c>
      <c r="P38" s="61">
        <f t="shared" si="15"/>
        <v>167000</v>
      </c>
      <c r="Q38" s="65" t="str">
        <f t="shared" si="16"/>
        <v/>
      </c>
      <c r="R38" s="14">
        <v>83892000</v>
      </c>
      <c r="S38" s="14">
        <f t="shared" si="17"/>
        <v>0</v>
      </c>
      <c r="T38" s="44">
        <v>84649000</v>
      </c>
      <c r="U38" s="14">
        <f t="shared" si="8"/>
        <v>0</v>
      </c>
      <c r="V38" s="44">
        <v>83389000</v>
      </c>
      <c r="W38" s="14">
        <f t="shared" si="9"/>
        <v>0</v>
      </c>
      <c r="X38" s="44">
        <v>84005000</v>
      </c>
      <c r="Y38" s="14">
        <f t="shared" si="10"/>
        <v>0</v>
      </c>
      <c r="Z38" s="66"/>
      <c r="AA38" s="66"/>
    </row>
    <row r="39" spans="1:27" ht="16.5" customHeight="1" x14ac:dyDescent="0.25">
      <c r="A39" s="56" t="s">
        <v>206</v>
      </c>
      <c r="B39" s="62" t="s">
        <v>557</v>
      </c>
      <c r="C39" s="74">
        <v>6685012</v>
      </c>
      <c r="D39" s="63">
        <f t="shared" si="11"/>
        <v>6685000</v>
      </c>
      <c r="E39" s="58">
        <v>-2186000</v>
      </c>
      <c r="F39" s="58">
        <v>1839000</v>
      </c>
      <c r="G39" s="58">
        <v>2522000</v>
      </c>
      <c r="H39" s="58"/>
      <c r="I39" s="58">
        <v>159179000</v>
      </c>
      <c r="J39" s="58">
        <v>130000</v>
      </c>
      <c r="K39" s="58">
        <f t="shared" si="12"/>
        <v>161831000</v>
      </c>
      <c r="L39" s="58">
        <f t="shared" si="13"/>
        <v>157340000</v>
      </c>
      <c r="M39" s="58">
        <f t="shared" si="14"/>
        <v>157470000</v>
      </c>
      <c r="N39" s="58">
        <f t="shared" ref="N39:N70" si="20">M39-K39</f>
        <v>-4361000</v>
      </c>
      <c r="O39" s="57">
        <f t="shared" ref="O39:O70" si="21">D39+E39</f>
        <v>4499000</v>
      </c>
      <c r="P39" s="58">
        <f t="shared" si="15"/>
        <v>138000</v>
      </c>
      <c r="Q39" s="20" t="str">
        <f t="shared" si="16"/>
        <v/>
      </c>
      <c r="R39" s="14">
        <v>159179000</v>
      </c>
      <c r="S39" s="14">
        <f>I39-R39</f>
        <v>0</v>
      </c>
      <c r="T39" s="44">
        <v>161831000</v>
      </c>
      <c r="U39" s="14">
        <f t="shared" ref="U39:U70" si="22">K39-T39</f>
        <v>0</v>
      </c>
      <c r="V39" s="44">
        <v>157340000</v>
      </c>
      <c r="W39" s="14">
        <f t="shared" ref="W39:W70" si="23">L39-V39</f>
        <v>0</v>
      </c>
      <c r="X39" s="44">
        <v>157470000</v>
      </c>
      <c r="Y39" s="14">
        <f t="shared" ref="Y39:Y70" si="24">M39-X39</f>
        <v>0</v>
      </c>
    </row>
    <row r="40" spans="1:27" ht="16.5" customHeight="1" x14ac:dyDescent="0.25">
      <c r="A40" s="4" t="s">
        <v>207</v>
      </c>
      <c r="B40" s="53" t="s">
        <v>50</v>
      </c>
      <c r="C40" s="50">
        <v>638072</v>
      </c>
      <c r="D40" s="51">
        <f t="shared" si="11"/>
        <v>638000</v>
      </c>
      <c r="E40" s="14">
        <v>-371000</v>
      </c>
      <c r="F40" s="14">
        <v>105000</v>
      </c>
      <c r="G40" s="14">
        <v>108000</v>
      </c>
      <c r="H40" s="14"/>
      <c r="I40" s="14">
        <v>139367000</v>
      </c>
      <c r="J40" s="14">
        <v>540000</v>
      </c>
      <c r="K40" s="14">
        <f t="shared" si="12"/>
        <v>140015000</v>
      </c>
      <c r="L40" s="14">
        <f t="shared" si="13"/>
        <v>139262000</v>
      </c>
      <c r="M40" s="14">
        <f t="shared" si="14"/>
        <v>139802000</v>
      </c>
      <c r="N40" s="14">
        <f t="shared" si="20"/>
        <v>-213000</v>
      </c>
      <c r="O40" s="25">
        <f t="shared" si="21"/>
        <v>267000</v>
      </c>
      <c r="P40" s="14">
        <f t="shared" si="15"/>
        <v>54000</v>
      </c>
      <c r="Q40" s="20" t="str">
        <f t="shared" si="16"/>
        <v/>
      </c>
      <c r="R40" s="14">
        <v>139367000</v>
      </c>
      <c r="S40" s="14">
        <f t="shared" ref="S40:S70" si="25">I40-R40</f>
        <v>0</v>
      </c>
      <c r="T40" s="44">
        <v>140015000</v>
      </c>
      <c r="U40" s="14">
        <f t="shared" si="22"/>
        <v>0</v>
      </c>
      <c r="V40" s="44">
        <v>139262000</v>
      </c>
      <c r="W40" s="14">
        <f t="shared" si="23"/>
        <v>0</v>
      </c>
      <c r="X40" s="44">
        <v>139802000</v>
      </c>
      <c r="Y40" s="14">
        <f t="shared" si="24"/>
        <v>0</v>
      </c>
    </row>
    <row r="41" spans="1:27" ht="16.5" customHeight="1" x14ac:dyDescent="0.25">
      <c r="A41" s="4" t="s">
        <v>208</v>
      </c>
      <c r="B41" s="53" t="s">
        <v>51</v>
      </c>
      <c r="C41" s="50">
        <v>1910489</v>
      </c>
      <c r="D41" s="51">
        <f t="shared" si="11"/>
        <v>1910000</v>
      </c>
      <c r="E41" s="14">
        <v>-629000</v>
      </c>
      <c r="F41" s="14">
        <v>458000</v>
      </c>
      <c r="G41" s="14">
        <v>746000</v>
      </c>
      <c r="H41" s="14"/>
      <c r="I41" s="14">
        <v>58661000</v>
      </c>
      <c r="J41" s="14">
        <v>780000</v>
      </c>
      <c r="K41" s="14">
        <f t="shared" si="12"/>
        <v>60187000</v>
      </c>
      <c r="L41" s="14">
        <f t="shared" si="13"/>
        <v>58203000</v>
      </c>
      <c r="M41" s="14">
        <f t="shared" si="14"/>
        <v>58983000</v>
      </c>
      <c r="N41" s="14">
        <f t="shared" si="20"/>
        <v>-1204000</v>
      </c>
      <c r="O41" s="25">
        <f t="shared" si="21"/>
        <v>1281000</v>
      </c>
      <c r="P41" s="14">
        <f t="shared" si="15"/>
        <v>77000</v>
      </c>
      <c r="Q41" s="20" t="str">
        <f t="shared" si="16"/>
        <v/>
      </c>
      <c r="R41" s="14">
        <v>58661000</v>
      </c>
      <c r="S41" s="14">
        <f t="shared" si="25"/>
        <v>0</v>
      </c>
      <c r="T41" s="44">
        <v>60187000</v>
      </c>
      <c r="U41" s="14">
        <f t="shared" si="22"/>
        <v>0</v>
      </c>
      <c r="V41" s="44">
        <v>58203000</v>
      </c>
      <c r="W41" s="14">
        <f t="shared" si="23"/>
        <v>0</v>
      </c>
      <c r="X41" s="44">
        <v>58983000</v>
      </c>
      <c r="Y41" s="14">
        <f t="shared" si="24"/>
        <v>0</v>
      </c>
    </row>
    <row r="42" spans="1:27" ht="16.5" customHeight="1" x14ac:dyDescent="0.25">
      <c r="A42" s="4" t="s">
        <v>209</v>
      </c>
      <c r="B42" s="53" t="s">
        <v>52</v>
      </c>
      <c r="C42" s="50">
        <v>722033</v>
      </c>
      <c r="D42" s="51">
        <f t="shared" si="11"/>
        <v>722000</v>
      </c>
      <c r="E42" s="14">
        <v>-156000</v>
      </c>
      <c r="F42" s="14">
        <v>18000</v>
      </c>
      <c r="G42" s="14">
        <v>453000</v>
      </c>
      <c r="H42" s="14"/>
      <c r="I42" s="14">
        <v>23036000</v>
      </c>
      <c r="J42" s="14">
        <v>133000</v>
      </c>
      <c r="K42" s="14">
        <f t="shared" si="12"/>
        <v>23622000</v>
      </c>
      <c r="L42" s="14">
        <f t="shared" si="13"/>
        <v>23018000</v>
      </c>
      <c r="M42" s="14">
        <f t="shared" si="14"/>
        <v>23151000</v>
      </c>
      <c r="N42" s="14">
        <f t="shared" si="20"/>
        <v>-471000</v>
      </c>
      <c r="O42" s="25">
        <f t="shared" si="21"/>
        <v>566000</v>
      </c>
      <c r="P42" s="14">
        <f t="shared" si="15"/>
        <v>95000</v>
      </c>
      <c r="Q42" s="20" t="str">
        <f t="shared" si="16"/>
        <v/>
      </c>
      <c r="R42" s="14">
        <v>23036000</v>
      </c>
      <c r="S42" s="14">
        <f t="shared" si="25"/>
        <v>0</v>
      </c>
      <c r="T42" s="44">
        <v>23622000</v>
      </c>
      <c r="U42" s="14">
        <f t="shared" si="22"/>
        <v>0</v>
      </c>
      <c r="V42" s="44">
        <v>23018000</v>
      </c>
      <c r="W42" s="14">
        <f t="shared" si="23"/>
        <v>0</v>
      </c>
      <c r="X42" s="44">
        <v>23151000</v>
      </c>
      <c r="Y42" s="14">
        <f t="shared" si="24"/>
        <v>0</v>
      </c>
    </row>
    <row r="43" spans="1:27" ht="16.5" customHeight="1" x14ac:dyDescent="0.25">
      <c r="A43" s="4" t="s">
        <v>210</v>
      </c>
      <c r="B43" s="53" t="s">
        <v>53</v>
      </c>
      <c r="C43" s="50">
        <v>1589957</v>
      </c>
      <c r="D43" s="51">
        <f t="shared" si="11"/>
        <v>1590000</v>
      </c>
      <c r="E43" s="14">
        <v>-601000</v>
      </c>
      <c r="F43" s="14">
        <v>437000</v>
      </c>
      <c r="G43" s="14">
        <v>503000</v>
      </c>
      <c r="H43" s="14"/>
      <c r="I43" s="14">
        <v>23184000</v>
      </c>
      <c r="J43" s="14">
        <v>5000</v>
      </c>
      <c r="K43" s="14">
        <f t="shared" si="12"/>
        <v>23692000</v>
      </c>
      <c r="L43" s="14">
        <f t="shared" si="13"/>
        <v>22747000</v>
      </c>
      <c r="M43" s="14">
        <f t="shared" si="14"/>
        <v>22752000</v>
      </c>
      <c r="N43" s="14">
        <f t="shared" si="20"/>
        <v>-940000</v>
      </c>
      <c r="O43" s="25">
        <f>D43+E43</f>
        <v>989000</v>
      </c>
      <c r="P43" s="14">
        <f t="shared" si="15"/>
        <v>49000</v>
      </c>
      <c r="Q43" s="20" t="str">
        <f t="shared" si="16"/>
        <v/>
      </c>
      <c r="R43" s="14">
        <v>23184000</v>
      </c>
      <c r="S43" s="14">
        <f t="shared" si="25"/>
        <v>0</v>
      </c>
      <c r="T43" s="44">
        <v>23692000</v>
      </c>
      <c r="U43" s="14">
        <f t="shared" si="22"/>
        <v>0</v>
      </c>
      <c r="V43" s="44">
        <v>22747000</v>
      </c>
      <c r="W43" s="14">
        <f t="shared" si="23"/>
        <v>0</v>
      </c>
      <c r="X43" s="44">
        <v>22752000</v>
      </c>
      <c r="Y43" s="14">
        <f t="shared" si="24"/>
        <v>0</v>
      </c>
    </row>
    <row r="44" spans="1:27" ht="16.5" customHeight="1" x14ac:dyDescent="0.25">
      <c r="A44" s="4" t="s">
        <v>211</v>
      </c>
      <c r="B44" s="53" t="s">
        <v>54</v>
      </c>
      <c r="C44" s="50">
        <v>3746049</v>
      </c>
      <c r="D44" s="51">
        <f t="shared" si="11"/>
        <v>3746000</v>
      </c>
      <c r="E44" s="14">
        <v>-1847000</v>
      </c>
      <c r="F44" s="14">
        <v>674000</v>
      </c>
      <c r="G44" s="14">
        <v>1194000</v>
      </c>
      <c r="H44" s="14"/>
      <c r="I44" s="14">
        <v>29468000</v>
      </c>
      <c r="J44" s="14">
        <v>1000000</v>
      </c>
      <c r="K44" s="14">
        <f t="shared" si="12"/>
        <v>31662000</v>
      </c>
      <c r="L44" s="14">
        <f t="shared" si="13"/>
        <v>28794000</v>
      </c>
      <c r="M44" s="14">
        <f t="shared" si="14"/>
        <v>29794000</v>
      </c>
      <c r="N44" s="14">
        <f t="shared" si="20"/>
        <v>-1868000</v>
      </c>
      <c r="O44" s="25">
        <f t="shared" si="21"/>
        <v>1899000</v>
      </c>
      <c r="P44" s="14">
        <f t="shared" si="15"/>
        <v>31000</v>
      </c>
      <c r="Q44" s="20" t="str">
        <f t="shared" si="16"/>
        <v/>
      </c>
      <c r="R44" s="14">
        <v>29468000</v>
      </c>
      <c r="S44" s="14">
        <f t="shared" si="25"/>
        <v>0</v>
      </c>
      <c r="T44" s="44">
        <v>31662000</v>
      </c>
      <c r="U44" s="14">
        <f t="shared" si="22"/>
        <v>0</v>
      </c>
      <c r="V44" s="44">
        <v>28794000</v>
      </c>
      <c r="W44" s="14">
        <f t="shared" si="23"/>
        <v>0</v>
      </c>
      <c r="X44" s="44">
        <v>29794000</v>
      </c>
      <c r="Y44" s="14">
        <f t="shared" si="24"/>
        <v>0</v>
      </c>
    </row>
    <row r="45" spans="1:27" ht="16.5" customHeight="1" x14ac:dyDescent="0.25">
      <c r="A45" s="4" t="s">
        <v>212</v>
      </c>
      <c r="B45" s="53" t="s">
        <v>55</v>
      </c>
      <c r="C45" s="50">
        <v>7281998</v>
      </c>
      <c r="D45" s="51">
        <f t="shared" si="11"/>
        <v>7282000</v>
      </c>
      <c r="E45" s="14">
        <v>-1627000</v>
      </c>
      <c r="F45" s="14">
        <v>3435000</v>
      </c>
      <c r="G45" s="14">
        <v>1880000</v>
      </c>
      <c r="H45" s="14"/>
      <c r="I45" s="14">
        <v>125456000</v>
      </c>
      <c r="J45" s="14">
        <v>170000</v>
      </c>
      <c r="K45" s="14">
        <f t="shared" si="12"/>
        <v>127506000</v>
      </c>
      <c r="L45" s="14">
        <f t="shared" si="13"/>
        <v>122021000</v>
      </c>
      <c r="M45" s="14">
        <f t="shared" si="14"/>
        <v>122191000</v>
      </c>
      <c r="N45" s="14">
        <f t="shared" si="20"/>
        <v>-5315000</v>
      </c>
      <c r="O45" s="25">
        <f t="shared" si="21"/>
        <v>5655000</v>
      </c>
      <c r="P45" s="14">
        <f t="shared" si="15"/>
        <v>340000</v>
      </c>
      <c r="Q45" s="20" t="str">
        <f t="shared" si="16"/>
        <v/>
      </c>
      <c r="R45" s="14">
        <v>125456000</v>
      </c>
      <c r="S45" s="14">
        <f t="shared" si="25"/>
        <v>0</v>
      </c>
      <c r="T45" s="44">
        <v>127506000</v>
      </c>
      <c r="U45" s="14">
        <f t="shared" si="22"/>
        <v>0</v>
      </c>
      <c r="V45" s="44">
        <v>122021000</v>
      </c>
      <c r="W45" s="14">
        <f t="shared" si="23"/>
        <v>0</v>
      </c>
      <c r="X45" s="44">
        <v>122191000</v>
      </c>
      <c r="Y45" s="14">
        <f t="shared" si="24"/>
        <v>0</v>
      </c>
    </row>
    <row r="46" spans="1:27" ht="16.5" customHeight="1" x14ac:dyDescent="0.25">
      <c r="A46" s="4" t="s">
        <v>213</v>
      </c>
      <c r="B46" s="53" t="s">
        <v>56</v>
      </c>
      <c r="C46" s="50">
        <v>3487134</v>
      </c>
      <c r="D46" s="51">
        <f t="shared" si="11"/>
        <v>3487000</v>
      </c>
      <c r="E46" s="14">
        <v>-1770000</v>
      </c>
      <c r="F46" s="14">
        <v>928000</v>
      </c>
      <c r="G46" s="14">
        <v>744000</v>
      </c>
      <c r="H46" s="14"/>
      <c r="I46" s="14">
        <v>46489000</v>
      </c>
      <c r="J46" s="14">
        <v>300000</v>
      </c>
      <c r="K46" s="14">
        <f t="shared" si="12"/>
        <v>47533000</v>
      </c>
      <c r="L46" s="14">
        <f t="shared" si="13"/>
        <v>45561000</v>
      </c>
      <c r="M46" s="14">
        <f t="shared" si="14"/>
        <v>45861000</v>
      </c>
      <c r="N46" s="14">
        <f t="shared" si="20"/>
        <v>-1672000</v>
      </c>
      <c r="O46" s="25">
        <f t="shared" si="21"/>
        <v>1717000</v>
      </c>
      <c r="P46" s="14">
        <f t="shared" si="15"/>
        <v>45000</v>
      </c>
      <c r="Q46" s="20" t="str">
        <f t="shared" si="16"/>
        <v/>
      </c>
      <c r="R46" s="14">
        <v>46489000</v>
      </c>
      <c r="S46" s="14">
        <f t="shared" si="25"/>
        <v>0</v>
      </c>
      <c r="T46" s="44">
        <v>47533000</v>
      </c>
      <c r="U46" s="14">
        <f t="shared" si="22"/>
        <v>0</v>
      </c>
      <c r="V46" s="44">
        <v>45561000</v>
      </c>
      <c r="W46" s="14">
        <f t="shared" si="23"/>
        <v>0</v>
      </c>
      <c r="X46" s="44">
        <v>45861000</v>
      </c>
      <c r="Y46" s="14">
        <f t="shared" si="24"/>
        <v>0</v>
      </c>
    </row>
    <row r="47" spans="1:27" ht="16.5" customHeight="1" x14ac:dyDescent="0.25">
      <c r="A47" s="4" t="s">
        <v>214</v>
      </c>
      <c r="B47" s="53" t="s">
        <v>57</v>
      </c>
      <c r="C47" s="50">
        <v>3884737</v>
      </c>
      <c r="D47" s="51">
        <f t="shared" si="11"/>
        <v>3885000</v>
      </c>
      <c r="E47" s="14">
        <v>-1997000</v>
      </c>
      <c r="F47" s="14">
        <v>1104000</v>
      </c>
      <c r="G47" s="14">
        <v>679000</v>
      </c>
      <c r="H47" s="14"/>
      <c r="I47" s="14">
        <v>26365000</v>
      </c>
      <c r="J47" s="14">
        <v>220000</v>
      </c>
      <c r="K47" s="14">
        <f t="shared" si="12"/>
        <v>27264000</v>
      </c>
      <c r="L47" s="14">
        <f t="shared" si="13"/>
        <v>25261000</v>
      </c>
      <c r="M47" s="14">
        <f t="shared" si="14"/>
        <v>25481000</v>
      </c>
      <c r="N47" s="14">
        <f t="shared" si="20"/>
        <v>-1783000</v>
      </c>
      <c r="O47" s="25">
        <f t="shared" si="21"/>
        <v>1888000</v>
      </c>
      <c r="P47" s="14">
        <f t="shared" si="15"/>
        <v>105000</v>
      </c>
      <c r="Q47" s="20" t="str">
        <f t="shared" si="16"/>
        <v/>
      </c>
      <c r="R47" s="14">
        <v>26365000</v>
      </c>
      <c r="S47" s="14">
        <f t="shared" si="25"/>
        <v>0</v>
      </c>
      <c r="T47" s="44">
        <v>27264000</v>
      </c>
      <c r="U47" s="14">
        <f t="shared" si="22"/>
        <v>0</v>
      </c>
      <c r="V47" s="44">
        <v>25261000</v>
      </c>
      <c r="W47" s="14">
        <f t="shared" si="23"/>
        <v>0</v>
      </c>
      <c r="X47" s="44">
        <v>25481000</v>
      </c>
      <c r="Y47" s="14">
        <f t="shared" si="24"/>
        <v>0</v>
      </c>
    </row>
    <row r="48" spans="1:27" ht="15.75" customHeight="1" x14ac:dyDescent="0.25">
      <c r="A48" s="4" t="s">
        <v>215</v>
      </c>
      <c r="B48" s="53" t="s">
        <v>58</v>
      </c>
      <c r="C48" s="50">
        <v>1363982</v>
      </c>
      <c r="D48" s="51">
        <f t="shared" si="11"/>
        <v>1364000</v>
      </c>
      <c r="E48" s="14">
        <v>-594000</v>
      </c>
      <c r="F48" s="14">
        <v>58000</v>
      </c>
      <c r="G48" s="14">
        <v>694000</v>
      </c>
      <c r="H48" s="14"/>
      <c r="I48" s="14">
        <v>36867000</v>
      </c>
      <c r="J48" s="14">
        <v>260000</v>
      </c>
      <c r="K48" s="14">
        <f t="shared" si="12"/>
        <v>37821000</v>
      </c>
      <c r="L48" s="14">
        <f t="shared" si="13"/>
        <v>36809000</v>
      </c>
      <c r="M48" s="14">
        <f t="shared" si="14"/>
        <v>37069000</v>
      </c>
      <c r="N48" s="14">
        <f t="shared" si="20"/>
        <v>-752000</v>
      </c>
      <c r="O48" s="25">
        <f t="shared" si="21"/>
        <v>770000</v>
      </c>
      <c r="P48" s="14">
        <f t="shared" si="15"/>
        <v>18000</v>
      </c>
      <c r="Q48" s="20" t="str">
        <f t="shared" si="16"/>
        <v/>
      </c>
      <c r="R48" s="14">
        <v>36867000</v>
      </c>
      <c r="S48" s="14">
        <f t="shared" si="25"/>
        <v>0</v>
      </c>
      <c r="T48" s="44">
        <v>37821000</v>
      </c>
      <c r="U48" s="14">
        <f t="shared" si="22"/>
        <v>0</v>
      </c>
      <c r="V48" s="44">
        <v>36809000</v>
      </c>
      <c r="W48" s="14">
        <f t="shared" si="23"/>
        <v>0</v>
      </c>
      <c r="X48" s="44">
        <v>37069000</v>
      </c>
      <c r="Y48" s="14">
        <f t="shared" si="24"/>
        <v>0</v>
      </c>
    </row>
    <row r="49" spans="1:27" ht="16.5" customHeight="1" x14ac:dyDescent="0.25">
      <c r="A49" s="4" t="s">
        <v>216</v>
      </c>
      <c r="B49" s="53" t="s">
        <v>59</v>
      </c>
      <c r="C49" s="50">
        <v>3522250</v>
      </c>
      <c r="D49" s="51">
        <f t="shared" si="11"/>
        <v>3522000</v>
      </c>
      <c r="E49" s="14">
        <v>-1087000</v>
      </c>
      <c r="F49" s="14">
        <v>1311000</v>
      </c>
      <c r="G49" s="14">
        <v>817000</v>
      </c>
      <c r="H49" s="14"/>
      <c r="I49" s="14">
        <v>63505000</v>
      </c>
      <c r="J49" s="14">
        <v>250000</v>
      </c>
      <c r="K49" s="14">
        <f t="shared" si="12"/>
        <v>64572000</v>
      </c>
      <c r="L49" s="14">
        <f t="shared" si="13"/>
        <v>62194000</v>
      </c>
      <c r="M49" s="14">
        <f t="shared" si="14"/>
        <v>62444000</v>
      </c>
      <c r="N49" s="14">
        <f t="shared" si="20"/>
        <v>-2128000</v>
      </c>
      <c r="O49" s="25">
        <f t="shared" si="21"/>
        <v>2435000</v>
      </c>
      <c r="P49" s="14">
        <f t="shared" si="15"/>
        <v>307000</v>
      </c>
      <c r="Q49" s="20" t="str">
        <f t="shared" si="16"/>
        <v/>
      </c>
      <c r="R49" s="14">
        <v>63505000</v>
      </c>
      <c r="S49" s="14">
        <f t="shared" si="25"/>
        <v>0</v>
      </c>
      <c r="T49" s="44">
        <v>64572000</v>
      </c>
      <c r="U49" s="14">
        <f t="shared" si="22"/>
        <v>0</v>
      </c>
      <c r="V49" s="44">
        <v>62194000</v>
      </c>
      <c r="W49" s="14">
        <f t="shared" si="23"/>
        <v>0</v>
      </c>
      <c r="X49" s="44">
        <v>62444000</v>
      </c>
      <c r="Y49" s="14">
        <f t="shared" si="24"/>
        <v>0</v>
      </c>
    </row>
    <row r="50" spans="1:27" ht="16.5" customHeight="1" x14ac:dyDescent="0.25">
      <c r="A50" s="4" t="s">
        <v>217</v>
      </c>
      <c r="B50" s="53" t="s">
        <v>60</v>
      </c>
      <c r="C50" s="50">
        <v>1821137</v>
      </c>
      <c r="D50" s="51">
        <f t="shared" si="11"/>
        <v>1821000</v>
      </c>
      <c r="E50" s="14">
        <v>-864000</v>
      </c>
      <c r="F50" s="14">
        <v>1000</v>
      </c>
      <c r="G50" s="14">
        <v>952000</v>
      </c>
      <c r="H50" s="14"/>
      <c r="I50" s="14">
        <v>53103000</v>
      </c>
      <c r="J50" s="14">
        <v>305000</v>
      </c>
      <c r="K50" s="14">
        <f t="shared" si="12"/>
        <v>54360000</v>
      </c>
      <c r="L50" s="14">
        <f t="shared" si="13"/>
        <v>53102000</v>
      </c>
      <c r="M50" s="14">
        <f t="shared" si="14"/>
        <v>53407000</v>
      </c>
      <c r="N50" s="14">
        <f t="shared" si="20"/>
        <v>-953000</v>
      </c>
      <c r="O50" s="25">
        <f t="shared" si="21"/>
        <v>957000</v>
      </c>
      <c r="P50" s="14">
        <f t="shared" si="15"/>
        <v>4000</v>
      </c>
      <c r="Q50" s="20" t="str">
        <f t="shared" si="16"/>
        <v/>
      </c>
      <c r="R50" s="14">
        <v>53103000</v>
      </c>
      <c r="S50" s="14">
        <f t="shared" si="25"/>
        <v>0</v>
      </c>
      <c r="T50" s="44">
        <v>54360000</v>
      </c>
      <c r="U50" s="14">
        <f t="shared" si="22"/>
        <v>0</v>
      </c>
      <c r="V50" s="44">
        <v>53102000</v>
      </c>
      <c r="W50" s="14">
        <f t="shared" si="23"/>
        <v>0</v>
      </c>
      <c r="X50" s="44">
        <v>53407000</v>
      </c>
      <c r="Y50" s="14">
        <f t="shared" si="24"/>
        <v>0</v>
      </c>
    </row>
    <row r="51" spans="1:27" ht="16.5" customHeight="1" x14ac:dyDescent="0.25">
      <c r="A51" s="4" t="s">
        <v>218</v>
      </c>
      <c r="B51" s="53" t="s">
        <v>61</v>
      </c>
      <c r="C51" s="50">
        <v>1514757</v>
      </c>
      <c r="D51" s="51">
        <f t="shared" si="11"/>
        <v>1515000</v>
      </c>
      <c r="E51" s="14">
        <v>-785000</v>
      </c>
      <c r="F51" s="14">
        <v>34000</v>
      </c>
      <c r="G51" s="14">
        <v>654000</v>
      </c>
      <c r="H51" s="14"/>
      <c r="I51" s="14">
        <v>27861000</v>
      </c>
      <c r="J51" s="14">
        <v>65000</v>
      </c>
      <c r="K51" s="14">
        <f t="shared" si="12"/>
        <v>28580000</v>
      </c>
      <c r="L51" s="14">
        <f t="shared" si="13"/>
        <v>27827000</v>
      </c>
      <c r="M51" s="14">
        <f t="shared" si="14"/>
        <v>27892000</v>
      </c>
      <c r="N51" s="14">
        <f t="shared" si="20"/>
        <v>-688000</v>
      </c>
      <c r="O51" s="25">
        <f t="shared" si="21"/>
        <v>730000</v>
      </c>
      <c r="P51" s="14">
        <f t="shared" si="15"/>
        <v>42000</v>
      </c>
      <c r="Q51" s="20" t="str">
        <f t="shared" si="16"/>
        <v/>
      </c>
      <c r="R51" s="14">
        <v>27861000</v>
      </c>
      <c r="S51" s="14">
        <f t="shared" si="25"/>
        <v>0</v>
      </c>
      <c r="T51" s="44">
        <v>28580000</v>
      </c>
      <c r="U51" s="14">
        <f t="shared" si="22"/>
        <v>0</v>
      </c>
      <c r="V51" s="44">
        <v>27827000</v>
      </c>
      <c r="W51" s="14">
        <f t="shared" si="23"/>
        <v>0</v>
      </c>
      <c r="X51" s="44">
        <v>27892000</v>
      </c>
      <c r="Y51" s="14">
        <f t="shared" si="24"/>
        <v>0</v>
      </c>
    </row>
    <row r="52" spans="1:27" ht="16.5" customHeight="1" x14ac:dyDescent="0.25">
      <c r="A52" s="4" t="s">
        <v>219</v>
      </c>
      <c r="B52" s="53" t="s">
        <v>62</v>
      </c>
      <c r="C52" s="50">
        <v>2429847</v>
      </c>
      <c r="D52" s="51">
        <f t="shared" si="11"/>
        <v>2430000</v>
      </c>
      <c r="E52" s="14">
        <v>-1013000</v>
      </c>
      <c r="F52" s="14">
        <v>765000</v>
      </c>
      <c r="G52" s="14">
        <v>495000</v>
      </c>
      <c r="H52" s="14"/>
      <c r="I52" s="14">
        <v>22474000</v>
      </c>
      <c r="J52" s="14">
        <v>2000000</v>
      </c>
      <c r="K52" s="14">
        <f t="shared" si="12"/>
        <v>24969000</v>
      </c>
      <c r="L52" s="14">
        <f t="shared" si="13"/>
        <v>21709000</v>
      </c>
      <c r="M52" s="14">
        <f t="shared" si="14"/>
        <v>23709000</v>
      </c>
      <c r="N52" s="14">
        <f t="shared" si="20"/>
        <v>-1260000</v>
      </c>
      <c r="O52" s="25">
        <f t="shared" si="21"/>
        <v>1417000</v>
      </c>
      <c r="P52" s="14">
        <f t="shared" si="15"/>
        <v>157000</v>
      </c>
      <c r="Q52" s="20" t="str">
        <f t="shared" si="16"/>
        <v/>
      </c>
      <c r="R52" s="14">
        <v>22474000</v>
      </c>
      <c r="S52" s="14">
        <f t="shared" si="25"/>
        <v>0</v>
      </c>
      <c r="T52" s="44">
        <v>24969000</v>
      </c>
      <c r="U52" s="14">
        <f t="shared" si="22"/>
        <v>0</v>
      </c>
      <c r="V52" s="44">
        <v>21709000</v>
      </c>
      <c r="W52" s="14">
        <f t="shared" si="23"/>
        <v>0</v>
      </c>
      <c r="X52" s="44">
        <v>23709000</v>
      </c>
      <c r="Y52" s="14">
        <f t="shared" si="24"/>
        <v>0</v>
      </c>
    </row>
    <row r="53" spans="1:27" ht="16.5" customHeight="1" x14ac:dyDescent="0.25">
      <c r="A53" s="4" t="s">
        <v>222</v>
      </c>
      <c r="B53" s="53" t="s">
        <v>558</v>
      </c>
      <c r="C53" s="50">
        <v>2355622</v>
      </c>
      <c r="D53" s="51">
        <f t="shared" si="11"/>
        <v>2356000</v>
      </c>
      <c r="E53" s="14">
        <v>-1227000</v>
      </c>
      <c r="F53" s="14">
        <v>95000</v>
      </c>
      <c r="G53" s="14">
        <v>928000</v>
      </c>
      <c r="H53" s="14"/>
      <c r="I53" s="14">
        <v>165964000</v>
      </c>
      <c r="J53" s="14">
        <v>730000</v>
      </c>
      <c r="K53" s="14">
        <f t="shared" si="12"/>
        <v>167622000</v>
      </c>
      <c r="L53" s="14">
        <f t="shared" si="13"/>
        <v>165869000</v>
      </c>
      <c r="M53" s="14">
        <f t="shared" si="14"/>
        <v>166599000</v>
      </c>
      <c r="N53" s="14">
        <f t="shared" si="20"/>
        <v>-1023000</v>
      </c>
      <c r="O53" s="25">
        <f t="shared" si="21"/>
        <v>1129000</v>
      </c>
      <c r="P53" s="14">
        <f t="shared" si="15"/>
        <v>106000</v>
      </c>
      <c r="Q53" s="20" t="str">
        <f t="shared" si="16"/>
        <v/>
      </c>
      <c r="R53" s="14">
        <v>165964000</v>
      </c>
      <c r="S53" s="14">
        <f t="shared" si="25"/>
        <v>0</v>
      </c>
      <c r="T53" s="44">
        <v>167622000</v>
      </c>
      <c r="U53" s="14">
        <f t="shared" si="22"/>
        <v>0</v>
      </c>
      <c r="V53" s="44">
        <v>165869000</v>
      </c>
      <c r="W53" s="14">
        <f t="shared" si="23"/>
        <v>0</v>
      </c>
      <c r="X53" s="44">
        <v>166599000</v>
      </c>
      <c r="Y53" s="14">
        <f t="shared" si="24"/>
        <v>0</v>
      </c>
    </row>
    <row r="54" spans="1:27" ht="16.5" customHeight="1" x14ac:dyDescent="0.25">
      <c r="A54" s="4" t="s">
        <v>223</v>
      </c>
      <c r="B54" s="53" t="s">
        <v>559</v>
      </c>
      <c r="C54" s="50">
        <v>4263546</v>
      </c>
      <c r="D54" s="51">
        <f t="shared" si="11"/>
        <v>4264000</v>
      </c>
      <c r="E54" s="14">
        <v>-996000</v>
      </c>
      <c r="F54" s="14">
        <v>2230000</v>
      </c>
      <c r="G54" s="14">
        <v>1016000</v>
      </c>
      <c r="H54" s="14"/>
      <c r="I54" s="14">
        <v>33156000</v>
      </c>
      <c r="J54" s="14">
        <v>600000</v>
      </c>
      <c r="K54" s="14">
        <f t="shared" si="12"/>
        <v>34772000</v>
      </c>
      <c r="L54" s="14">
        <f t="shared" si="13"/>
        <v>30926000</v>
      </c>
      <c r="M54" s="14">
        <f t="shared" si="14"/>
        <v>31526000</v>
      </c>
      <c r="N54" s="14">
        <f t="shared" si="20"/>
        <v>-3246000</v>
      </c>
      <c r="O54" s="25">
        <f t="shared" si="21"/>
        <v>3268000</v>
      </c>
      <c r="P54" s="14">
        <f t="shared" si="15"/>
        <v>22000</v>
      </c>
      <c r="Q54" s="20" t="str">
        <f t="shared" si="16"/>
        <v/>
      </c>
      <c r="R54" s="14">
        <v>33156000</v>
      </c>
      <c r="S54" s="14">
        <f t="shared" si="25"/>
        <v>0</v>
      </c>
      <c r="T54" s="44">
        <v>34772000</v>
      </c>
      <c r="U54" s="14">
        <f t="shared" si="22"/>
        <v>0</v>
      </c>
      <c r="V54" s="44">
        <v>30926000</v>
      </c>
      <c r="W54" s="14">
        <f t="shared" si="23"/>
        <v>0</v>
      </c>
      <c r="X54" s="44">
        <v>31526000</v>
      </c>
      <c r="Y54" s="14">
        <f t="shared" si="24"/>
        <v>0</v>
      </c>
    </row>
    <row r="55" spans="1:27" ht="16.5" customHeight="1" x14ac:dyDescent="0.25">
      <c r="A55" s="4" t="s">
        <v>224</v>
      </c>
      <c r="B55" s="53" t="s">
        <v>63</v>
      </c>
      <c r="C55" s="50">
        <v>6342784</v>
      </c>
      <c r="D55" s="51">
        <f t="shared" si="11"/>
        <v>6343000</v>
      </c>
      <c r="E55" s="14">
        <v>-2886000</v>
      </c>
      <c r="F55" s="14">
        <v>3185000</v>
      </c>
      <c r="G55" s="14">
        <v>231000</v>
      </c>
      <c r="H55" s="14"/>
      <c r="I55" s="14">
        <v>51366000</v>
      </c>
      <c r="J55" s="14">
        <v>1030000</v>
      </c>
      <c r="K55" s="14">
        <f t="shared" si="12"/>
        <v>52627000</v>
      </c>
      <c r="L55" s="14">
        <f t="shared" si="13"/>
        <v>48181000</v>
      </c>
      <c r="M55" s="14">
        <f t="shared" si="14"/>
        <v>49211000</v>
      </c>
      <c r="N55" s="14">
        <f t="shared" si="20"/>
        <v>-3416000</v>
      </c>
      <c r="O55" s="25">
        <f t="shared" si="21"/>
        <v>3457000</v>
      </c>
      <c r="P55" s="14">
        <f t="shared" si="15"/>
        <v>41000</v>
      </c>
      <c r="Q55" s="20" t="str">
        <f t="shared" si="16"/>
        <v/>
      </c>
      <c r="R55" s="14">
        <v>51366000</v>
      </c>
      <c r="S55" s="14">
        <f t="shared" si="25"/>
        <v>0</v>
      </c>
      <c r="T55" s="44">
        <v>52627000</v>
      </c>
      <c r="U55" s="14">
        <f t="shared" si="22"/>
        <v>0</v>
      </c>
      <c r="V55" s="44">
        <v>48181000</v>
      </c>
      <c r="W55" s="14">
        <f t="shared" si="23"/>
        <v>0</v>
      </c>
      <c r="X55" s="44">
        <v>49211000</v>
      </c>
      <c r="Y55" s="14">
        <f t="shared" si="24"/>
        <v>0</v>
      </c>
    </row>
    <row r="56" spans="1:27" ht="16.5" customHeight="1" x14ac:dyDescent="0.25">
      <c r="A56" s="4" t="s">
        <v>225</v>
      </c>
      <c r="B56" s="53" t="s">
        <v>64</v>
      </c>
      <c r="C56" s="50">
        <v>1772324</v>
      </c>
      <c r="D56" s="51">
        <f t="shared" si="11"/>
        <v>1772000</v>
      </c>
      <c r="E56" s="14">
        <v>-1035000</v>
      </c>
      <c r="F56" s="14">
        <v>0</v>
      </c>
      <c r="G56" s="14">
        <v>664000</v>
      </c>
      <c r="H56" s="14"/>
      <c r="I56" s="14">
        <v>20905000</v>
      </c>
      <c r="J56" s="14">
        <v>20000</v>
      </c>
      <c r="K56" s="14">
        <f t="shared" si="12"/>
        <v>21589000</v>
      </c>
      <c r="L56" s="14">
        <f t="shared" si="13"/>
        <v>20905000</v>
      </c>
      <c r="M56" s="14">
        <f t="shared" si="14"/>
        <v>20925000</v>
      </c>
      <c r="N56" s="14">
        <f t="shared" si="20"/>
        <v>-664000</v>
      </c>
      <c r="O56" s="25">
        <f t="shared" si="21"/>
        <v>737000</v>
      </c>
      <c r="P56" s="14">
        <f t="shared" si="15"/>
        <v>73000</v>
      </c>
      <c r="Q56" s="20" t="str">
        <f t="shared" si="16"/>
        <v/>
      </c>
      <c r="R56" s="14">
        <v>20905000</v>
      </c>
      <c r="S56" s="14">
        <f t="shared" si="25"/>
        <v>0</v>
      </c>
      <c r="T56" s="44">
        <v>21589000</v>
      </c>
      <c r="U56" s="14">
        <f t="shared" si="22"/>
        <v>0</v>
      </c>
      <c r="V56" s="44">
        <v>20905000</v>
      </c>
      <c r="W56" s="14">
        <f t="shared" si="23"/>
        <v>0</v>
      </c>
      <c r="X56" s="44">
        <v>20925000</v>
      </c>
      <c r="Y56" s="14">
        <f t="shared" si="24"/>
        <v>0</v>
      </c>
    </row>
    <row r="57" spans="1:27" s="27" customFormat="1" ht="16.5" customHeight="1" x14ac:dyDescent="0.25">
      <c r="A57" s="26" t="s">
        <v>226</v>
      </c>
      <c r="B57" s="53" t="s">
        <v>65</v>
      </c>
      <c r="C57" s="50">
        <v>2210205</v>
      </c>
      <c r="D57" s="51">
        <f t="shared" si="11"/>
        <v>2210000</v>
      </c>
      <c r="E57" s="14">
        <v>-500000</v>
      </c>
      <c r="F57" s="14">
        <v>1117000</v>
      </c>
      <c r="G57" s="14">
        <v>553000</v>
      </c>
      <c r="H57" s="14"/>
      <c r="I57" s="14">
        <v>27495000</v>
      </c>
      <c r="J57" s="14">
        <v>806000</v>
      </c>
      <c r="K57" s="14">
        <f t="shared" si="12"/>
        <v>28854000</v>
      </c>
      <c r="L57" s="14">
        <f t="shared" si="13"/>
        <v>26378000</v>
      </c>
      <c r="M57" s="14">
        <f t="shared" si="14"/>
        <v>27184000</v>
      </c>
      <c r="N57" s="14">
        <f t="shared" si="20"/>
        <v>-1670000</v>
      </c>
      <c r="O57" s="25">
        <f t="shared" si="21"/>
        <v>1710000</v>
      </c>
      <c r="P57" s="14">
        <f t="shared" si="15"/>
        <v>40000</v>
      </c>
      <c r="Q57" s="20" t="str">
        <f t="shared" si="16"/>
        <v/>
      </c>
      <c r="R57" s="14">
        <v>27495000</v>
      </c>
      <c r="S57" s="14">
        <f t="shared" si="25"/>
        <v>0</v>
      </c>
      <c r="T57" s="44">
        <v>28854000</v>
      </c>
      <c r="U57" s="14">
        <f t="shared" si="22"/>
        <v>0</v>
      </c>
      <c r="V57" s="44">
        <v>26378000</v>
      </c>
      <c r="W57" s="14">
        <f t="shared" si="23"/>
        <v>0</v>
      </c>
      <c r="X57" s="44">
        <v>27184000</v>
      </c>
      <c r="Y57" s="14">
        <f t="shared" si="24"/>
        <v>0</v>
      </c>
      <c r="Z57" s="12"/>
      <c r="AA57" s="12"/>
    </row>
    <row r="58" spans="1:27" s="27" customFormat="1" ht="16.5" customHeight="1" x14ac:dyDescent="0.25">
      <c r="A58" s="26" t="s">
        <v>227</v>
      </c>
      <c r="B58" s="53" t="s">
        <v>66</v>
      </c>
      <c r="C58" s="50">
        <v>10867074</v>
      </c>
      <c r="D58" s="51">
        <f t="shared" si="11"/>
        <v>10867000</v>
      </c>
      <c r="E58" s="14">
        <v>-6231000</v>
      </c>
      <c r="F58" s="14">
        <v>2454000</v>
      </c>
      <c r="G58" s="14">
        <v>2161000</v>
      </c>
      <c r="H58" s="14"/>
      <c r="I58" s="14">
        <v>125398000</v>
      </c>
      <c r="J58" s="14">
        <v>680000</v>
      </c>
      <c r="K58" s="14">
        <f t="shared" si="12"/>
        <v>128239000</v>
      </c>
      <c r="L58" s="14">
        <f t="shared" si="13"/>
        <v>122944000</v>
      </c>
      <c r="M58" s="14">
        <f t="shared" si="14"/>
        <v>123624000</v>
      </c>
      <c r="N58" s="14">
        <f t="shared" si="20"/>
        <v>-4615000</v>
      </c>
      <c r="O58" s="25">
        <f t="shared" si="21"/>
        <v>4636000</v>
      </c>
      <c r="P58" s="14">
        <f t="shared" si="15"/>
        <v>21000</v>
      </c>
      <c r="Q58" s="20" t="str">
        <f t="shared" si="16"/>
        <v/>
      </c>
      <c r="R58" s="14">
        <v>125398000</v>
      </c>
      <c r="S58" s="14">
        <f t="shared" si="25"/>
        <v>0</v>
      </c>
      <c r="T58" s="44">
        <v>128239000</v>
      </c>
      <c r="U58" s="14">
        <f t="shared" si="22"/>
        <v>0</v>
      </c>
      <c r="V58" s="44">
        <v>122944000</v>
      </c>
      <c r="W58" s="14">
        <f t="shared" si="23"/>
        <v>0</v>
      </c>
      <c r="X58" s="44">
        <v>123624000</v>
      </c>
      <c r="Y58" s="14">
        <f t="shared" si="24"/>
        <v>0</v>
      </c>
      <c r="Z58" s="12"/>
      <c r="AA58" s="12"/>
    </row>
    <row r="59" spans="1:27" s="27" customFormat="1" ht="16.5" customHeight="1" x14ac:dyDescent="0.25">
      <c r="A59" s="26" t="s">
        <v>228</v>
      </c>
      <c r="B59" s="53" t="s">
        <v>67</v>
      </c>
      <c r="C59" s="50">
        <v>2741057</v>
      </c>
      <c r="D59" s="51">
        <f t="shared" si="11"/>
        <v>2741000</v>
      </c>
      <c r="E59" s="14">
        <v>-2025000</v>
      </c>
      <c r="F59" s="14">
        <v>148000</v>
      </c>
      <c r="G59" s="14">
        <v>390000</v>
      </c>
      <c r="H59" s="14"/>
      <c r="I59" s="14">
        <v>39604000</v>
      </c>
      <c r="J59" s="14">
        <v>20000</v>
      </c>
      <c r="K59" s="14">
        <f t="shared" si="12"/>
        <v>40014000</v>
      </c>
      <c r="L59" s="14">
        <f t="shared" si="13"/>
        <v>39456000</v>
      </c>
      <c r="M59" s="14">
        <f t="shared" si="14"/>
        <v>39476000</v>
      </c>
      <c r="N59" s="14">
        <f t="shared" si="20"/>
        <v>-538000</v>
      </c>
      <c r="O59" s="25">
        <f t="shared" si="21"/>
        <v>716000</v>
      </c>
      <c r="P59" s="14">
        <f t="shared" si="15"/>
        <v>178000</v>
      </c>
      <c r="Q59" s="20" t="str">
        <f t="shared" si="16"/>
        <v/>
      </c>
      <c r="R59" s="14">
        <v>39604000</v>
      </c>
      <c r="S59" s="14">
        <f t="shared" si="25"/>
        <v>0</v>
      </c>
      <c r="T59" s="44">
        <v>40014000</v>
      </c>
      <c r="U59" s="14">
        <f t="shared" si="22"/>
        <v>0</v>
      </c>
      <c r="V59" s="44">
        <v>39456000</v>
      </c>
      <c r="W59" s="14">
        <f t="shared" si="23"/>
        <v>0</v>
      </c>
      <c r="X59" s="44">
        <v>39476000</v>
      </c>
      <c r="Y59" s="14">
        <f t="shared" si="24"/>
        <v>0</v>
      </c>
      <c r="Z59" s="12"/>
      <c r="AA59" s="12"/>
    </row>
    <row r="60" spans="1:27" s="27" customFormat="1" ht="16.5" customHeight="1" x14ac:dyDescent="0.25">
      <c r="A60" s="26" t="s">
        <v>229</v>
      </c>
      <c r="B60" s="53" t="s">
        <v>68</v>
      </c>
      <c r="C60" s="50">
        <v>241848</v>
      </c>
      <c r="D60" s="51">
        <f t="shared" si="11"/>
        <v>242000</v>
      </c>
      <c r="E60" s="14">
        <v>-76000</v>
      </c>
      <c r="F60" s="14">
        <v>0</v>
      </c>
      <c r="G60" s="14">
        <v>101000</v>
      </c>
      <c r="H60" s="14"/>
      <c r="I60" s="14">
        <v>22441000</v>
      </c>
      <c r="J60" s="14">
        <v>20000</v>
      </c>
      <c r="K60" s="14">
        <f t="shared" si="12"/>
        <v>22562000</v>
      </c>
      <c r="L60" s="14">
        <f t="shared" si="13"/>
        <v>22441000</v>
      </c>
      <c r="M60" s="14">
        <f t="shared" si="14"/>
        <v>22461000</v>
      </c>
      <c r="N60" s="14">
        <f t="shared" si="20"/>
        <v>-101000</v>
      </c>
      <c r="O60" s="25">
        <f t="shared" si="21"/>
        <v>166000</v>
      </c>
      <c r="P60" s="14">
        <f t="shared" si="15"/>
        <v>65000</v>
      </c>
      <c r="Q60" s="20" t="str">
        <f t="shared" si="16"/>
        <v/>
      </c>
      <c r="R60" s="14">
        <v>22441000</v>
      </c>
      <c r="S60" s="14">
        <f t="shared" si="25"/>
        <v>0</v>
      </c>
      <c r="T60" s="44">
        <v>22562000</v>
      </c>
      <c r="U60" s="14">
        <f t="shared" si="22"/>
        <v>0</v>
      </c>
      <c r="V60" s="44">
        <v>22441000</v>
      </c>
      <c r="W60" s="14">
        <f t="shared" si="23"/>
        <v>0</v>
      </c>
      <c r="X60" s="44">
        <v>22461000</v>
      </c>
      <c r="Y60" s="14">
        <f t="shared" si="24"/>
        <v>0</v>
      </c>
      <c r="Z60" s="12"/>
      <c r="AA60" s="12"/>
    </row>
    <row r="61" spans="1:27" s="27" customFormat="1" ht="16.5" customHeight="1" x14ac:dyDescent="0.25">
      <c r="A61" s="26" t="s">
        <v>230</v>
      </c>
      <c r="B61" s="53" t="s">
        <v>69</v>
      </c>
      <c r="C61" s="50">
        <v>1637774</v>
      </c>
      <c r="D61" s="51">
        <f t="shared" si="11"/>
        <v>1638000</v>
      </c>
      <c r="E61" s="14">
        <v>-548000</v>
      </c>
      <c r="F61" s="14">
        <v>849000</v>
      </c>
      <c r="G61" s="14">
        <v>205000</v>
      </c>
      <c r="H61" s="14"/>
      <c r="I61" s="14">
        <v>20651000</v>
      </c>
      <c r="J61" s="14">
        <v>1000000</v>
      </c>
      <c r="K61" s="14">
        <f t="shared" si="12"/>
        <v>21856000</v>
      </c>
      <c r="L61" s="14">
        <f t="shared" si="13"/>
        <v>19802000</v>
      </c>
      <c r="M61" s="14">
        <f t="shared" si="14"/>
        <v>20802000</v>
      </c>
      <c r="N61" s="14">
        <f t="shared" si="20"/>
        <v>-1054000</v>
      </c>
      <c r="O61" s="25">
        <f t="shared" si="21"/>
        <v>1090000</v>
      </c>
      <c r="P61" s="14">
        <f t="shared" si="15"/>
        <v>36000</v>
      </c>
      <c r="Q61" s="20" t="str">
        <f t="shared" si="16"/>
        <v/>
      </c>
      <c r="R61" s="14">
        <v>20651000</v>
      </c>
      <c r="S61" s="14">
        <f t="shared" si="25"/>
        <v>0</v>
      </c>
      <c r="T61" s="44">
        <v>21856000</v>
      </c>
      <c r="U61" s="14">
        <f t="shared" si="22"/>
        <v>0</v>
      </c>
      <c r="V61" s="44">
        <v>19802000</v>
      </c>
      <c r="W61" s="14">
        <f t="shared" si="23"/>
        <v>0</v>
      </c>
      <c r="X61" s="44">
        <v>20802000</v>
      </c>
      <c r="Y61" s="14">
        <f t="shared" si="24"/>
        <v>0</v>
      </c>
      <c r="Z61" s="12"/>
      <c r="AA61" s="12"/>
    </row>
    <row r="62" spans="1:27" s="27" customFormat="1" ht="16.5" customHeight="1" x14ac:dyDescent="0.25">
      <c r="A62" s="26" t="s">
        <v>231</v>
      </c>
      <c r="B62" s="53" t="s">
        <v>70</v>
      </c>
      <c r="C62" s="50">
        <v>2186726</v>
      </c>
      <c r="D62" s="51">
        <f t="shared" si="11"/>
        <v>2187000</v>
      </c>
      <c r="E62" s="14">
        <v>-955000</v>
      </c>
      <c r="F62" s="14">
        <v>321000</v>
      </c>
      <c r="G62" s="14">
        <v>901000</v>
      </c>
      <c r="H62" s="14"/>
      <c r="I62" s="14">
        <v>72166000</v>
      </c>
      <c r="J62" s="14">
        <v>1187000</v>
      </c>
      <c r="K62" s="14">
        <f t="shared" si="12"/>
        <v>74254000</v>
      </c>
      <c r="L62" s="14">
        <f t="shared" si="13"/>
        <v>71845000</v>
      </c>
      <c r="M62" s="14">
        <f t="shared" si="14"/>
        <v>73032000</v>
      </c>
      <c r="N62" s="14">
        <f t="shared" si="20"/>
        <v>-1222000</v>
      </c>
      <c r="O62" s="25">
        <f t="shared" si="21"/>
        <v>1232000</v>
      </c>
      <c r="P62" s="14">
        <f t="shared" si="15"/>
        <v>10000</v>
      </c>
      <c r="Q62" s="20" t="str">
        <f t="shared" si="16"/>
        <v/>
      </c>
      <c r="R62" s="14">
        <v>72166000</v>
      </c>
      <c r="S62" s="14">
        <f t="shared" si="25"/>
        <v>0</v>
      </c>
      <c r="T62" s="44">
        <v>74254000</v>
      </c>
      <c r="U62" s="14">
        <f t="shared" si="22"/>
        <v>0</v>
      </c>
      <c r="V62" s="44">
        <v>71845000</v>
      </c>
      <c r="W62" s="14">
        <f t="shared" si="23"/>
        <v>0</v>
      </c>
      <c r="X62" s="44">
        <v>73032000</v>
      </c>
      <c r="Y62" s="14">
        <f t="shared" si="24"/>
        <v>0</v>
      </c>
      <c r="Z62" s="12"/>
      <c r="AA62" s="12"/>
    </row>
    <row r="63" spans="1:27" s="27" customFormat="1" ht="16.5" customHeight="1" x14ac:dyDescent="0.25">
      <c r="A63" s="26" t="s">
        <v>232</v>
      </c>
      <c r="B63" s="53" t="s">
        <v>71</v>
      </c>
      <c r="C63" s="50">
        <v>1233622</v>
      </c>
      <c r="D63" s="51">
        <f t="shared" si="11"/>
        <v>1234000</v>
      </c>
      <c r="E63" s="14">
        <v>-377000</v>
      </c>
      <c r="F63" s="14">
        <v>92000</v>
      </c>
      <c r="G63" s="14">
        <v>677000</v>
      </c>
      <c r="H63" s="14"/>
      <c r="I63" s="14">
        <v>50860000</v>
      </c>
      <c r="J63" s="14">
        <v>800000</v>
      </c>
      <c r="K63" s="14">
        <f t="shared" si="12"/>
        <v>52337000</v>
      </c>
      <c r="L63" s="14">
        <f t="shared" si="13"/>
        <v>50768000</v>
      </c>
      <c r="M63" s="14">
        <f t="shared" si="14"/>
        <v>51568000</v>
      </c>
      <c r="N63" s="14">
        <f t="shared" si="20"/>
        <v>-769000</v>
      </c>
      <c r="O63" s="25">
        <f t="shared" si="21"/>
        <v>857000</v>
      </c>
      <c r="P63" s="14">
        <f t="shared" si="15"/>
        <v>88000</v>
      </c>
      <c r="Q63" s="20" t="str">
        <f t="shared" si="16"/>
        <v/>
      </c>
      <c r="R63" s="14">
        <v>50860000</v>
      </c>
      <c r="S63" s="14">
        <f t="shared" si="25"/>
        <v>0</v>
      </c>
      <c r="T63" s="44">
        <v>52337000</v>
      </c>
      <c r="U63" s="14">
        <f t="shared" si="22"/>
        <v>0</v>
      </c>
      <c r="V63" s="44">
        <v>50768000</v>
      </c>
      <c r="W63" s="14">
        <f t="shared" si="23"/>
        <v>0</v>
      </c>
      <c r="X63" s="44">
        <v>51568000</v>
      </c>
      <c r="Y63" s="14">
        <f t="shared" si="24"/>
        <v>0</v>
      </c>
      <c r="Z63" s="12"/>
      <c r="AA63" s="12"/>
    </row>
    <row r="64" spans="1:27" s="27" customFormat="1" ht="16.5" customHeight="1" x14ac:dyDescent="0.25">
      <c r="A64" s="26" t="s">
        <v>233</v>
      </c>
      <c r="B64" s="53" t="s">
        <v>72</v>
      </c>
      <c r="C64" s="50">
        <v>1535056</v>
      </c>
      <c r="D64" s="51">
        <f t="shared" si="11"/>
        <v>1535000</v>
      </c>
      <c r="E64" s="14">
        <v>-757000</v>
      </c>
      <c r="F64" s="14">
        <v>7000</v>
      </c>
      <c r="G64" s="14">
        <v>749000</v>
      </c>
      <c r="H64" s="14"/>
      <c r="I64" s="14">
        <v>58943000</v>
      </c>
      <c r="J64" s="14">
        <v>190000</v>
      </c>
      <c r="K64" s="14">
        <f t="shared" si="12"/>
        <v>59882000</v>
      </c>
      <c r="L64" s="14">
        <f t="shared" si="13"/>
        <v>58936000</v>
      </c>
      <c r="M64" s="14">
        <f t="shared" si="14"/>
        <v>59126000</v>
      </c>
      <c r="N64" s="14">
        <f t="shared" si="20"/>
        <v>-756000</v>
      </c>
      <c r="O64" s="25">
        <f t="shared" si="21"/>
        <v>778000</v>
      </c>
      <c r="P64" s="14">
        <f t="shared" si="15"/>
        <v>22000</v>
      </c>
      <c r="Q64" s="20" t="str">
        <f t="shared" si="16"/>
        <v/>
      </c>
      <c r="R64" s="14">
        <v>58943000</v>
      </c>
      <c r="S64" s="14">
        <f t="shared" si="25"/>
        <v>0</v>
      </c>
      <c r="T64" s="44">
        <v>59882000</v>
      </c>
      <c r="U64" s="14">
        <f t="shared" si="22"/>
        <v>0</v>
      </c>
      <c r="V64" s="44">
        <v>58936000</v>
      </c>
      <c r="W64" s="14">
        <f t="shared" si="23"/>
        <v>0</v>
      </c>
      <c r="X64" s="44">
        <v>59126000</v>
      </c>
      <c r="Y64" s="14">
        <f t="shared" si="24"/>
        <v>0</v>
      </c>
      <c r="Z64" s="12"/>
      <c r="AA64" s="12"/>
    </row>
    <row r="65" spans="1:27" s="27" customFormat="1" ht="16.5" customHeight="1" x14ac:dyDescent="0.25">
      <c r="A65" s="26" t="s">
        <v>236</v>
      </c>
      <c r="B65" s="53" t="s">
        <v>560</v>
      </c>
      <c r="C65" s="50">
        <v>2491051</v>
      </c>
      <c r="D65" s="51">
        <f t="shared" si="11"/>
        <v>2491000</v>
      </c>
      <c r="E65" s="14">
        <v>-1358000</v>
      </c>
      <c r="F65" s="14">
        <v>132000</v>
      </c>
      <c r="G65" s="14">
        <v>914000</v>
      </c>
      <c r="H65" s="14"/>
      <c r="I65" s="14">
        <v>40853000</v>
      </c>
      <c r="J65" s="14">
        <v>25000</v>
      </c>
      <c r="K65" s="14">
        <f t="shared" si="12"/>
        <v>41792000</v>
      </c>
      <c r="L65" s="14">
        <f t="shared" si="13"/>
        <v>40721000</v>
      </c>
      <c r="M65" s="14">
        <f t="shared" si="14"/>
        <v>40746000</v>
      </c>
      <c r="N65" s="14">
        <f t="shared" si="20"/>
        <v>-1046000</v>
      </c>
      <c r="O65" s="25">
        <f t="shared" si="21"/>
        <v>1133000</v>
      </c>
      <c r="P65" s="14">
        <f t="shared" si="15"/>
        <v>87000</v>
      </c>
      <c r="Q65" s="20" t="str">
        <f t="shared" si="16"/>
        <v/>
      </c>
      <c r="R65" s="14">
        <v>40853000</v>
      </c>
      <c r="S65" s="14">
        <f t="shared" si="25"/>
        <v>0</v>
      </c>
      <c r="T65" s="44">
        <v>41792000</v>
      </c>
      <c r="U65" s="14">
        <f t="shared" si="22"/>
        <v>0</v>
      </c>
      <c r="V65" s="44">
        <v>40721000</v>
      </c>
      <c r="W65" s="14">
        <f t="shared" si="23"/>
        <v>0</v>
      </c>
      <c r="X65" s="44">
        <v>40746000</v>
      </c>
      <c r="Y65" s="14">
        <f t="shared" si="24"/>
        <v>0</v>
      </c>
      <c r="Z65" s="12"/>
      <c r="AA65" s="12"/>
    </row>
    <row r="66" spans="1:27" s="27" customFormat="1" ht="16.5" customHeight="1" x14ac:dyDescent="0.25">
      <c r="A66" s="26" t="s">
        <v>237</v>
      </c>
      <c r="B66" s="53" t="s">
        <v>73</v>
      </c>
      <c r="C66" s="50">
        <v>3288300</v>
      </c>
      <c r="D66" s="51">
        <f t="shared" si="11"/>
        <v>3288000</v>
      </c>
      <c r="E66" s="14">
        <v>-2127000</v>
      </c>
      <c r="F66" s="14">
        <v>782000</v>
      </c>
      <c r="G66" s="14">
        <v>280000</v>
      </c>
      <c r="H66" s="14"/>
      <c r="I66" s="14">
        <v>31072000</v>
      </c>
      <c r="J66" s="14">
        <v>262000</v>
      </c>
      <c r="K66" s="14">
        <f t="shared" si="12"/>
        <v>31614000</v>
      </c>
      <c r="L66" s="14">
        <f t="shared" si="13"/>
        <v>30290000</v>
      </c>
      <c r="M66" s="14">
        <f t="shared" si="14"/>
        <v>30552000</v>
      </c>
      <c r="N66" s="14">
        <f t="shared" si="20"/>
        <v>-1062000</v>
      </c>
      <c r="O66" s="25">
        <f t="shared" si="21"/>
        <v>1161000</v>
      </c>
      <c r="P66" s="14">
        <f t="shared" si="15"/>
        <v>99000</v>
      </c>
      <c r="Q66" s="20" t="str">
        <f t="shared" si="16"/>
        <v/>
      </c>
      <c r="R66" s="14">
        <v>31072000</v>
      </c>
      <c r="S66" s="14">
        <f t="shared" si="25"/>
        <v>0</v>
      </c>
      <c r="T66" s="44">
        <v>31614000</v>
      </c>
      <c r="U66" s="14">
        <f t="shared" si="22"/>
        <v>0</v>
      </c>
      <c r="V66" s="44">
        <v>30290000</v>
      </c>
      <c r="W66" s="14">
        <f t="shared" si="23"/>
        <v>0</v>
      </c>
      <c r="X66" s="44">
        <v>30552000</v>
      </c>
      <c r="Y66" s="14">
        <f t="shared" si="24"/>
        <v>0</v>
      </c>
      <c r="Z66" s="12"/>
      <c r="AA66" s="12"/>
    </row>
    <row r="67" spans="1:27" s="27" customFormat="1" ht="16.5" customHeight="1" x14ac:dyDescent="0.25">
      <c r="A67" s="26" t="s">
        <v>238</v>
      </c>
      <c r="B67" s="53" t="s">
        <v>74</v>
      </c>
      <c r="C67" s="50">
        <v>2898544</v>
      </c>
      <c r="D67" s="51">
        <f t="shared" si="11"/>
        <v>2899000</v>
      </c>
      <c r="E67" s="14">
        <v>-867000</v>
      </c>
      <c r="F67" s="14">
        <v>1768000</v>
      </c>
      <c r="G67" s="14">
        <v>157000</v>
      </c>
      <c r="H67" s="14"/>
      <c r="I67" s="14">
        <v>26619000</v>
      </c>
      <c r="J67" s="14">
        <v>1030000</v>
      </c>
      <c r="K67" s="14">
        <f t="shared" si="12"/>
        <v>27806000</v>
      </c>
      <c r="L67" s="14">
        <f t="shared" si="13"/>
        <v>24851000</v>
      </c>
      <c r="M67" s="14">
        <f t="shared" si="14"/>
        <v>25881000</v>
      </c>
      <c r="N67" s="14">
        <f t="shared" si="20"/>
        <v>-1925000</v>
      </c>
      <c r="O67" s="25">
        <f t="shared" si="21"/>
        <v>2032000</v>
      </c>
      <c r="P67" s="14">
        <f t="shared" si="15"/>
        <v>107000</v>
      </c>
      <c r="Q67" s="20" t="str">
        <f t="shared" si="16"/>
        <v/>
      </c>
      <c r="R67" s="14">
        <v>26619000</v>
      </c>
      <c r="S67" s="14">
        <f t="shared" si="25"/>
        <v>0</v>
      </c>
      <c r="T67" s="44">
        <v>27806000</v>
      </c>
      <c r="U67" s="14">
        <f t="shared" si="22"/>
        <v>0</v>
      </c>
      <c r="V67" s="44">
        <v>24851000</v>
      </c>
      <c r="W67" s="14">
        <f t="shared" si="23"/>
        <v>0</v>
      </c>
      <c r="X67" s="44">
        <v>25881000</v>
      </c>
      <c r="Y67" s="14">
        <f t="shared" si="24"/>
        <v>0</v>
      </c>
      <c r="Z67" s="12"/>
      <c r="AA67" s="12"/>
    </row>
    <row r="68" spans="1:27" s="27" customFormat="1" ht="16.5" customHeight="1" x14ac:dyDescent="0.25">
      <c r="A68" s="26" t="s">
        <v>239</v>
      </c>
      <c r="B68" s="53" t="s">
        <v>75</v>
      </c>
      <c r="C68" s="50">
        <v>1116912</v>
      </c>
      <c r="D68" s="51">
        <f t="shared" si="11"/>
        <v>1117000</v>
      </c>
      <c r="E68" s="14">
        <v>-819000</v>
      </c>
      <c r="F68" s="14">
        <v>70000</v>
      </c>
      <c r="G68" s="14">
        <v>217000</v>
      </c>
      <c r="H68" s="14"/>
      <c r="I68" s="14">
        <v>25608000</v>
      </c>
      <c r="J68" s="14">
        <v>2015000</v>
      </c>
      <c r="K68" s="14">
        <f t="shared" si="12"/>
        <v>27840000</v>
      </c>
      <c r="L68" s="14">
        <f t="shared" si="13"/>
        <v>25538000</v>
      </c>
      <c r="M68" s="14">
        <f t="shared" si="14"/>
        <v>27553000</v>
      </c>
      <c r="N68" s="14">
        <f t="shared" si="20"/>
        <v>-287000</v>
      </c>
      <c r="O68" s="25">
        <f t="shared" si="21"/>
        <v>298000</v>
      </c>
      <c r="P68" s="14">
        <f t="shared" si="15"/>
        <v>11000</v>
      </c>
      <c r="Q68" s="20" t="str">
        <f t="shared" si="16"/>
        <v/>
      </c>
      <c r="R68" s="14">
        <v>25608000</v>
      </c>
      <c r="S68" s="14">
        <f t="shared" si="25"/>
        <v>0</v>
      </c>
      <c r="T68" s="44">
        <v>27840000</v>
      </c>
      <c r="U68" s="14">
        <f t="shared" si="22"/>
        <v>0</v>
      </c>
      <c r="V68" s="44">
        <v>25538000</v>
      </c>
      <c r="W68" s="14">
        <f t="shared" si="23"/>
        <v>0</v>
      </c>
      <c r="X68" s="44">
        <v>27553000</v>
      </c>
      <c r="Y68" s="14">
        <f t="shared" si="24"/>
        <v>0</v>
      </c>
      <c r="Z68" s="12"/>
      <c r="AA68" s="12"/>
    </row>
    <row r="69" spans="1:27" s="27" customFormat="1" ht="16.5" customHeight="1" x14ac:dyDescent="0.25">
      <c r="A69" s="26" t="s">
        <v>240</v>
      </c>
      <c r="B69" s="53" t="s">
        <v>76</v>
      </c>
      <c r="C69" s="50">
        <v>4012276</v>
      </c>
      <c r="D69" s="51">
        <f t="shared" si="11"/>
        <v>4012000</v>
      </c>
      <c r="E69" s="14">
        <v>-2806000</v>
      </c>
      <c r="F69" s="14">
        <v>504000</v>
      </c>
      <c r="G69" s="14">
        <v>611000</v>
      </c>
      <c r="H69" s="14"/>
      <c r="I69" s="14">
        <v>24180000</v>
      </c>
      <c r="J69" s="14">
        <v>11000</v>
      </c>
      <c r="K69" s="14">
        <f t="shared" si="12"/>
        <v>24802000</v>
      </c>
      <c r="L69" s="14">
        <f t="shared" si="13"/>
        <v>23676000</v>
      </c>
      <c r="M69" s="14">
        <f t="shared" si="14"/>
        <v>23687000</v>
      </c>
      <c r="N69" s="14">
        <f t="shared" si="20"/>
        <v>-1115000</v>
      </c>
      <c r="O69" s="25">
        <f t="shared" si="21"/>
        <v>1206000</v>
      </c>
      <c r="P69" s="14">
        <f t="shared" si="15"/>
        <v>91000</v>
      </c>
      <c r="Q69" s="20" t="str">
        <f t="shared" si="16"/>
        <v/>
      </c>
      <c r="R69" s="14">
        <v>24180000</v>
      </c>
      <c r="S69" s="14">
        <f t="shared" si="25"/>
        <v>0</v>
      </c>
      <c r="T69" s="44">
        <v>24802000</v>
      </c>
      <c r="U69" s="14">
        <f t="shared" si="22"/>
        <v>0</v>
      </c>
      <c r="V69" s="44">
        <v>23676000</v>
      </c>
      <c r="W69" s="14">
        <f t="shared" si="23"/>
        <v>0</v>
      </c>
      <c r="X69" s="44">
        <v>23687000</v>
      </c>
      <c r="Y69" s="14">
        <f t="shared" si="24"/>
        <v>0</v>
      </c>
      <c r="Z69" s="12"/>
      <c r="AA69" s="12"/>
    </row>
    <row r="70" spans="1:27" s="27" customFormat="1" ht="16.5" customHeight="1" x14ac:dyDescent="0.25">
      <c r="A70" s="26" t="s">
        <v>241</v>
      </c>
      <c r="B70" s="53" t="s">
        <v>77</v>
      </c>
      <c r="C70" s="50">
        <v>2563313</v>
      </c>
      <c r="D70" s="51">
        <f t="shared" si="11"/>
        <v>2563000</v>
      </c>
      <c r="E70" s="14">
        <v>-1997000</v>
      </c>
      <c r="F70" s="14">
        <v>417000</v>
      </c>
      <c r="G70" s="14">
        <v>122000</v>
      </c>
      <c r="H70" s="14"/>
      <c r="I70" s="14">
        <v>22662000</v>
      </c>
      <c r="J70" s="14">
        <v>500000</v>
      </c>
      <c r="K70" s="14">
        <f t="shared" si="12"/>
        <v>23284000</v>
      </c>
      <c r="L70" s="14">
        <f t="shared" si="13"/>
        <v>22245000</v>
      </c>
      <c r="M70" s="14">
        <f t="shared" si="14"/>
        <v>22745000</v>
      </c>
      <c r="N70" s="14">
        <f t="shared" si="20"/>
        <v>-539000</v>
      </c>
      <c r="O70" s="25">
        <f t="shared" si="21"/>
        <v>566000</v>
      </c>
      <c r="P70" s="14">
        <f t="shared" si="15"/>
        <v>27000</v>
      </c>
      <c r="Q70" s="20" t="str">
        <f t="shared" si="16"/>
        <v/>
      </c>
      <c r="R70" s="14">
        <v>22662000</v>
      </c>
      <c r="S70" s="14">
        <f t="shared" si="25"/>
        <v>0</v>
      </c>
      <c r="T70" s="44">
        <v>23284000</v>
      </c>
      <c r="U70" s="14">
        <f t="shared" si="22"/>
        <v>0</v>
      </c>
      <c r="V70" s="44">
        <v>22245000</v>
      </c>
      <c r="W70" s="14">
        <f t="shared" si="23"/>
        <v>0</v>
      </c>
      <c r="X70" s="44">
        <v>22745000</v>
      </c>
      <c r="Y70" s="14">
        <f t="shared" si="24"/>
        <v>0</v>
      </c>
      <c r="Z70" s="12"/>
      <c r="AA70" s="12"/>
    </row>
    <row r="71" spans="1:27" s="27" customFormat="1" ht="16.5" customHeight="1" x14ac:dyDescent="0.25">
      <c r="A71" s="26" t="s">
        <v>242</v>
      </c>
      <c r="B71" s="53" t="s">
        <v>78</v>
      </c>
      <c r="C71" s="50">
        <v>1612272</v>
      </c>
      <c r="D71" s="51">
        <f t="shared" si="11"/>
        <v>1612000</v>
      </c>
      <c r="E71" s="14">
        <v>-848000</v>
      </c>
      <c r="F71" s="14">
        <v>71000</v>
      </c>
      <c r="G71" s="14">
        <v>649000</v>
      </c>
      <c r="H71" s="14"/>
      <c r="I71" s="14">
        <v>20515000</v>
      </c>
      <c r="J71" s="14">
        <v>1000000</v>
      </c>
      <c r="K71" s="14">
        <f t="shared" si="12"/>
        <v>22164000</v>
      </c>
      <c r="L71" s="14">
        <f t="shared" si="13"/>
        <v>20444000</v>
      </c>
      <c r="M71" s="14">
        <f t="shared" si="14"/>
        <v>21444000</v>
      </c>
      <c r="N71" s="14">
        <f t="shared" ref="N71:N101" si="26">M71-K71</f>
        <v>-720000</v>
      </c>
      <c r="O71" s="25">
        <f t="shared" ref="O71:O101" si="27">D71+E71</f>
        <v>764000</v>
      </c>
      <c r="P71" s="14">
        <f t="shared" si="15"/>
        <v>44000</v>
      </c>
      <c r="Q71" s="20" t="str">
        <f t="shared" si="16"/>
        <v/>
      </c>
      <c r="R71" s="14">
        <v>20515000</v>
      </c>
      <c r="S71" s="14">
        <f t="shared" ref="S71:S101" si="28">I71-R71</f>
        <v>0</v>
      </c>
      <c r="T71" s="44">
        <v>22164000</v>
      </c>
      <c r="U71" s="14">
        <f t="shared" ref="U71:U101" si="29">K71-T71</f>
        <v>0</v>
      </c>
      <c r="V71" s="44">
        <v>20444000</v>
      </c>
      <c r="W71" s="14">
        <f t="shared" ref="W71:W101" si="30">L71-V71</f>
        <v>0</v>
      </c>
      <c r="X71" s="44">
        <v>21444000</v>
      </c>
      <c r="Y71" s="14">
        <f t="shared" ref="Y71:Y101" si="31">M71-X71</f>
        <v>0</v>
      </c>
      <c r="Z71" s="12"/>
      <c r="AA71" s="12"/>
    </row>
    <row r="72" spans="1:27" s="27" customFormat="1" ht="16.5" customHeight="1" x14ac:dyDescent="0.25">
      <c r="A72" s="26" t="s">
        <v>243</v>
      </c>
      <c r="B72" s="53" t="s">
        <v>79</v>
      </c>
      <c r="C72" s="50">
        <v>361172</v>
      </c>
      <c r="D72" s="51">
        <f t="shared" ref="D72:D132" si="32">ROUND(C72,-3)</f>
        <v>361000</v>
      </c>
      <c r="E72" s="14">
        <v>-50000</v>
      </c>
      <c r="F72" s="14">
        <v>299000</v>
      </c>
      <c r="G72" s="14">
        <v>0</v>
      </c>
      <c r="H72" s="14"/>
      <c r="I72" s="14">
        <v>18631000</v>
      </c>
      <c r="J72" s="14">
        <v>560000</v>
      </c>
      <c r="K72" s="14">
        <f t="shared" ref="K72:K132" si="33">G72+I72+J72-H72</f>
        <v>19191000</v>
      </c>
      <c r="L72" s="14">
        <f t="shared" ref="L72:L132" si="34">I72-F72</f>
        <v>18332000</v>
      </c>
      <c r="M72" s="14">
        <f t="shared" ref="M72:M132" si="35">J72+L72</f>
        <v>18892000</v>
      </c>
      <c r="N72" s="14">
        <f t="shared" si="26"/>
        <v>-299000</v>
      </c>
      <c r="O72" s="25">
        <f t="shared" si="27"/>
        <v>311000</v>
      </c>
      <c r="P72" s="14">
        <f t="shared" ref="P72:P132" si="36">O72+N72</f>
        <v>12000</v>
      </c>
      <c r="Q72" s="20" t="str">
        <f t="shared" ref="Q72:Q132" si="37">IF(P72&lt;0,-P72,"")</f>
        <v/>
      </c>
      <c r="R72" s="14">
        <v>18631000</v>
      </c>
      <c r="S72" s="14">
        <f t="shared" si="28"/>
        <v>0</v>
      </c>
      <c r="T72" s="44">
        <v>19191000</v>
      </c>
      <c r="U72" s="14">
        <f t="shared" si="29"/>
        <v>0</v>
      </c>
      <c r="V72" s="44">
        <v>18332000</v>
      </c>
      <c r="W72" s="14">
        <f t="shared" si="30"/>
        <v>0</v>
      </c>
      <c r="X72" s="44">
        <v>18892000</v>
      </c>
      <c r="Y72" s="14">
        <f t="shared" si="31"/>
        <v>0</v>
      </c>
      <c r="Z72" s="12"/>
      <c r="AA72" s="12"/>
    </row>
    <row r="73" spans="1:27" s="27" customFormat="1" ht="16.5" customHeight="1" x14ac:dyDescent="0.25">
      <c r="A73" s="26" t="s">
        <v>244</v>
      </c>
      <c r="B73" s="53" t="s">
        <v>80</v>
      </c>
      <c r="C73" s="50">
        <v>5024731</v>
      </c>
      <c r="D73" s="51">
        <f t="shared" si="32"/>
        <v>5025000</v>
      </c>
      <c r="E73" s="14">
        <v>-2074000</v>
      </c>
      <c r="F73" s="14">
        <v>2007000</v>
      </c>
      <c r="G73" s="14">
        <v>850000</v>
      </c>
      <c r="H73" s="14"/>
      <c r="I73" s="14">
        <v>17926000</v>
      </c>
      <c r="J73" s="14">
        <v>520000</v>
      </c>
      <c r="K73" s="14">
        <f t="shared" si="33"/>
        <v>19296000</v>
      </c>
      <c r="L73" s="14">
        <f t="shared" si="34"/>
        <v>15919000</v>
      </c>
      <c r="M73" s="14">
        <f t="shared" si="35"/>
        <v>16439000</v>
      </c>
      <c r="N73" s="14">
        <f t="shared" si="26"/>
        <v>-2857000</v>
      </c>
      <c r="O73" s="25">
        <f t="shared" si="27"/>
        <v>2951000</v>
      </c>
      <c r="P73" s="14">
        <f t="shared" si="36"/>
        <v>94000</v>
      </c>
      <c r="Q73" s="20" t="str">
        <f t="shared" si="37"/>
        <v/>
      </c>
      <c r="R73" s="14">
        <v>17926000</v>
      </c>
      <c r="S73" s="14">
        <f t="shared" si="28"/>
        <v>0</v>
      </c>
      <c r="T73" s="44">
        <v>19296000</v>
      </c>
      <c r="U73" s="14">
        <f t="shared" si="29"/>
        <v>0</v>
      </c>
      <c r="V73" s="44">
        <v>15919000</v>
      </c>
      <c r="W73" s="14">
        <f t="shared" si="30"/>
        <v>0</v>
      </c>
      <c r="X73" s="44">
        <v>16439000</v>
      </c>
      <c r="Y73" s="14">
        <f t="shared" si="31"/>
        <v>0</v>
      </c>
      <c r="Z73" s="12"/>
      <c r="AA73" s="12"/>
    </row>
    <row r="74" spans="1:27" s="27" customFormat="1" ht="16.5" customHeight="1" x14ac:dyDescent="0.25">
      <c r="A74" s="26" t="s">
        <v>245</v>
      </c>
      <c r="B74" s="53" t="s">
        <v>81</v>
      </c>
      <c r="C74" s="50">
        <v>16669030</v>
      </c>
      <c r="D74" s="51">
        <f t="shared" si="32"/>
        <v>16669000</v>
      </c>
      <c r="E74" s="14">
        <v>-5018000</v>
      </c>
      <c r="F74" s="14">
        <v>8260000</v>
      </c>
      <c r="G74" s="14">
        <v>3011000</v>
      </c>
      <c r="H74" s="14"/>
      <c r="I74" s="14">
        <v>170923000</v>
      </c>
      <c r="J74" s="14">
        <v>380000</v>
      </c>
      <c r="K74" s="14">
        <f t="shared" si="33"/>
        <v>174314000</v>
      </c>
      <c r="L74" s="14">
        <f t="shared" si="34"/>
        <v>162663000</v>
      </c>
      <c r="M74" s="14">
        <f t="shared" si="35"/>
        <v>163043000</v>
      </c>
      <c r="N74" s="14">
        <f t="shared" si="26"/>
        <v>-11271000</v>
      </c>
      <c r="O74" s="25">
        <f t="shared" si="27"/>
        <v>11651000</v>
      </c>
      <c r="P74" s="14">
        <f t="shared" si="36"/>
        <v>380000</v>
      </c>
      <c r="Q74" s="20" t="str">
        <f t="shared" si="37"/>
        <v/>
      </c>
      <c r="R74" s="14">
        <v>170923000</v>
      </c>
      <c r="S74" s="14">
        <f t="shared" si="28"/>
        <v>0</v>
      </c>
      <c r="T74" s="44">
        <v>174314000</v>
      </c>
      <c r="U74" s="14">
        <f t="shared" si="29"/>
        <v>0</v>
      </c>
      <c r="V74" s="44">
        <v>162663000</v>
      </c>
      <c r="W74" s="14">
        <f t="shared" si="30"/>
        <v>0</v>
      </c>
      <c r="X74" s="44">
        <v>163043000</v>
      </c>
      <c r="Y74" s="14">
        <f t="shared" si="31"/>
        <v>0</v>
      </c>
      <c r="Z74" s="12"/>
      <c r="AA74" s="12"/>
    </row>
    <row r="75" spans="1:27" s="27" customFormat="1" ht="16.5" customHeight="1" x14ac:dyDescent="0.25">
      <c r="A75" s="26" t="s">
        <v>246</v>
      </c>
      <c r="B75" s="53" t="s">
        <v>82</v>
      </c>
      <c r="C75" s="50">
        <v>10618683</v>
      </c>
      <c r="D75" s="51">
        <f t="shared" si="32"/>
        <v>10619000</v>
      </c>
      <c r="E75" s="14">
        <v>-4714000</v>
      </c>
      <c r="F75" s="14">
        <v>3041000</v>
      </c>
      <c r="G75" s="14">
        <v>2362000</v>
      </c>
      <c r="H75" s="14"/>
      <c r="I75" s="14">
        <v>183653000</v>
      </c>
      <c r="J75" s="14">
        <v>2000000</v>
      </c>
      <c r="K75" s="14">
        <f t="shared" si="33"/>
        <v>188015000</v>
      </c>
      <c r="L75" s="14">
        <f t="shared" si="34"/>
        <v>180612000</v>
      </c>
      <c r="M75" s="14">
        <f t="shared" si="35"/>
        <v>182612000</v>
      </c>
      <c r="N75" s="14">
        <f t="shared" si="26"/>
        <v>-5403000</v>
      </c>
      <c r="O75" s="25">
        <f t="shared" si="27"/>
        <v>5905000</v>
      </c>
      <c r="P75" s="14">
        <f t="shared" si="36"/>
        <v>502000</v>
      </c>
      <c r="Q75" s="20" t="str">
        <f t="shared" si="37"/>
        <v/>
      </c>
      <c r="R75" s="14">
        <v>183653000</v>
      </c>
      <c r="S75" s="14">
        <f t="shared" si="28"/>
        <v>0</v>
      </c>
      <c r="T75" s="44">
        <v>188015000</v>
      </c>
      <c r="U75" s="14">
        <f t="shared" si="29"/>
        <v>0</v>
      </c>
      <c r="V75" s="44">
        <v>180612000</v>
      </c>
      <c r="W75" s="14">
        <f t="shared" si="30"/>
        <v>0</v>
      </c>
      <c r="X75" s="44">
        <v>182612000</v>
      </c>
      <c r="Y75" s="14">
        <f t="shared" si="31"/>
        <v>0</v>
      </c>
      <c r="Z75" s="12"/>
      <c r="AA75" s="12"/>
    </row>
    <row r="76" spans="1:27" s="27" customFormat="1" ht="16.5" customHeight="1" x14ac:dyDescent="0.25">
      <c r="A76" s="26" t="s">
        <v>247</v>
      </c>
      <c r="B76" s="53" t="s">
        <v>83</v>
      </c>
      <c r="C76" s="50">
        <v>3928847</v>
      </c>
      <c r="D76" s="51">
        <f t="shared" si="32"/>
        <v>3929000</v>
      </c>
      <c r="E76" s="14">
        <v>-1621000</v>
      </c>
      <c r="F76" s="14">
        <v>1675000</v>
      </c>
      <c r="G76" s="14">
        <v>132000</v>
      </c>
      <c r="H76" s="14"/>
      <c r="I76" s="14">
        <v>50137000</v>
      </c>
      <c r="J76" s="14">
        <v>60000</v>
      </c>
      <c r="K76" s="14">
        <f t="shared" si="33"/>
        <v>50329000</v>
      </c>
      <c r="L76" s="14">
        <f t="shared" si="34"/>
        <v>48462000</v>
      </c>
      <c r="M76" s="14">
        <f t="shared" si="35"/>
        <v>48522000</v>
      </c>
      <c r="N76" s="14">
        <f t="shared" si="26"/>
        <v>-1807000</v>
      </c>
      <c r="O76" s="25">
        <f t="shared" si="27"/>
        <v>2308000</v>
      </c>
      <c r="P76" s="14">
        <f t="shared" si="36"/>
        <v>501000</v>
      </c>
      <c r="Q76" s="20" t="str">
        <f t="shared" si="37"/>
        <v/>
      </c>
      <c r="R76" s="14">
        <v>50137000</v>
      </c>
      <c r="S76" s="14">
        <f t="shared" si="28"/>
        <v>0</v>
      </c>
      <c r="T76" s="44">
        <v>50329000</v>
      </c>
      <c r="U76" s="14">
        <f t="shared" si="29"/>
        <v>0</v>
      </c>
      <c r="V76" s="44">
        <v>48462000</v>
      </c>
      <c r="W76" s="14">
        <f t="shared" si="30"/>
        <v>0</v>
      </c>
      <c r="X76" s="44">
        <v>48522000</v>
      </c>
      <c r="Y76" s="14">
        <f t="shared" si="31"/>
        <v>0</v>
      </c>
      <c r="Z76" s="12"/>
      <c r="AA76" s="12"/>
    </row>
    <row r="77" spans="1:27" s="27" customFormat="1" ht="16.5" customHeight="1" x14ac:dyDescent="0.25">
      <c r="A77" s="26" t="s">
        <v>326</v>
      </c>
      <c r="B77" s="53" t="s">
        <v>84</v>
      </c>
      <c r="C77" s="50">
        <v>2524794</v>
      </c>
      <c r="D77" s="51">
        <f t="shared" si="32"/>
        <v>2525000</v>
      </c>
      <c r="E77" s="14">
        <v>-775000</v>
      </c>
      <c r="F77" s="14">
        <v>1032000</v>
      </c>
      <c r="G77" s="14">
        <v>697000</v>
      </c>
      <c r="H77" s="14"/>
      <c r="I77" s="14">
        <v>24368000</v>
      </c>
      <c r="J77" s="14">
        <v>3005000</v>
      </c>
      <c r="K77" s="14">
        <f t="shared" si="33"/>
        <v>28070000</v>
      </c>
      <c r="L77" s="14">
        <f t="shared" si="34"/>
        <v>23336000</v>
      </c>
      <c r="M77" s="14">
        <f t="shared" si="35"/>
        <v>26341000</v>
      </c>
      <c r="N77" s="14">
        <f t="shared" si="26"/>
        <v>-1729000</v>
      </c>
      <c r="O77" s="25">
        <f t="shared" si="27"/>
        <v>1750000</v>
      </c>
      <c r="P77" s="14">
        <f t="shared" si="36"/>
        <v>21000</v>
      </c>
      <c r="Q77" s="20" t="str">
        <f t="shared" si="37"/>
        <v/>
      </c>
      <c r="R77" s="14">
        <v>24368000</v>
      </c>
      <c r="S77" s="14">
        <f t="shared" si="28"/>
        <v>0</v>
      </c>
      <c r="T77" s="44">
        <v>28070000</v>
      </c>
      <c r="U77" s="14">
        <f t="shared" si="29"/>
        <v>0</v>
      </c>
      <c r="V77" s="44">
        <v>23336000</v>
      </c>
      <c r="W77" s="14">
        <f t="shared" si="30"/>
        <v>0</v>
      </c>
      <c r="X77" s="44">
        <v>26341000</v>
      </c>
      <c r="Y77" s="14">
        <f t="shared" si="31"/>
        <v>0</v>
      </c>
      <c r="Z77" s="12"/>
      <c r="AA77" s="12"/>
    </row>
    <row r="78" spans="1:27" s="27" customFormat="1" ht="16.5" customHeight="1" x14ac:dyDescent="0.25">
      <c r="A78" s="26" t="s">
        <v>327</v>
      </c>
      <c r="B78" s="53" t="s">
        <v>85</v>
      </c>
      <c r="C78" s="50">
        <v>2927991</v>
      </c>
      <c r="D78" s="51">
        <f t="shared" si="32"/>
        <v>2928000</v>
      </c>
      <c r="E78" s="14">
        <v>-1710000</v>
      </c>
      <c r="F78" s="14">
        <v>332000</v>
      </c>
      <c r="G78" s="14">
        <v>849000</v>
      </c>
      <c r="H78" s="14"/>
      <c r="I78" s="14">
        <v>70436000</v>
      </c>
      <c r="J78" s="14">
        <v>1230000</v>
      </c>
      <c r="K78" s="14">
        <f t="shared" si="33"/>
        <v>72515000</v>
      </c>
      <c r="L78" s="14">
        <f t="shared" si="34"/>
        <v>70104000</v>
      </c>
      <c r="M78" s="14">
        <f t="shared" si="35"/>
        <v>71334000</v>
      </c>
      <c r="N78" s="14">
        <f t="shared" si="26"/>
        <v>-1181000</v>
      </c>
      <c r="O78" s="25">
        <f t="shared" si="27"/>
        <v>1218000</v>
      </c>
      <c r="P78" s="14">
        <f t="shared" si="36"/>
        <v>37000</v>
      </c>
      <c r="Q78" s="20" t="str">
        <f t="shared" si="37"/>
        <v/>
      </c>
      <c r="R78" s="14">
        <v>70436000</v>
      </c>
      <c r="S78" s="14">
        <f t="shared" si="28"/>
        <v>0</v>
      </c>
      <c r="T78" s="44">
        <v>72515000</v>
      </c>
      <c r="U78" s="14">
        <f t="shared" si="29"/>
        <v>0</v>
      </c>
      <c r="V78" s="44">
        <v>70104000</v>
      </c>
      <c r="W78" s="14">
        <f t="shared" si="30"/>
        <v>0</v>
      </c>
      <c r="X78" s="44">
        <v>71334000</v>
      </c>
      <c r="Y78" s="14">
        <f t="shared" si="31"/>
        <v>0</v>
      </c>
      <c r="Z78" s="12"/>
      <c r="AA78" s="12"/>
    </row>
    <row r="79" spans="1:27" s="27" customFormat="1" ht="16.5" customHeight="1" x14ac:dyDescent="0.25">
      <c r="A79" s="26" t="s">
        <v>310</v>
      </c>
      <c r="B79" s="53" t="s">
        <v>86</v>
      </c>
      <c r="C79" s="50">
        <v>2515349</v>
      </c>
      <c r="D79" s="51">
        <f t="shared" si="32"/>
        <v>2515000</v>
      </c>
      <c r="E79" s="14">
        <v>-950000</v>
      </c>
      <c r="F79" s="14">
        <v>969000</v>
      </c>
      <c r="G79" s="14">
        <v>359000</v>
      </c>
      <c r="H79" s="14"/>
      <c r="I79" s="14">
        <v>47396000</v>
      </c>
      <c r="J79" s="14">
        <v>340000</v>
      </c>
      <c r="K79" s="14">
        <f t="shared" si="33"/>
        <v>48095000</v>
      </c>
      <c r="L79" s="14">
        <f t="shared" si="34"/>
        <v>46427000</v>
      </c>
      <c r="M79" s="14">
        <f t="shared" si="35"/>
        <v>46767000</v>
      </c>
      <c r="N79" s="14">
        <f t="shared" si="26"/>
        <v>-1328000</v>
      </c>
      <c r="O79" s="25">
        <f t="shared" si="27"/>
        <v>1565000</v>
      </c>
      <c r="P79" s="14">
        <f t="shared" si="36"/>
        <v>237000</v>
      </c>
      <c r="Q79" s="20" t="str">
        <f t="shared" si="37"/>
        <v/>
      </c>
      <c r="R79" s="14">
        <v>47396000</v>
      </c>
      <c r="S79" s="14">
        <f t="shared" si="28"/>
        <v>0</v>
      </c>
      <c r="T79" s="44">
        <v>48095000</v>
      </c>
      <c r="U79" s="14">
        <f t="shared" si="29"/>
        <v>0</v>
      </c>
      <c r="V79" s="44">
        <v>46427000</v>
      </c>
      <c r="W79" s="14">
        <f t="shared" si="30"/>
        <v>0</v>
      </c>
      <c r="X79" s="44">
        <v>46767000</v>
      </c>
      <c r="Y79" s="14">
        <f t="shared" si="31"/>
        <v>0</v>
      </c>
      <c r="Z79" s="12"/>
      <c r="AA79" s="12"/>
    </row>
    <row r="80" spans="1:27" s="27" customFormat="1" ht="16.5" customHeight="1" x14ac:dyDescent="0.25">
      <c r="A80" s="26" t="s">
        <v>311</v>
      </c>
      <c r="B80" s="53" t="s">
        <v>87</v>
      </c>
      <c r="C80" s="50">
        <v>1178281</v>
      </c>
      <c r="D80" s="51">
        <f t="shared" si="32"/>
        <v>1178000</v>
      </c>
      <c r="E80" s="14">
        <v>-691000</v>
      </c>
      <c r="F80" s="14">
        <v>308000</v>
      </c>
      <c r="G80" s="14">
        <v>74000</v>
      </c>
      <c r="H80" s="14"/>
      <c r="I80" s="14">
        <v>25617000</v>
      </c>
      <c r="J80" s="14">
        <v>100000</v>
      </c>
      <c r="K80" s="14">
        <f t="shared" si="33"/>
        <v>25791000</v>
      </c>
      <c r="L80" s="14">
        <f t="shared" si="34"/>
        <v>25309000</v>
      </c>
      <c r="M80" s="14">
        <f t="shared" si="35"/>
        <v>25409000</v>
      </c>
      <c r="N80" s="14">
        <f t="shared" si="26"/>
        <v>-382000</v>
      </c>
      <c r="O80" s="25">
        <f t="shared" si="27"/>
        <v>487000</v>
      </c>
      <c r="P80" s="14">
        <f t="shared" si="36"/>
        <v>105000</v>
      </c>
      <c r="Q80" s="20" t="str">
        <f t="shared" si="37"/>
        <v/>
      </c>
      <c r="R80" s="14">
        <v>25617000</v>
      </c>
      <c r="S80" s="14">
        <f t="shared" si="28"/>
        <v>0</v>
      </c>
      <c r="T80" s="44">
        <v>25791000</v>
      </c>
      <c r="U80" s="14">
        <f t="shared" si="29"/>
        <v>0</v>
      </c>
      <c r="V80" s="44">
        <v>25309000</v>
      </c>
      <c r="W80" s="14">
        <f t="shared" si="30"/>
        <v>0</v>
      </c>
      <c r="X80" s="44">
        <v>25409000</v>
      </c>
      <c r="Y80" s="14">
        <f t="shared" si="31"/>
        <v>0</v>
      </c>
      <c r="Z80" s="12"/>
      <c r="AA80" s="12"/>
    </row>
    <row r="81" spans="1:27" s="27" customFormat="1" ht="16.5" customHeight="1" x14ac:dyDescent="0.25">
      <c r="A81" s="26" t="s">
        <v>304</v>
      </c>
      <c r="B81" s="53" t="s">
        <v>577</v>
      </c>
      <c r="C81" s="50">
        <v>1613717</v>
      </c>
      <c r="D81" s="51">
        <f t="shared" si="32"/>
        <v>1614000</v>
      </c>
      <c r="E81" s="14">
        <v>-643000</v>
      </c>
      <c r="F81" s="14">
        <v>342000</v>
      </c>
      <c r="G81" s="14">
        <v>583000</v>
      </c>
      <c r="H81" s="14"/>
      <c r="I81" s="14">
        <v>21556000</v>
      </c>
      <c r="J81" s="14">
        <v>700000</v>
      </c>
      <c r="K81" s="14">
        <f t="shared" si="33"/>
        <v>22839000</v>
      </c>
      <c r="L81" s="14">
        <f t="shared" si="34"/>
        <v>21214000</v>
      </c>
      <c r="M81" s="14">
        <f t="shared" si="35"/>
        <v>21914000</v>
      </c>
      <c r="N81" s="14">
        <f t="shared" si="26"/>
        <v>-925000</v>
      </c>
      <c r="O81" s="25">
        <f t="shared" si="27"/>
        <v>971000</v>
      </c>
      <c r="P81" s="14">
        <f t="shared" si="36"/>
        <v>46000</v>
      </c>
      <c r="Q81" s="20" t="str">
        <f t="shared" si="37"/>
        <v/>
      </c>
      <c r="R81" s="14">
        <v>21556000</v>
      </c>
      <c r="S81" s="14">
        <f t="shared" si="28"/>
        <v>0</v>
      </c>
      <c r="T81" s="44">
        <v>22839000</v>
      </c>
      <c r="U81" s="14">
        <f t="shared" si="29"/>
        <v>0</v>
      </c>
      <c r="V81" s="44">
        <v>21214000</v>
      </c>
      <c r="W81" s="14">
        <f t="shared" si="30"/>
        <v>0</v>
      </c>
      <c r="X81" s="44">
        <v>21914000</v>
      </c>
      <c r="Y81" s="14">
        <f t="shared" si="31"/>
        <v>0</v>
      </c>
      <c r="Z81" s="12"/>
      <c r="AA81" s="12"/>
    </row>
    <row r="82" spans="1:27" s="27" customFormat="1" ht="16.5" customHeight="1" x14ac:dyDescent="0.25">
      <c r="A82" s="26" t="s">
        <v>328</v>
      </c>
      <c r="B82" s="53" t="s">
        <v>88</v>
      </c>
      <c r="C82" s="50">
        <v>1169636</v>
      </c>
      <c r="D82" s="51">
        <f t="shared" si="32"/>
        <v>1170000</v>
      </c>
      <c r="E82" s="14">
        <v>-401000</v>
      </c>
      <c r="F82" s="14">
        <v>468000</v>
      </c>
      <c r="G82" s="14">
        <v>288000</v>
      </c>
      <c r="H82" s="14"/>
      <c r="I82" s="14">
        <v>18277000</v>
      </c>
      <c r="J82" s="14">
        <v>1810000</v>
      </c>
      <c r="K82" s="14">
        <f t="shared" si="33"/>
        <v>20375000</v>
      </c>
      <c r="L82" s="14">
        <f t="shared" si="34"/>
        <v>17809000</v>
      </c>
      <c r="M82" s="14">
        <f t="shared" si="35"/>
        <v>19619000</v>
      </c>
      <c r="N82" s="14">
        <f t="shared" si="26"/>
        <v>-756000</v>
      </c>
      <c r="O82" s="25">
        <f t="shared" si="27"/>
        <v>769000</v>
      </c>
      <c r="P82" s="14">
        <f t="shared" si="36"/>
        <v>13000</v>
      </c>
      <c r="Q82" s="20" t="str">
        <f t="shared" si="37"/>
        <v/>
      </c>
      <c r="R82" s="14">
        <v>18277000</v>
      </c>
      <c r="S82" s="14">
        <f t="shared" si="28"/>
        <v>0</v>
      </c>
      <c r="T82" s="44">
        <v>20375000</v>
      </c>
      <c r="U82" s="14">
        <f t="shared" si="29"/>
        <v>0</v>
      </c>
      <c r="V82" s="44">
        <v>17809000</v>
      </c>
      <c r="W82" s="14">
        <f t="shared" si="30"/>
        <v>0</v>
      </c>
      <c r="X82" s="44">
        <v>19619000</v>
      </c>
      <c r="Y82" s="14">
        <f t="shared" si="31"/>
        <v>0</v>
      </c>
      <c r="Z82" s="12"/>
      <c r="AA82" s="12"/>
    </row>
    <row r="83" spans="1:27" s="27" customFormat="1" ht="16.5" customHeight="1" x14ac:dyDescent="0.25">
      <c r="A83" s="26" t="s">
        <v>329</v>
      </c>
      <c r="B83" s="53" t="s">
        <v>89</v>
      </c>
      <c r="C83" s="50">
        <v>1253736</v>
      </c>
      <c r="D83" s="51">
        <f t="shared" si="32"/>
        <v>1254000</v>
      </c>
      <c r="E83" s="14">
        <v>-939000</v>
      </c>
      <c r="F83" s="14">
        <v>144000</v>
      </c>
      <c r="G83" s="14">
        <v>32000</v>
      </c>
      <c r="H83" s="14"/>
      <c r="I83" s="14">
        <v>25513000</v>
      </c>
      <c r="J83" s="14">
        <v>60000</v>
      </c>
      <c r="K83" s="14">
        <f t="shared" si="33"/>
        <v>25605000</v>
      </c>
      <c r="L83" s="14">
        <f t="shared" si="34"/>
        <v>25369000</v>
      </c>
      <c r="M83" s="14">
        <f t="shared" si="35"/>
        <v>25429000</v>
      </c>
      <c r="N83" s="14">
        <f t="shared" si="26"/>
        <v>-176000</v>
      </c>
      <c r="O83" s="25">
        <f t="shared" si="27"/>
        <v>315000</v>
      </c>
      <c r="P83" s="14">
        <f t="shared" si="36"/>
        <v>139000</v>
      </c>
      <c r="Q83" s="20" t="str">
        <f t="shared" si="37"/>
        <v/>
      </c>
      <c r="R83" s="14">
        <v>25513000</v>
      </c>
      <c r="S83" s="14">
        <f t="shared" si="28"/>
        <v>0</v>
      </c>
      <c r="T83" s="44">
        <v>25605000</v>
      </c>
      <c r="U83" s="14">
        <f t="shared" si="29"/>
        <v>0</v>
      </c>
      <c r="V83" s="44">
        <v>25369000</v>
      </c>
      <c r="W83" s="14">
        <f t="shared" si="30"/>
        <v>0</v>
      </c>
      <c r="X83" s="44">
        <v>25429000</v>
      </c>
      <c r="Y83" s="14">
        <f t="shared" si="31"/>
        <v>0</v>
      </c>
      <c r="Z83" s="12"/>
      <c r="AA83" s="12"/>
    </row>
    <row r="84" spans="1:27" s="27" customFormat="1" ht="16.5" customHeight="1" x14ac:dyDescent="0.25">
      <c r="A84" s="26" t="s">
        <v>330</v>
      </c>
      <c r="B84" s="53" t="s">
        <v>90</v>
      </c>
      <c r="C84" s="50">
        <v>2261449</v>
      </c>
      <c r="D84" s="51">
        <f t="shared" si="32"/>
        <v>2261000</v>
      </c>
      <c r="E84" s="14">
        <v>-1094000</v>
      </c>
      <c r="F84" s="14">
        <v>355000</v>
      </c>
      <c r="G84" s="14">
        <v>693000</v>
      </c>
      <c r="H84" s="14"/>
      <c r="I84" s="14">
        <v>30967000</v>
      </c>
      <c r="J84" s="14">
        <v>20000</v>
      </c>
      <c r="K84" s="14">
        <f t="shared" si="33"/>
        <v>31680000</v>
      </c>
      <c r="L84" s="14">
        <f t="shared" si="34"/>
        <v>30612000</v>
      </c>
      <c r="M84" s="14">
        <f t="shared" si="35"/>
        <v>30632000</v>
      </c>
      <c r="N84" s="14">
        <f t="shared" si="26"/>
        <v>-1048000</v>
      </c>
      <c r="O84" s="25">
        <f t="shared" si="27"/>
        <v>1167000</v>
      </c>
      <c r="P84" s="14">
        <f t="shared" si="36"/>
        <v>119000</v>
      </c>
      <c r="Q84" s="20" t="str">
        <f t="shared" si="37"/>
        <v/>
      </c>
      <c r="R84" s="14">
        <v>30967000</v>
      </c>
      <c r="S84" s="14">
        <f t="shared" si="28"/>
        <v>0</v>
      </c>
      <c r="T84" s="44">
        <v>31680000</v>
      </c>
      <c r="U84" s="14">
        <f t="shared" si="29"/>
        <v>0</v>
      </c>
      <c r="V84" s="44">
        <v>30612000</v>
      </c>
      <c r="W84" s="14">
        <f t="shared" si="30"/>
        <v>0</v>
      </c>
      <c r="X84" s="44">
        <v>30632000</v>
      </c>
      <c r="Y84" s="14">
        <f t="shared" si="31"/>
        <v>0</v>
      </c>
      <c r="Z84" s="12"/>
      <c r="AA84" s="12"/>
    </row>
    <row r="85" spans="1:27" s="27" customFormat="1" ht="16.5" customHeight="1" x14ac:dyDescent="0.25">
      <c r="A85" s="26" t="s">
        <v>331</v>
      </c>
      <c r="B85" s="53" t="s">
        <v>91</v>
      </c>
      <c r="C85" s="50">
        <v>5509695</v>
      </c>
      <c r="D85" s="51">
        <f t="shared" si="32"/>
        <v>5510000</v>
      </c>
      <c r="E85" s="14">
        <v>-1654000</v>
      </c>
      <c r="F85" s="14">
        <v>2789000</v>
      </c>
      <c r="G85" s="14">
        <v>984000</v>
      </c>
      <c r="H85" s="14"/>
      <c r="I85" s="14">
        <v>21926000</v>
      </c>
      <c r="J85" s="14">
        <v>400000</v>
      </c>
      <c r="K85" s="14">
        <f t="shared" si="33"/>
        <v>23310000</v>
      </c>
      <c r="L85" s="14">
        <f t="shared" si="34"/>
        <v>19137000</v>
      </c>
      <c r="M85" s="14">
        <f t="shared" si="35"/>
        <v>19537000</v>
      </c>
      <c r="N85" s="14">
        <f t="shared" si="26"/>
        <v>-3773000</v>
      </c>
      <c r="O85" s="25">
        <f t="shared" si="27"/>
        <v>3856000</v>
      </c>
      <c r="P85" s="14">
        <f t="shared" si="36"/>
        <v>83000</v>
      </c>
      <c r="Q85" s="20" t="str">
        <f t="shared" si="37"/>
        <v/>
      </c>
      <c r="R85" s="14">
        <v>21926000</v>
      </c>
      <c r="S85" s="14">
        <f t="shared" si="28"/>
        <v>0</v>
      </c>
      <c r="T85" s="44">
        <v>23310000</v>
      </c>
      <c r="U85" s="14">
        <f t="shared" si="29"/>
        <v>0</v>
      </c>
      <c r="V85" s="44">
        <v>19137000</v>
      </c>
      <c r="W85" s="14">
        <f t="shared" si="30"/>
        <v>0</v>
      </c>
      <c r="X85" s="44">
        <v>19537000</v>
      </c>
      <c r="Y85" s="14">
        <f t="shared" si="31"/>
        <v>0</v>
      </c>
      <c r="Z85" s="12"/>
      <c r="AA85" s="12"/>
    </row>
    <row r="86" spans="1:27" s="27" customFormat="1" ht="16.5" customHeight="1" x14ac:dyDescent="0.25">
      <c r="A86" s="26" t="s">
        <v>332</v>
      </c>
      <c r="B86" s="53" t="s">
        <v>561</v>
      </c>
      <c r="C86" s="50">
        <v>3208144</v>
      </c>
      <c r="D86" s="51">
        <f t="shared" si="32"/>
        <v>3208000</v>
      </c>
      <c r="E86" s="14">
        <v>-1038000</v>
      </c>
      <c r="F86" s="14">
        <v>1467000</v>
      </c>
      <c r="G86" s="14">
        <v>202000</v>
      </c>
      <c r="H86" s="14"/>
      <c r="I86" s="14">
        <v>37575000</v>
      </c>
      <c r="J86" s="14">
        <v>50000</v>
      </c>
      <c r="K86" s="14">
        <f t="shared" si="33"/>
        <v>37827000</v>
      </c>
      <c r="L86" s="14">
        <f t="shared" si="34"/>
        <v>36108000</v>
      </c>
      <c r="M86" s="14">
        <f t="shared" si="35"/>
        <v>36158000</v>
      </c>
      <c r="N86" s="14">
        <f t="shared" si="26"/>
        <v>-1669000</v>
      </c>
      <c r="O86" s="25">
        <f t="shared" si="27"/>
        <v>2170000</v>
      </c>
      <c r="P86" s="14">
        <f t="shared" si="36"/>
        <v>501000</v>
      </c>
      <c r="Q86" s="20" t="str">
        <f t="shared" si="37"/>
        <v/>
      </c>
      <c r="R86" s="14">
        <v>37575000</v>
      </c>
      <c r="S86" s="14">
        <f t="shared" si="28"/>
        <v>0</v>
      </c>
      <c r="T86" s="44">
        <v>37827000</v>
      </c>
      <c r="U86" s="14">
        <f t="shared" si="29"/>
        <v>0</v>
      </c>
      <c r="V86" s="44">
        <v>36108000</v>
      </c>
      <c r="W86" s="14">
        <f t="shared" si="30"/>
        <v>0</v>
      </c>
      <c r="X86" s="44">
        <v>36158000</v>
      </c>
      <c r="Y86" s="14">
        <f t="shared" si="31"/>
        <v>0</v>
      </c>
      <c r="Z86" s="12"/>
      <c r="AA86" s="12"/>
    </row>
    <row r="87" spans="1:27" s="27" customFormat="1" ht="16.5" customHeight="1" x14ac:dyDescent="0.25">
      <c r="A87" s="26" t="s">
        <v>333</v>
      </c>
      <c r="B87" s="53" t="s">
        <v>92</v>
      </c>
      <c r="C87" s="50">
        <v>4123322</v>
      </c>
      <c r="D87" s="51">
        <f t="shared" si="32"/>
        <v>4123000</v>
      </c>
      <c r="E87" s="14">
        <v>-1506000</v>
      </c>
      <c r="F87" s="14">
        <v>1577000</v>
      </c>
      <c r="G87" s="14">
        <v>540000</v>
      </c>
      <c r="H87" s="14"/>
      <c r="I87" s="14">
        <v>45505000</v>
      </c>
      <c r="J87" s="14">
        <v>920000</v>
      </c>
      <c r="K87" s="14">
        <f t="shared" si="33"/>
        <v>46965000</v>
      </c>
      <c r="L87" s="14">
        <f t="shared" si="34"/>
        <v>43928000</v>
      </c>
      <c r="M87" s="14">
        <f t="shared" si="35"/>
        <v>44848000</v>
      </c>
      <c r="N87" s="14">
        <f t="shared" si="26"/>
        <v>-2117000</v>
      </c>
      <c r="O87" s="25">
        <f t="shared" si="27"/>
        <v>2617000</v>
      </c>
      <c r="P87" s="14">
        <f t="shared" si="36"/>
        <v>500000</v>
      </c>
      <c r="Q87" s="20" t="str">
        <f t="shared" si="37"/>
        <v/>
      </c>
      <c r="R87" s="14">
        <v>45505000</v>
      </c>
      <c r="S87" s="14">
        <f t="shared" si="28"/>
        <v>0</v>
      </c>
      <c r="T87" s="44">
        <v>46965000</v>
      </c>
      <c r="U87" s="14">
        <f t="shared" si="29"/>
        <v>0</v>
      </c>
      <c r="V87" s="44">
        <v>43928000</v>
      </c>
      <c r="W87" s="14">
        <f t="shared" si="30"/>
        <v>0</v>
      </c>
      <c r="X87" s="44">
        <v>44848000</v>
      </c>
      <c r="Y87" s="14">
        <f t="shared" si="31"/>
        <v>0</v>
      </c>
      <c r="Z87" s="12"/>
      <c r="AA87" s="12"/>
    </row>
    <row r="88" spans="1:27" s="27" customFormat="1" ht="16.5" customHeight="1" x14ac:dyDescent="0.25">
      <c r="A88" s="26" t="s">
        <v>334</v>
      </c>
      <c r="B88" s="53" t="s">
        <v>93</v>
      </c>
      <c r="C88" s="50">
        <v>2480797</v>
      </c>
      <c r="D88" s="51">
        <f t="shared" si="32"/>
        <v>2481000</v>
      </c>
      <c r="E88" s="14">
        <v>-1213000</v>
      </c>
      <c r="F88" s="14">
        <v>1162000</v>
      </c>
      <c r="G88" s="14">
        <v>66000</v>
      </c>
      <c r="H88" s="14"/>
      <c r="I88" s="14">
        <v>24606000</v>
      </c>
      <c r="J88" s="14">
        <v>93000</v>
      </c>
      <c r="K88" s="14">
        <f t="shared" si="33"/>
        <v>24765000</v>
      </c>
      <c r="L88" s="14">
        <f t="shared" si="34"/>
        <v>23444000</v>
      </c>
      <c r="M88" s="14">
        <f t="shared" si="35"/>
        <v>23537000</v>
      </c>
      <c r="N88" s="14">
        <f t="shared" si="26"/>
        <v>-1228000</v>
      </c>
      <c r="O88" s="25">
        <f t="shared" si="27"/>
        <v>1268000</v>
      </c>
      <c r="P88" s="14">
        <f t="shared" si="36"/>
        <v>40000</v>
      </c>
      <c r="Q88" s="20" t="str">
        <f t="shared" si="37"/>
        <v/>
      </c>
      <c r="R88" s="14">
        <v>24606000</v>
      </c>
      <c r="S88" s="14">
        <f t="shared" si="28"/>
        <v>0</v>
      </c>
      <c r="T88" s="44">
        <v>24765000</v>
      </c>
      <c r="U88" s="14">
        <f t="shared" si="29"/>
        <v>0</v>
      </c>
      <c r="V88" s="44">
        <v>23444000</v>
      </c>
      <c r="W88" s="14">
        <f t="shared" si="30"/>
        <v>0</v>
      </c>
      <c r="X88" s="44">
        <v>23537000</v>
      </c>
      <c r="Y88" s="14">
        <f t="shared" si="31"/>
        <v>0</v>
      </c>
      <c r="Z88" s="12"/>
      <c r="AA88" s="12"/>
    </row>
    <row r="89" spans="1:27" s="27" customFormat="1" ht="16.5" customHeight="1" x14ac:dyDescent="0.25">
      <c r="A89" s="26" t="s">
        <v>335</v>
      </c>
      <c r="B89" s="53" t="s">
        <v>94</v>
      </c>
      <c r="C89" s="50">
        <v>3201572</v>
      </c>
      <c r="D89" s="51">
        <f t="shared" si="32"/>
        <v>3202000</v>
      </c>
      <c r="E89" s="14">
        <v>-1941000</v>
      </c>
      <c r="F89" s="14">
        <v>374000</v>
      </c>
      <c r="G89" s="14">
        <v>783000</v>
      </c>
      <c r="H89" s="14"/>
      <c r="I89" s="14">
        <v>26292000</v>
      </c>
      <c r="J89" s="14">
        <v>700000</v>
      </c>
      <c r="K89" s="14">
        <f t="shared" si="33"/>
        <v>27775000</v>
      </c>
      <c r="L89" s="14">
        <f t="shared" si="34"/>
        <v>25918000</v>
      </c>
      <c r="M89" s="14">
        <f t="shared" si="35"/>
        <v>26618000</v>
      </c>
      <c r="N89" s="14">
        <f t="shared" si="26"/>
        <v>-1157000</v>
      </c>
      <c r="O89" s="25">
        <f t="shared" si="27"/>
        <v>1261000</v>
      </c>
      <c r="P89" s="14">
        <f t="shared" si="36"/>
        <v>104000</v>
      </c>
      <c r="Q89" s="20" t="str">
        <f t="shared" si="37"/>
        <v/>
      </c>
      <c r="R89" s="14">
        <v>26292000</v>
      </c>
      <c r="S89" s="14">
        <f t="shared" si="28"/>
        <v>0</v>
      </c>
      <c r="T89" s="44">
        <v>27775000</v>
      </c>
      <c r="U89" s="14">
        <f t="shared" si="29"/>
        <v>0</v>
      </c>
      <c r="V89" s="44">
        <v>25918000</v>
      </c>
      <c r="W89" s="14">
        <f t="shared" si="30"/>
        <v>0</v>
      </c>
      <c r="X89" s="44">
        <v>26618000</v>
      </c>
      <c r="Y89" s="14">
        <f t="shared" si="31"/>
        <v>0</v>
      </c>
      <c r="Z89" s="12"/>
      <c r="AA89" s="12"/>
    </row>
    <row r="90" spans="1:27" s="27" customFormat="1" ht="16.5" customHeight="1" x14ac:dyDescent="0.25">
      <c r="A90" s="26" t="s">
        <v>336</v>
      </c>
      <c r="B90" s="53" t="s">
        <v>95</v>
      </c>
      <c r="C90" s="50">
        <v>3038620</v>
      </c>
      <c r="D90" s="51">
        <f t="shared" si="32"/>
        <v>3039000</v>
      </c>
      <c r="E90" s="14">
        <v>-1778000</v>
      </c>
      <c r="F90" s="14">
        <v>372000</v>
      </c>
      <c r="G90" s="14">
        <v>869000</v>
      </c>
      <c r="H90" s="14"/>
      <c r="I90" s="14">
        <v>24392000</v>
      </c>
      <c r="J90" s="14">
        <v>120000</v>
      </c>
      <c r="K90" s="14">
        <f t="shared" si="33"/>
        <v>25381000</v>
      </c>
      <c r="L90" s="14">
        <f t="shared" si="34"/>
        <v>24020000</v>
      </c>
      <c r="M90" s="14">
        <f t="shared" si="35"/>
        <v>24140000</v>
      </c>
      <c r="N90" s="14">
        <f t="shared" si="26"/>
        <v>-1241000</v>
      </c>
      <c r="O90" s="25">
        <f t="shared" si="27"/>
        <v>1261000</v>
      </c>
      <c r="P90" s="14">
        <f t="shared" si="36"/>
        <v>20000</v>
      </c>
      <c r="Q90" s="20" t="str">
        <f t="shared" si="37"/>
        <v/>
      </c>
      <c r="R90" s="14">
        <v>24392000</v>
      </c>
      <c r="S90" s="14">
        <f t="shared" si="28"/>
        <v>0</v>
      </c>
      <c r="T90" s="44">
        <v>25381000</v>
      </c>
      <c r="U90" s="14">
        <f t="shared" si="29"/>
        <v>0</v>
      </c>
      <c r="V90" s="44">
        <v>24020000</v>
      </c>
      <c r="W90" s="14">
        <f t="shared" si="30"/>
        <v>0</v>
      </c>
      <c r="X90" s="44">
        <v>24140000</v>
      </c>
      <c r="Y90" s="14">
        <f t="shared" si="31"/>
        <v>0</v>
      </c>
      <c r="Z90" s="12"/>
      <c r="AA90" s="12"/>
    </row>
    <row r="91" spans="1:27" s="27" customFormat="1" ht="16.5" customHeight="1" x14ac:dyDescent="0.25">
      <c r="A91" s="26" t="s">
        <v>337</v>
      </c>
      <c r="B91" s="53" t="s">
        <v>96</v>
      </c>
      <c r="C91" s="50">
        <v>5700847</v>
      </c>
      <c r="D91" s="51">
        <f t="shared" si="32"/>
        <v>5701000</v>
      </c>
      <c r="E91" s="14">
        <v>-1768000</v>
      </c>
      <c r="F91" s="14">
        <v>3049000</v>
      </c>
      <c r="G91" s="14">
        <v>851000</v>
      </c>
      <c r="H91" s="14"/>
      <c r="I91" s="14">
        <v>20627000</v>
      </c>
      <c r="J91" s="14">
        <v>52000</v>
      </c>
      <c r="K91" s="14">
        <f t="shared" si="33"/>
        <v>21530000</v>
      </c>
      <c r="L91" s="14">
        <f t="shared" si="34"/>
        <v>17578000</v>
      </c>
      <c r="M91" s="14">
        <f t="shared" si="35"/>
        <v>17630000</v>
      </c>
      <c r="N91" s="14">
        <f t="shared" si="26"/>
        <v>-3900000</v>
      </c>
      <c r="O91" s="25">
        <f t="shared" si="27"/>
        <v>3933000</v>
      </c>
      <c r="P91" s="14">
        <f t="shared" si="36"/>
        <v>33000</v>
      </c>
      <c r="Q91" s="20" t="str">
        <f t="shared" si="37"/>
        <v/>
      </c>
      <c r="R91" s="14">
        <v>20627000</v>
      </c>
      <c r="S91" s="14">
        <f t="shared" si="28"/>
        <v>0</v>
      </c>
      <c r="T91" s="44">
        <v>21530000</v>
      </c>
      <c r="U91" s="14">
        <f t="shared" si="29"/>
        <v>0</v>
      </c>
      <c r="V91" s="44">
        <v>17578000</v>
      </c>
      <c r="W91" s="14">
        <f t="shared" si="30"/>
        <v>0</v>
      </c>
      <c r="X91" s="44">
        <v>17630000</v>
      </c>
      <c r="Y91" s="14">
        <f t="shared" si="31"/>
        <v>0</v>
      </c>
      <c r="Z91" s="12"/>
      <c r="AA91" s="12"/>
    </row>
    <row r="92" spans="1:27" s="27" customFormat="1" ht="16.5" customHeight="1" x14ac:dyDescent="0.25">
      <c r="A92" s="26" t="s">
        <v>338</v>
      </c>
      <c r="B92" s="53" t="s">
        <v>562</v>
      </c>
      <c r="C92" s="50">
        <v>868887</v>
      </c>
      <c r="D92" s="51">
        <f t="shared" si="32"/>
        <v>869000</v>
      </c>
      <c r="E92" s="14">
        <v>-36000</v>
      </c>
      <c r="F92" s="14">
        <v>322000</v>
      </c>
      <c r="G92" s="14">
        <v>277000</v>
      </c>
      <c r="H92" s="14"/>
      <c r="I92" s="14">
        <v>26961000</v>
      </c>
      <c r="J92" s="14">
        <v>700000</v>
      </c>
      <c r="K92" s="14">
        <f t="shared" si="33"/>
        <v>27938000</v>
      </c>
      <c r="L92" s="14">
        <f t="shared" si="34"/>
        <v>26639000</v>
      </c>
      <c r="M92" s="14">
        <f t="shared" si="35"/>
        <v>27339000</v>
      </c>
      <c r="N92" s="14">
        <f t="shared" si="26"/>
        <v>-599000</v>
      </c>
      <c r="O92" s="25">
        <f t="shared" si="27"/>
        <v>833000</v>
      </c>
      <c r="P92" s="14">
        <f t="shared" si="36"/>
        <v>234000</v>
      </c>
      <c r="Q92" s="20" t="str">
        <f t="shared" si="37"/>
        <v/>
      </c>
      <c r="R92" s="14">
        <v>26961000</v>
      </c>
      <c r="S92" s="14">
        <f t="shared" si="28"/>
        <v>0</v>
      </c>
      <c r="T92" s="44">
        <v>27938000</v>
      </c>
      <c r="U92" s="14">
        <f t="shared" si="29"/>
        <v>0</v>
      </c>
      <c r="V92" s="44">
        <v>26639000</v>
      </c>
      <c r="W92" s="14">
        <f t="shared" si="30"/>
        <v>0</v>
      </c>
      <c r="X92" s="44">
        <v>27339000</v>
      </c>
      <c r="Y92" s="14">
        <f t="shared" si="31"/>
        <v>0</v>
      </c>
      <c r="Z92" s="12"/>
      <c r="AA92" s="12"/>
    </row>
    <row r="93" spans="1:27" s="27" customFormat="1" ht="16.5" customHeight="1" x14ac:dyDescent="0.25">
      <c r="A93" s="26" t="s">
        <v>339</v>
      </c>
      <c r="B93" s="53" t="s">
        <v>582</v>
      </c>
      <c r="C93" s="50">
        <v>394233</v>
      </c>
      <c r="D93" s="51">
        <f t="shared" si="32"/>
        <v>394000</v>
      </c>
      <c r="E93" s="14">
        <v>-49000</v>
      </c>
      <c r="F93" s="14">
        <v>180000</v>
      </c>
      <c r="G93" s="14">
        <v>111000</v>
      </c>
      <c r="H93" s="14"/>
      <c r="I93" s="14">
        <v>21644000</v>
      </c>
      <c r="J93" s="14">
        <v>302000</v>
      </c>
      <c r="K93" s="14">
        <f t="shared" si="33"/>
        <v>22057000</v>
      </c>
      <c r="L93" s="14">
        <f t="shared" si="34"/>
        <v>21464000</v>
      </c>
      <c r="M93" s="14">
        <f t="shared" si="35"/>
        <v>21766000</v>
      </c>
      <c r="N93" s="14">
        <f t="shared" si="26"/>
        <v>-291000</v>
      </c>
      <c r="O93" s="25">
        <f t="shared" si="27"/>
        <v>345000</v>
      </c>
      <c r="P93" s="14">
        <f t="shared" si="36"/>
        <v>54000</v>
      </c>
      <c r="Q93" s="20" t="str">
        <f t="shared" si="37"/>
        <v/>
      </c>
      <c r="R93" s="14">
        <v>21644000</v>
      </c>
      <c r="S93" s="14">
        <f t="shared" si="28"/>
        <v>0</v>
      </c>
      <c r="T93" s="44">
        <v>22057000</v>
      </c>
      <c r="U93" s="14">
        <f t="shared" si="29"/>
        <v>0</v>
      </c>
      <c r="V93" s="44">
        <v>21464000</v>
      </c>
      <c r="W93" s="14">
        <f t="shared" si="30"/>
        <v>0</v>
      </c>
      <c r="X93" s="44">
        <v>21766000</v>
      </c>
      <c r="Y93" s="14">
        <f t="shared" si="31"/>
        <v>0</v>
      </c>
      <c r="Z93" s="12"/>
      <c r="AA93" s="12"/>
    </row>
    <row r="94" spans="1:27" s="27" customFormat="1" ht="16.5" customHeight="1" x14ac:dyDescent="0.25">
      <c r="A94" s="26" t="s">
        <v>340</v>
      </c>
      <c r="B94" s="53" t="s">
        <v>97</v>
      </c>
      <c r="C94" s="50">
        <v>4190134</v>
      </c>
      <c r="D94" s="51">
        <f t="shared" si="32"/>
        <v>4190000</v>
      </c>
      <c r="E94" s="14">
        <v>-1457000</v>
      </c>
      <c r="F94" s="14">
        <v>2040000</v>
      </c>
      <c r="G94" s="14">
        <v>625000</v>
      </c>
      <c r="H94" s="14"/>
      <c r="I94" s="14">
        <v>23183000</v>
      </c>
      <c r="J94" s="14">
        <v>100000</v>
      </c>
      <c r="K94" s="14">
        <f t="shared" si="33"/>
        <v>23908000</v>
      </c>
      <c r="L94" s="14">
        <f t="shared" si="34"/>
        <v>21143000</v>
      </c>
      <c r="M94" s="14">
        <f t="shared" si="35"/>
        <v>21243000</v>
      </c>
      <c r="N94" s="14">
        <f t="shared" si="26"/>
        <v>-2665000</v>
      </c>
      <c r="O94" s="25">
        <f t="shared" si="27"/>
        <v>2733000</v>
      </c>
      <c r="P94" s="14">
        <f t="shared" si="36"/>
        <v>68000</v>
      </c>
      <c r="Q94" s="20" t="str">
        <f t="shared" si="37"/>
        <v/>
      </c>
      <c r="R94" s="14">
        <v>23183000</v>
      </c>
      <c r="S94" s="14">
        <f t="shared" si="28"/>
        <v>0</v>
      </c>
      <c r="T94" s="44">
        <v>23908000</v>
      </c>
      <c r="U94" s="14">
        <f t="shared" si="29"/>
        <v>0</v>
      </c>
      <c r="V94" s="44">
        <v>21143000</v>
      </c>
      <c r="W94" s="14">
        <f t="shared" si="30"/>
        <v>0</v>
      </c>
      <c r="X94" s="44">
        <v>21243000</v>
      </c>
      <c r="Y94" s="14">
        <f t="shared" si="31"/>
        <v>0</v>
      </c>
      <c r="Z94" s="12"/>
      <c r="AA94" s="12"/>
    </row>
    <row r="95" spans="1:27" s="27" customFormat="1" ht="16.5" customHeight="1" x14ac:dyDescent="0.25">
      <c r="A95" s="26" t="s">
        <v>248</v>
      </c>
      <c r="B95" s="53" t="s">
        <v>573</v>
      </c>
      <c r="C95" s="50">
        <v>19448848</v>
      </c>
      <c r="D95" s="51">
        <f t="shared" si="32"/>
        <v>19449000</v>
      </c>
      <c r="E95" s="14">
        <v>-18280000</v>
      </c>
      <c r="F95" s="14">
        <v>166000</v>
      </c>
      <c r="G95" s="14">
        <v>502000</v>
      </c>
      <c r="H95" s="14"/>
      <c r="I95" s="14">
        <v>72548000</v>
      </c>
      <c r="J95" s="14">
        <v>30000</v>
      </c>
      <c r="K95" s="14">
        <f t="shared" si="33"/>
        <v>73080000</v>
      </c>
      <c r="L95" s="14">
        <f t="shared" si="34"/>
        <v>72382000</v>
      </c>
      <c r="M95" s="14">
        <f t="shared" si="35"/>
        <v>72412000</v>
      </c>
      <c r="N95" s="14">
        <f t="shared" si="26"/>
        <v>-668000</v>
      </c>
      <c r="O95" s="25">
        <f t="shared" si="27"/>
        <v>1169000</v>
      </c>
      <c r="P95" s="14">
        <f t="shared" si="36"/>
        <v>501000</v>
      </c>
      <c r="Q95" s="20" t="str">
        <f t="shared" si="37"/>
        <v/>
      </c>
      <c r="R95" s="14">
        <v>72548000</v>
      </c>
      <c r="S95" s="14">
        <f t="shared" si="28"/>
        <v>0</v>
      </c>
      <c r="T95" s="44">
        <v>73080000</v>
      </c>
      <c r="U95" s="14">
        <f t="shared" si="29"/>
        <v>0</v>
      </c>
      <c r="V95" s="44">
        <v>72382000</v>
      </c>
      <c r="W95" s="14">
        <f t="shared" si="30"/>
        <v>0</v>
      </c>
      <c r="X95" s="44">
        <v>72412000</v>
      </c>
      <c r="Y95" s="14">
        <f t="shared" si="31"/>
        <v>0</v>
      </c>
      <c r="Z95" s="12"/>
      <c r="AA95" s="12"/>
    </row>
    <row r="96" spans="1:27" s="27" customFormat="1" ht="16.5" customHeight="1" x14ac:dyDescent="0.25">
      <c r="A96" s="26" t="s">
        <v>249</v>
      </c>
      <c r="B96" s="53" t="s">
        <v>98</v>
      </c>
      <c r="C96" s="50">
        <v>2519790</v>
      </c>
      <c r="D96" s="51">
        <f t="shared" si="32"/>
        <v>2520000</v>
      </c>
      <c r="E96" s="14">
        <v>-2092000</v>
      </c>
      <c r="F96" s="14">
        <v>8000</v>
      </c>
      <c r="G96" s="14">
        <v>381000</v>
      </c>
      <c r="H96" s="14"/>
      <c r="I96" s="14">
        <v>19733000</v>
      </c>
      <c r="J96" s="14">
        <v>0</v>
      </c>
      <c r="K96" s="14">
        <f t="shared" si="33"/>
        <v>20114000</v>
      </c>
      <c r="L96" s="14">
        <f t="shared" si="34"/>
        <v>19725000</v>
      </c>
      <c r="M96" s="14">
        <f t="shared" si="35"/>
        <v>19725000</v>
      </c>
      <c r="N96" s="14">
        <f t="shared" si="26"/>
        <v>-389000</v>
      </c>
      <c r="O96" s="25">
        <f t="shared" si="27"/>
        <v>428000</v>
      </c>
      <c r="P96" s="14">
        <f t="shared" si="36"/>
        <v>39000</v>
      </c>
      <c r="Q96" s="20" t="str">
        <f t="shared" si="37"/>
        <v/>
      </c>
      <c r="R96" s="14">
        <v>19733000</v>
      </c>
      <c r="S96" s="14">
        <f t="shared" si="28"/>
        <v>0</v>
      </c>
      <c r="T96" s="44">
        <v>20114000</v>
      </c>
      <c r="U96" s="14">
        <f t="shared" si="29"/>
        <v>0</v>
      </c>
      <c r="V96" s="44">
        <v>19725000</v>
      </c>
      <c r="W96" s="14">
        <f t="shared" si="30"/>
        <v>0</v>
      </c>
      <c r="X96" s="44">
        <v>19725000</v>
      </c>
      <c r="Y96" s="14">
        <f t="shared" si="31"/>
        <v>0</v>
      </c>
      <c r="Z96" s="12"/>
      <c r="AA96" s="12"/>
    </row>
    <row r="97" spans="1:27" s="27" customFormat="1" ht="16.5" customHeight="1" x14ac:dyDescent="0.25">
      <c r="A97" s="26" t="s">
        <v>250</v>
      </c>
      <c r="B97" s="53" t="s">
        <v>99</v>
      </c>
      <c r="C97" s="50">
        <v>850612</v>
      </c>
      <c r="D97" s="51">
        <f t="shared" si="32"/>
        <v>851000</v>
      </c>
      <c r="E97" s="14">
        <v>-442000</v>
      </c>
      <c r="F97" s="14">
        <v>86000</v>
      </c>
      <c r="G97" s="14">
        <v>280000</v>
      </c>
      <c r="H97" s="14"/>
      <c r="I97" s="14">
        <v>20133000</v>
      </c>
      <c r="J97" s="14">
        <v>0</v>
      </c>
      <c r="K97" s="14">
        <f t="shared" si="33"/>
        <v>20413000</v>
      </c>
      <c r="L97" s="14">
        <f t="shared" si="34"/>
        <v>20047000</v>
      </c>
      <c r="M97" s="14">
        <f t="shared" si="35"/>
        <v>20047000</v>
      </c>
      <c r="N97" s="14">
        <f t="shared" si="26"/>
        <v>-366000</v>
      </c>
      <c r="O97" s="25">
        <f t="shared" si="27"/>
        <v>409000</v>
      </c>
      <c r="P97" s="14">
        <f t="shared" si="36"/>
        <v>43000</v>
      </c>
      <c r="Q97" s="20" t="str">
        <f t="shared" si="37"/>
        <v/>
      </c>
      <c r="R97" s="14">
        <v>20133000</v>
      </c>
      <c r="S97" s="14">
        <f t="shared" si="28"/>
        <v>0</v>
      </c>
      <c r="T97" s="44">
        <v>20413000</v>
      </c>
      <c r="U97" s="14">
        <f t="shared" si="29"/>
        <v>0</v>
      </c>
      <c r="V97" s="44">
        <v>20047000</v>
      </c>
      <c r="W97" s="14">
        <f t="shared" si="30"/>
        <v>0</v>
      </c>
      <c r="X97" s="44">
        <v>20047000</v>
      </c>
      <c r="Y97" s="14">
        <f t="shared" si="31"/>
        <v>0</v>
      </c>
      <c r="Z97" s="12"/>
      <c r="AA97" s="12"/>
    </row>
    <row r="98" spans="1:27" s="27" customFormat="1" ht="16.5" customHeight="1" x14ac:dyDescent="0.25">
      <c r="A98" s="26" t="s">
        <v>251</v>
      </c>
      <c r="B98" s="53" t="s">
        <v>111</v>
      </c>
      <c r="C98" s="50">
        <v>1462853</v>
      </c>
      <c r="D98" s="51">
        <f t="shared" si="32"/>
        <v>1463000</v>
      </c>
      <c r="E98" s="14">
        <v>-623000</v>
      </c>
      <c r="F98" s="14">
        <v>429000</v>
      </c>
      <c r="G98" s="14">
        <v>357000</v>
      </c>
      <c r="H98" s="14"/>
      <c r="I98" s="14">
        <v>24788000</v>
      </c>
      <c r="J98" s="14">
        <v>820000</v>
      </c>
      <c r="K98" s="14">
        <f t="shared" si="33"/>
        <v>25965000</v>
      </c>
      <c r="L98" s="14">
        <f t="shared" si="34"/>
        <v>24359000</v>
      </c>
      <c r="M98" s="14">
        <f t="shared" si="35"/>
        <v>25179000</v>
      </c>
      <c r="N98" s="14">
        <f t="shared" si="26"/>
        <v>-786000</v>
      </c>
      <c r="O98" s="25">
        <f t="shared" si="27"/>
        <v>840000</v>
      </c>
      <c r="P98" s="14">
        <f t="shared" si="36"/>
        <v>54000</v>
      </c>
      <c r="Q98" s="20" t="str">
        <f t="shared" si="37"/>
        <v/>
      </c>
      <c r="R98" s="14">
        <v>24788000</v>
      </c>
      <c r="S98" s="14">
        <f t="shared" si="28"/>
        <v>0</v>
      </c>
      <c r="T98" s="44">
        <v>25965000</v>
      </c>
      <c r="U98" s="14">
        <f t="shared" si="29"/>
        <v>0</v>
      </c>
      <c r="V98" s="44">
        <v>24359000</v>
      </c>
      <c r="W98" s="14">
        <f t="shared" si="30"/>
        <v>0</v>
      </c>
      <c r="X98" s="44">
        <v>25179000</v>
      </c>
      <c r="Y98" s="14">
        <f t="shared" si="31"/>
        <v>0</v>
      </c>
      <c r="Z98" s="12"/>
      <c r="AA98" s="12"/>
    </row>
    <row r="99" spans="1:27" s="27" customFormat="1" ht="16.5" customHeight="1" x14ac:dyDescent="0.25">
      <c r="A99" s="26" t="s">
        <v>252</v>
      </c>
      <c r="B99" s="53" t="s">
        <v>112</v>
      </c>
      <c r="C99" s="50">
        <v>1851581</v>
      </c>
      <c r="D99" s="51">
        <f t="shared" si="32"/>
        <v>1852000</v>
      </c>
      <c r="E99" s="14">
        <v>-1056000</v>
      </c>
      <c r="F99" s="14">
        <v>135000</v>
      </c>
      <c r="G99" s="14">
        <v>567000</v>
      </c>
      <c r="H99" s="14"/>
      <c r="I99" s="14">
        <v>21397000</v>
      </c>
      <c r="J99" s="14">
        <v>5000</v>
      </c>
      <c r="K99" s="14">
        <f t="shared" si="33"/>
        <v>21969000</v>
      </c>
      <c r="L99" s="14">
        <f t="shared" si="34"/>
        <v>21262000</v>
      </c>
      <c r="M99" s="14">
        <f t="shared" si="35"/>
        <v>21267000</v>
      </c>
      <c r="N99" s="14">
        <f t="shared" si="26"/>
        <v>-702000</v>
      </c>
      <c r="O99" s="25">
        <f t="shared" si="27"/>
        <v>796000</v>
      </c>
      <c r="P99" s="14">
        <f t="shared" si="36"/>
        <v>94000</v>
      </c>
      <c r="Q99" s="20" t="str">
        <f t="shared" si="37"/>
        <v/>
      </c>
      <c r="R99" s="14">
        <v>21397000</v>
      </c>
      <c r="S99" s="14">
        <f t="shared" si="28"/>
        <v>0</v>
      </c>
      <c r="T99" s="44">
        <v>21969000</v>
      </c>
      <c r="U99" s="14">
        <f t="shared" si="29"/>
        <v>0</v>
      </c>
      <c r="V99" s="44">
        <v>21262000</v>
      </c>
      <c r="W99" s="14">
        <f t="shared" si="30"/>
        <v>0</v>
      </c>
      <c r="X99" s="44">
        <v>21267000</v>
      </c>
      <c r="Y99" s="14">
        <f t="shared" si="31"/>
        <v>0</v>
      </c>
      <c r="Z99" s="12"/>
      <c r="AA99" s="12"/>
    </row>
    <row r="100" spans="1:27" s="27" customFormat="1" ht="16.5" customHeight="1" x14ac:dyDescent="0.25">
      <c r="A100" s="26" t="s">
        <v>253</v>
      </c>
      <c r="B100" s="53" t="s">
        <v>563</v>
      </c>
      <c r="C100" s="50">
        <v>1434527</v>
      </c>
      <c r="D100" s="51">
        <f t="shared" si="32"/>
        <v>1435000</v>
      </c>
      <c r="E100" s="14">
        <v>-972000</v>
      </c>
      <c r="F100" s="14">
        <v>29000</v>
      </c>
      <c r="G100" s="14">
        <v>313000</v>
      </c>
      <c r="H100" s="14"/>
      <c r="I100" s="14">
        <v>25992000</v>
      </c>
      <c r="J100" s="14">
        <v>110000</v>
      </c>
      <c r="K100" s="14">
        <f t="shared" si="33"/>
        <v>26415000</v>
      </c>
      <c r="L100" s="14">
        <f t="shared" si="34"/>
        <v>25963000</v>
      </c>
      <c r="M100" s="14">
        <f t="shared" si="35"/>
        <v>26073000</v>
      </c>
      <c r="N100" s="14">
        <f t="shared" si="26"/>
        <v>-342000</v>
      </c>
      <c r="O100" s="25">
        <f t="shared" si="27"/>
        <v>463000</v>
      </c>
      <c r="P100" s="14">
        <f t="shared" si="36"/>
        <v>121000</v>
      </c>
      <c r="Q100" s="20" t="str">
        <f t="shared" si="37"/>
        <v/>
      </c>
      <c r="R100" s="14">
        <v>25992000</v>
      </c>
      <c r="S100" s="14">
        <f t="shared" si="28"/>
        <v>0</v>
      </c>
      <c r="T100" s="44">
        <v>26415000</v>
      </c>
      <c r="U100" s="14">
        <f t="shared" si="29"/>
        <v>0</v>
      </c>
      <c r="V100" s="44">
        <v>25963000</v>
      </c>
      <c r="W100" s="14">
        <f t="shared" si="30"/>
        <v>0</v>
      </c>
      <c r="X100" s="44">
        <v>26073000</v>
      </c>
      <c r="Y100" s="14">
        <f t="shared" si="31"/>
        <v>0</v>
      </c>
      <c r="Z100" s="12"/>
      <c r="AA100" s="12"/>
    </row>
    <row r="101" spans="1:27" s="27" customFormat="1" ht="16.5" customHeight="1" x14ac:dyDescent="0.25">
      <c r="A101" s="26" t="s">
        <v>254</v>
      </c>
      <c r="B101" s="53" t="s">
        <v>113</v>
      </c>
      <c r="C101" s="50">
        <v>1159562</v>
      </c>
      <c r="D101" s="51">
        <f t="shared" si="32"/>
        <v>1160000</v>
      </c>
      <c r="E101" s="14">
        <v>-169000</v>
      </c>
      <c r="F101" s="14">
        <v>723000</v>
      </c>
      <c r="G101" s="14">
        <v>179000</v>
      </c>
      <c r="H101" s="14"/>
      <c r="I101" s="14">
        <v>30381000</v>
      </c>
      <c r="J101" s="14">
        <v>50000</v>
      </c>
      <c r="K101" s="14">
        <f t="shared" si="33"/>
        <v>30610000</v>
      </c>
      <c r="L101" s="14">
        <f t="shared" si="34"/>
        <v>29658000</v>
      </c>
      <c r="M101" s="14">
        <f t="shared" si="35"/>
        <v>29708000</v>
      </c>
      <c r="N101" s="14">
        <f t="shared" si="26"/>
        <v>-902000</v>
      </c>
      <c r="O101" s="25">
        <f t="shared" si="27"/>
        <v>991000</v>
      </c>
      <c r="P101" s="14">
        <f t="shared" si="36"/>
        <v>89000</v>
      </c>
      <c r="Q101" s="20" t="str">
        <f t="shared" si="37"/>
        <v/>
      </c>
      <c r="R101" s="14">
        <v>30381000</v>
      </c>
      <c r="S101" s="14">
        <f t="shared" si="28"/>
        <v>0</v>
      </c>
      <c r="T101" s="44">
        <v>30610000</v>
      </c>
      <c r="U101" s="14">
        <f t="shared" si="29"/>
        <v>0</v>
      </c>
      <c r="V101" s="44">
        <v>29658000</v>
      </c>
      <c r="W101" s="14">
        <f t="shared" si="30"/>
        <v>0</v>
      </c>
      <c r="X101" s="44">
        <v>29708000</v>
      </c>
      <c r="Y101" s="14">
        <f t="shared" si="31"/>
        <v>0</v>
      </c>
      <c r="Z101" s="12"/>
      <c r="AA101" s="12"/>
    </row>
    <row r="102" spans="1:27" s="27" customFormat="1" ht="16.5" customHeight="1" x14ac:dyDescent="0.25">
      <c r="A102" s="26" t="s">
        <v>255</v>
      </c>
      <c r="B102" s="53" t="s">
        <v>114</v>
      </c>
      <c r="C102" s="50">
        <v>1116976</v>
      </c>
      <c r="D102" s="51">
        <f t="shared" si="32"/>
        <v>1117000</v>
      </c>
      <c r="E102" s="14">
        <v>-693000</v>
      </c>
      <c r="F102" s="14">
        <v>67000</v>
      </c>
      <c r="G102" s="14">
        <v>239000</v>
      </c>
      <c r="H102" s="14"/>
      <c r="I102" s="14">
        <v>21818000</v>
      </c>
      <c r="J102" s="14">
        <v>55000</v>
      </c>
      <c r="K102" s="14">
        <f t="shared" si="33"/>
        <v>22112000</v>
      </c>
      <c r="L102" s="14">
        <f t="shared" si="34"/>
        <v>21751000</v>
      </c>
      <c r="M102" s="14">
        <f t="shared" si="35"/>
        <v>21806000</v>
      </c>
      <c r="N102" s="14">
        <f t="shared" ref="N102:N132" si="38">M102-K102</f>
        <v>-306000</v>
      </c>
      <c r="O102" s="25">
        <f t="shared" ref="O102:O132" si="39">D102+E102</f>
        <v>424000</v>
      </c>
      <c r="P102" s="14">
        <f t="shared" si="36"/>
        <v>118000</v>
      </c>
      <c r="Q102" s="20" t="str">
        <f t="shared" si="37"/>
        <v/>
      </c>
      <c r="R102" s="14">
        <v>21818000</v>
      </c>
      <c r="S102" s="14">
        <f t="shared" ref="S102:S132" si="40">I102-R102</f>
        <v>0</v>
      </c>
      <c r="T102" s="44">
        <v>22112000</v>
      </c>
      <c r="U102" s="14">
        <f t="shared" ref="U102:U132" si="41">K102-T102</f>
        <v>0</v>
      </c>
      <c r="V102" s="44">
        <v>21751000</v>
      </c>
      <c r="W102" s="14">
        <f t="shared" ref="W102:W132" si="42">L102-V102</f>
        <v>0</v>
      </c>
      <c r="X102" s="44">
        <v>21806000</v>
      </c>
      <c r="Y102" s="14">
        <f t="shared" ref="Y102:Y132" si="43">M102-X102</f>
        <v>0</v>
      </c>
      <c r="Z102" s="12"/>
      <c r="AA102" s="12"/>
    </row>
    <row r="103" spans="1:27" s="27" customFormat="1" ht="16.5" customHeight="1" x14ac:dyDescent="0.25">
      <c r="A103" s="26" t="s">
        <v>256</v>
      </c>
      <c r="B103" s="53" t="s">
        <v>601</v>
      </c>
      <c r="C103" s="50">
        <v>16481462</v>
      </c>
      <c r="D103" s="51">
        <f t="shared" si="32"/>
        <v>16481000</v>
      </c>
      <c r="E103" s="14">
        <v>-13087000</v>
      </c>
      <c r="F103" s="14">
        <v>1130000</v>
      </c>
      <c r="G103" s="14">
        <v>1763000</v>
      </c>
      <c r="H103" s="14"/>
      <c r="I103" s="14">
        <v>26804000</v>
      </c>
      <c r="J103" s="14">
        <v>32000</v>
      </c>
      <c r="K103" s="14">
        <f t="shared" si="33"/>
        <v>28599000</v>
      </c>
      <c r="L103" s="14">
        <f t="shared" si="34"/>
        <v>25674000</v>
      </c>
      <c r="M103" s="14">
        <f t="shared" si="35"/>
        <v>25706000</v>
      </c>
      <c r="N103" s="14">
        <f t="shared" si="38"/>
        <v>-2893000</v>
      </c>
      <c r="O103" s="25">
        <f t="shared" si="39"/>
        <v>3394000</v>
      </c>
      <c r="P103" s="14">
        <f t="shared" si="36"/>
        <v>501000</v>
      </c>
      <c r="Q103" s="20" t="str">
        <f t="shared" si="37"/>
        <v/>
      </c>
      <c r="R103" s="14">
        <v>26804000</v>
      </c>
      <c r="S103" s="14">
        <f t="shared" si="40"/>
        <v>0</v>
      </c>
      <c r="T103" s="44">
        <v>28599000</v>
      </c>
      <c r="U103" s="14">
        <f t="shared" si="41"/>
        <v>0</v>
      </c>
      <c r="V103" s="44">
        <v>25674000</v>
      </c>
      <c r="W103" s="14">
        <f t="shared" si="42"/>
        <v>0</v>
      </c>
      <c r="X103" s="44">
        <v>25706000</v>
      </c>
      <c r="Y103" s="14">
        <f t="shared" si="43"/>
        <v>0</v>
      </c>
      <c r="Z103" s="12"/>
      <c r="AA103" s="12"/>
    </row>
    <row r="104" spans="1:27" s="27" customFormat="1" ht="16.5" customHeight="1" x14ac:dyDescent="0.25">
      <c r="A104" s="26" t="s">
        <v>257</v>
      </c>
      <c r="B104" s="53" t="s">
        <v>115</v>
      </c>
      <c r="C104" s="50">
        <v>1849473</v>
      </c>
      <c r="D104" s="51">
        <f t="shared" si="32"/>
        <v>1849000</v>
      </c>
      <c r="E104" s="14">
        <v>-824000</v>
      </c>
      <c r="F104" s="14">
        <v>373000</v>
      </c>
      <c r="G104" s="14">
        <v>639000</v>
      </c>
      <c r="H104" s="14"/>
      <c r="I104" s="14">
        <v>20159000</v>
      </c>
      <c r="J104" s="14">
        <v>20000</v>
      </c>
      <c r="K104" s="14">
        <f t="shared" si="33"/>
        <v>20818000</v>
      </c>
      <c r="L104" s="14">
        <f t="shared" si="34"/>
        <v>19786000</v>
      </c>
      <c r="M104" s="14">
        <f t="shared" si="35"/>
        <v>19806000</v>
      </c>
      <c r="N104" s="14">
        <f t="shared" si="38"/>
        <v>-1012000</v>
      </c>
      <c r="O104" s="25">
        <f t="shared" si="39"/>
        <v>1025000</v>
      </c>
      <c r="P104" s="14">
        <f t="shared" si="36"/>
        <v>13000</v>
      </c>
      <c r="Q104" s="20" t="str">
        <f t="shared" si="37"/>
        <v/>
      </c>
      <c r="R104" s="14">
        <v>20159000</v>
      </c>
      <c r="S104" s="14">
        <f t="shared" si="40"/>
        <v>0</v>
      </c>
      <c r="T104" s="44">
        <v>20818000</v>
      </c>
      <c r="U104" s="14">
        <f t="shared" si="41"/>
        <v>0</v>
      </c>
      <c r="V104" s="44">
        <v>19786000</v>
      </c>
      <c r="W104" s="14">
        <f t="shared" si="42"/>
        <v>0</v>
      </c>
      <c r="X104" s="44">
        <v>19806000</v>
      </c>
      <c r="Y104" s="14">
        <f t="shared" si="43"/>
        <v>0</v>
      </c>
      <c r="Z104" s="12"/>
      <c r="AA104" s="12"/>
    </row>
    <row r="105" spans="1:27" s="27" customFormat="1" ht="16.5" customHeight="1" x14ac:dyDescent="0.25">
      <c r="A105" s="26" t="s">
        <v>258</v>
      </c>
      <c r="B105" s="53" t="s">
        <v>116</v>
      </c>
      <c r="C105" s="50">
        <v>3862658</v>
      </c>
      <c r="D105" s="51">
        <f t="shared" si="32"/>
        <v>3863000</v>
      </c>
      <c r="E105" s="14">
        <v>-1523000</v>
      </c>
      <c r="F105" s="14">
        <v>975000</v>
      </c>
      <c r="G105" s="14">
        <v>1110000</v>
      </c>
      <c r="H105" s="14"/>
      <c r="I105" s="14">
        <v>113068000</v>
      </c>
      <c r="J105" s="14">
        <v>100000</v>
      </c>
      <c r="K105" s="14">
        <f t="shared" si="33"/>
        <v>114278000</v>
      </c>
      <c r="L105" s="14">
        <f t="shared" si="34"/>
        <v>112093000</v>
      </c>
      <c r="M105" s="14">
        <f t="shared" si="35"/>
        <v>112193000</v>
      </c>
      <c r="N105" s="14">
        <f t="shared" si="38"/>
        <v>-2085000</v>
      </c>
      <c r="O105" s="25">
        <f t="shared" si="39"/>
        <v>2340000</v>
      </c>
      <c r="P105" s="14">
        <f t="shared" si="36"/>
        <v>255000</v>
      </c>
      <c r="Q105" s="20" t="str">
        <f t="shared" si="37"/>
        <v/>
      </c>
      <c r="R105" s="14">
        <v>113068000</v>
      </c>
      <c r="S105" s="14">
        <f t="shared" si="40"/>
        <v>0</v>
      </c>
      <c r="T105" s="44">
        <v>114278000</v>
      </c>
      <c r="U105" s="14">
        <f t="shared" si="41"/>
        <v>0</v>
      </c>
      <c r="V105" s="44">
        <v>112093000</v>
      </c>
      <c r="W105" s="14">
        <f t="shared" si="42"/>
        <v>0</v>
      </c>
      <c r="X105" s="44">
        <v>112193000</v>
      </c>
      <c r="Y105" s="14">
        <f t="shared" si="43"/>
        <v>0</v>
      </c>
      <c r="Z105" s="12"/>
      <c r="AA105" s="12"/>
    </row>
    <row r="106" spans="1:27" s="27" customFormat="1" ht="16.5" customHeight="1" x14ac:dyDescent="0.25">
      <c r="A106" s="26" t="s">
        <v>259</v>
      </c>
      <c r="B106" s="53" t="s">
        <v>117</v>
      </c>
      <c r="C106" s="50">
        <v>2375691</v>
      </c>
      <c r="D106" s="51">
        <f t="shared" si="32"/>
        <v>2376000</v>
      </c>
      <c r="E106" s="14">
        <v>-965000</v>
      </c>
      <c r="F106" s="14">
        <v>753000</v>
      </c>
      <c r="G106" s="14">
        <v>566000</v>
      </c>
      <c r="H106" s="14"/>
      <c r="I106" s="14">
        <v>56491000</v>
      </c>
      <c r="J106" s="14">
        <v>20000</v>
      </c>
      <c r="K106" s="14">
        <f t="shared" si="33"/>
        <v>57077000</v>
      </c>
      <c r="L106" s="14">
        <f t="shared" si="34"/>
        <v>55738000</v>
      </c>
      <c r="M106" s="14">
        <f t="shared" si="35"/>
        <v>55758000</v>
      </c>
      <c r="N106" s="14">
        <f t="shared" si="38"/>
        <v>-1319000</v>
      </c>
      <c r="O106" s="25">
        <f t="shared" si="39"/>
        <v>1411000</v>
      </c>
      <c r="P106" s="14">
        <f t="shared" si="36"/>
        <v>92000</v>
      </c>
      <c r="Q106" s="20" t="str">
        <f t="shared" si="37"/>
        <v/>
      </c>
      <c r="R106" s="14">
        <v>56491000</v>
      </c>
      <c r="S106" s="14">
        <f t="shared" si="40"/>
        <v>0</v>
      </c>
      <c r="T106" s="44">
        <v>57077000</v>
      </c>
      <c r="U106" s="14">
        <f t="shared" si="41"/>
        <v>0</v>
      </c>
      <c r="V106" s="44">
        <v>55738000</v>
      </c>
      <c r="W106" s="14">
        <f t="shared" si="42"/>
        <v>0</v>
      </c>
      <c r="X106" s="44">
        <v>55758000</v>
      </c>
      <c r="Y106" s="14">
        <f t="shared" si="43"/>
        <v>0</v>
      </c>
      <c r="Z106" s="12"/>
      <c r="AA106" s="12"/>
    </row>
    <row r="107" spans="1:27" s="27" customFormat="1" ht="16.5" customHeight="1" x14ac:dyDescent="0.25">
      <c r="A107" s="26" t="s">
        <v>260</v>
      </c>
      <c r="B107" s="53" t="s">
        <v>118</v>
      </c>
      <c r="C107" s="50">
        <v>2548951</v>
      </c>
      <c r="D107" s="51">
        <f t="shared" si="32"/>
        <v>2549000</v>
      </c>
      <c r="E107" s="14">
        <v>-904000</v>
      </c>
      <c r="F107" s="14">
        <v>969000</v>
      </c>
      <c r="G107" s="14">
        <v>502000</v>
      </c>
      <c r="H107" s="14"/>
      <c r="I107" s="14">
        <v>34333000</v>
      </c>
      <c r="J107" s="14">
        <v>0</v>
      </c>
      <c r="K107" s="14">
        <f t="shared" si="33"/>
        <v>34835000</v>
      </c>
      <c r="L107" s="14">
        <f t="shared" si="34"/>
        <v>33364000</v>
      </c>
      <c r="M107" s="14">
        <f t="shared" si="35"/>
        <v>33364000</v>
      </c>
      <c r="N107" s="14">
        <f t="shared" si="38"/>
        <v>-1471000</v>
      </c>
      <c r="O107" s="25">
        <f t="shared" si="39"/>
        <v>1645000</v>
      </c>
      <c r="P107" s="14">
        <f t="shared" si="36"/>
        <v>174000</v>
      </c>
      <c r="Q107" s="20" t="str">
        <f t="shared" si="37"/>
        <v/>
      </c>
      <c r="R107" s="14">
        <v>34333000</v>
      </c>
      <c r="S107" s="14">
        <f t="shared" si="40"/>
        <v>0</v>
      </c>
      <c r="T107" s="44">
        <v>34835000</v>
      </c>
      <c r="U107" s="14">
        <f t="shared" si="41"/>
        <v>0</v>
      </c>
      <c r="V107" s="44">
        <v>33364000</v>
      </c>
      <c r="W107" s="14">
        <f t="shared" si="42"/>
        <v>0</v>
      </c>
      <c r="X107" s="44">
        <v>33364000</v>
      </c>
      <c r="Y107" s="14">
        <f t="shared" si="43"/>
        <v>0</v>
      </c>
      <c r="Z107" s="12"/>
      <c r="AA107" s="12"/>
    </row>
    <row r="108" spans="1:27" s="27" customFormat="1" ht="16.5" customHeight="1" x14ac:dyDescent="0.25">
      <c r="A108" s="26" t="s">
        <v>261</v>
      </c>
      <c r="B108" s="53" t="s">
        <v>119</v>
      </c>
      <c r="C108" s="50">
        <v>718314</v>
      </c>
      <c r="D108" s="51">
        <f t="shared" si="32"/>
        <v>718000</v>
      </c>
      <c r="E108" s="14">
        <v>-213000</v>
      </c>
      <c r="F108" s="14">
        <v>265000</v>
      </c>
      <c r="G108" s="14">
        <v>53000</v>
      </c>
      <c r="H108" s="14"/>
      <c r="I108" s="14">
        <v>19545000</v>
      </c>
      <c r="J108" s="14">
        <v>20000</v>
      </c>
      <c r="K108" s="14">
        <f t="shared" si="33"/>
        <v>19618000</v>
      </c>
      <c r="L108" s="14">
        <f t="shared" si="34"/>
        <v>19280000</v>
      </c>
      <c r="M108" s="14">
        <f t="shared" si="35"/>
        <v>19300000</v>
      </c>
      <c r="N108" s="14">
        <f t="shared" si="38"/>
        <v>-318000</v>
      </c>
      <c r="O108" s="25">
        <f t="shared" si="39"/>
        <v>505000</v>
      </c>
      <c r="P108" s="14">
        <f t="shared" si="36"/>
        <v>187000</v>
      </c>
      <c r="Q108" s="20" t="str">
        <f t="shared" si="37"/>
        <v/>
      </c>
      <c r="R108" s="14">
        <v>19545000</v>
      </c>
      <c r="S108" s="14">
        <f t="shared" si="40"/>
        <v>0</v>
      </c>
      <c r="T108" s="44">
        <v>19618000</v>
      </c>
      <c r="U108" s="14">
        <f t="shared" si="41"/>
        <v>0</v>
      </c>
      <c r="V108" s="44">
        <v>19280000</v>
      </c>
      <c r="W108" s="14">
        <f t="shared" si="42"/>
        <v>0</v>
      </c>
      <c r="X108" s="44">
        <v>19300000</v>
      </c>
      <c r="Y108" s="14">
        <f t="shared" si="43"/>
        <v>0</v>
      </c>
      <c r="Z108" s="12"/>
      <c r="AA108" s="12"/>
    </row>
    <row r="109" spans="1:27" s="27" customFormat="1" ht="16.5" customHeight="1" x14ac:dyDescent="0.25">
      <c r="A109" s="26" t="s">
        <v>262</v>
      </c>
      <c r="B109" s="53" t="s">
        <v>120</v>
      </c>
      <c r="C109" s="50">
        <v>2481854</v>
      </c>
      <c r="D109" s="51">
        <f t="shared" si="32"/>
        <v>2482000</v>
      </c>
      <c r="E109" s="14">
        <v>-2000000</v>
      </c>
      <c r="F109" s="14">
        <v>66000</v>
      </c>
      <c r="G109" s="14">
        <v>396000</v>
      </c>
      <c r="H109" s="14"/>
      <c r="I109" s="14">
        <v>21807000</v>
      </c>
      <c r="J109" s="14">
        <v>40000</v>
      </c>
      <c r="K109" s="14">
        <f t="shared" si="33"/>
        <v>22243000</v>
      </c>
      <c r="L109" s="14">
        <f t="shared" si="34"/>
        <v>21741000</v>
      </c>
      <c r="M109" s="14">
        <f t="shared" si="35"/>
        <v>21781000</v>
      </c>
      <c r="N109" s="14">
        <f t="shared" si="38"/>
        <v>-462000</v>
      </c>
      <c r="O109" s="25">
        <f t="shared" si="39"/>
        <v>482000</v>
      </c>
      <c r="P109" s="14">
        <f t="shared" si="36"/>
        <v>20000</v>
      </c>
      <c r="Q109" s="20" t="str">
        <f t="shared" si="37"/>
        <v/>
      </c>
      <c r="R109" s="14">
        <v>21807000</v>
      </c>
      <c r="S109" s="14">
        <f t="shared" si="40"/>
        <v>0</v>
      </c>
      <c r="T109" s="44">
        <v>22243000</v>
      </c>
      <c r="U109" s="14">
        <f t="shared" si="41"/>
        <v>0</v>
      </c>
      <c r="V109" s="44">
        <v>21741000</v>
      </c>
      <c r="W109" s="14">
        <f t="shared" si="42"/>
        <v>0</v>
      </c>
      <c r="X109" s="44">
        <v>21781000</v>
      </c>
      <c r="Y109" s="14">
        <f t="shared" si="43"/>
        <v>0</v>
      </c>
      <c r="Z109" s="12"/>
      <c r="AA109" s="12"/>
    </row>
    <row r="110" spans="1:27" s="27" customFormat="1" ht="16.5" customHeight="1" x14ac:dyDescent="0.25">
      <c r="A110" s="26" t="s">
        <v>263</v>
      </c>
      <c r="B110" s="53" t="s">
        <v>121</v>
      </c>
      <c r="C110" s="50">
        <v>2215470</v>
      </c>
      <c r="D110" s="51">
        <f t="shared" si="32"/>
        <v>2215000</v>
      </c>
      <c r="E110" s="14">
        <v>-1212000</v>
      </c>
      <c r="F110" s="14">
        <v>328000</v>
      </c>
      <c r="G110" s="14">
        <v>561000</v>
      </c>
      <c r="H110" s="14"/>
      <c r="I110" s="14">
        <v>19887000</v>
      </c>
      <c r="J110" s="14">
        <v>0</v>
      </c>
      <c r="K110" s="14">
        <f t="shared" si="33"/>
        <v>20448000</v>
      </c>
      <c r="L110" s="14">
        <f t="shared" si="34"/>
        <v>19559000</v>
      </c>
      <c r="M110" s="14">
        <f t="shared" si="35"/>
        <v>19559000</v>
      </c>
      <c r="N110" s="14">
        <f t="shared" si="38"/>
        <v>-889000</v>
      </c>
      <c r="O110" s="25">
        <f t="shared" si="39"/>
        <v>1003000</v>
      </c>
      <c r="P110" s="14">
        <f t="shared" si="36"/>
        <v>114000</v>
      </c>
      <c r="Q110" s="20" t="str">
        <f t="shared" si="37"/>
        <v/>
      </c>
      <c r="R110" s="14">
        <v>19887000</v>
      </c>
      <c r="S110" s="14">
        <f t="shared" si="40"/>
        <v>0</v>
      </c>
      <c r="T110" s="44">
        <v>20448000</v>
      </c>
      <c r="U110" s="14">
        <f t="shared" si="41"/>
        <v>0</v>
      </c>
      <c r="V110" s="44">
        <v>19559000</v>
      </c>
      <c r="W110" s="14">
        <f t="shared" si="42"/>
        <v>0</v>
      </c>
      <c r="X110" s="44">
        <v>19559000</v>
      </c>
      <c r="Y110" s="14">
        <f t="shared" si="43"/>
        <v>0</v>
      </c>
      <c r="Z110" s="12"/>
      <c r="AA110" s="12"/>
    </row>
    <row r="111" spans="1:27" s="27" customFormat="1" ht="16.5" customHeight="1" x14ac:dyDescent="0.25">
      <c r="A111" s="26" t="s">
        <v>264</v>
      </c>
      <c r="B111" s="53" t="s">
        <v>122</v>
      </c>
      <c r="C111" s="50">
        <v>2213929</v>
      </c>
      <c r="D111" s="51">
        <f t="shared" si="32"/>
        <v>2214000</v>
      </c>
      <c r="E111" s="14">
        <v>-857000</v>
      </c>
      <c r="F111" s="14">
        <v>510000</v>
      </c>
      <c r="G111" s="14">
        <v>725000</v>
      </c>
      <c r="H111" s="14"/>
      <c r="I111" s="14">
        <v>69912000</v>
      </c>
      <c r="J111" s="14">
        <v>280000</v>
      </c>
      <c r="K111" s="14">
        <f t="shared" si="33"/>
        <v>70917000</v>
      </c>
      <c r="L111" s="14">
        <f t="shared" si="34"/>
        <v>69402000</v>
      </c>
      <c r="M111" s="14">
        <f t="shared" si="35"/>
        <v>69682000</v>
      </c>
      <c r="N111" s="14">
        <f t="shared" si="38"/>
        <v>-1235000</v>
      </c>
      <c r="O111" s="25">
        <f t="shared" si="39"/>
        <v>1357000</v>
      </c>
      <c r="P111" s="14">
        <f t="shared" si="36"/>
        <v>122000</v>
      </c>
      <c r="Q111" s="20" t="str">
        <f t="shared" si="37"/>
        <v/>
      </c>
      <c r="R111" s="14">
        <v>69912000</v>
      </c>
      <c r="S111" s="14">
        <f t="shared" si="40"/>
        <v>0</v>
      </c>
      <c r="T111" s="44">
        <v>70917000</v>
      </c>
      <c r="U111" s="14">
        <f t="shared" si="41"/>
        <v>0</v>
      </c>
      <c r="V111" s="44">
        <v>69402000</v>
      </c>
      <c r="W111" s="14">
        <f t="shared" si="42"/>
        <v>0</v>
      </c>
      <c r="X111" s="44">
        <v>69682000</v>
      </c>
      <c r="Y111" s="14">
        <f t="shared" si="43"/>
        <v>0</v>
      </c>
      <c r="Z111" s="12"/>
      <c r="AA111" s="12"/>
    </row>
    <row r="112" spans="1:27" s="27" customFormat="1" ht="16.5" customHeight="1" x14ac:dyDescent="0.25">
      <c r="A112" s="26" t="s">
        <v>265</v>
      </c>
      <c r="B112" s="53" t="s">
        <v>123</v>
      </c>
      <c r="C112" s="50">
        <v>494613</v>
      </c>
      <c r="D112" s="51">
        <f t="shared" si="32"/>
        <v>495000</v>
      </c>
      <c r="E112" s="14">
        <v>-138000</v>
      </c>
      <c r="F112" s="14">
        <v>226000</v>
      </c>
      <c r="G112" s="14">
        <v>30000</v>
      </c>
      <c r="H112" s="14"/>
      <c r="I112" s="14">
        <v>21893000</v>
      </c>
      <c r="J112" s="14">
        <v>0</v>
      </c>
      <c r="K112" s="14">
        <f t="shared" si="33"/>
        <v>21923000</v>
      </c>
      <c r="L112" s="14">
        <f t="shared" si="34"/>
        <v>21667000</v>
      </c>
      <c r="M112" s="14">
        <f t="shared" si="35"/>
        <v>21667000</v>
      </c>
      <c r="N112" s="14">
        <f t="shared" si="38"/>
        <v>-256000</v>
      </c>
      <c r="O112" s="25">
        <f t="shared" si="39"/>
        <v>357000</v>
      </c>
      <c r="P112" s="14">
        <f t="shared" si="36"/>
        <v>101000</v>
      </c>
      <c r="Q112" s="20" t="str">
        <f t="shared" si="37"/>
        <v/>
      </c>
      <c r="R112" s="14">
        <v>21893000</v>
      </c>
      <c r="S112" s="14">
        <f t="shared" si="40"/>
        <v>0</v>
      </c>
      <c r="T112" s="44">
        <v>21923000</v>
      </c>
      <c r="U112" s="14">
        <f t="shared" si="41"/>
        <v>0</v>
      </c>
      <c r="V112" s="44">
        <v>21667000</v>
      </c>
      <c r="W112" s="14">
        <f t="shared" si="42"/>
        <v>0</v>
      </c>
      <c r="X112" s="44">
        <v>21667000</v>
      </c>
      <c r="Y112" s="14">
        <f t="shared" si="43"/>
        <v>0</v>
      </c>
      <c r="Z112" s="12"/>
      <c r="AA112" s="12"/>
    </row>
    <row r="113" spans="1:27" s="27" customFormat="1" ht="16.5" customHeight="1" x14ac:dyDescent="0.25">
      <c r="A113" s="26" t="s">
        <v>266</v>
      </c>
      <c r="B113" s="53" t="s">
        <v>124</v>
      </c>
      <c r="C113" s="50">
        <v>1779405</v>
      </c>
      <c r="D113" s="51">
        <f t="shared" si="32"/>
        <v>1779000</v>
      </c>
      <c r="E113" s="14">
        <v>-922000</v>
      </c>
      <c r="F113" s="14">
        <v>574000</v>
      </c>
      <c r="G113" s="14">
        <v>194000</v>
      </c>
      <c r="H113" s="14"/>
      <c r="I113" s="14">
        <v>19194000</v>
      </c>
      <c r="J113" s="14">
        <v>28000</v>
      </c>
      <c r="K113" s="14">
        <f t="shared" si="33"/>
        <v>19416000</v>
      </c>
      <c r="L113" s="14">
        <f t="shared" si="34"/>
        <v>18620000</v>
      </c>
      <c r="M113" s="14">
        <f t="shared" si="35"/>
        <v>18648000</v>
      </c>
      <c r="N113" s="14">
        <f t="shared" si="38"/>
        <v>-768000</v>
      </c>
      <c r="O113" s="25">
        <f t="shared" si="39"/>
        <v>857000</v>
      </c>
      <c r="P113" s="14">
        <f t="shared" si="36"/>
        <v>89000</v>
      </c>
      <c r="Q113" s="20" t="str">
        <f t="shared" si="37"/>
        <v/>
      </c>
      <c r="R113" s="14">
        <v>19194000</v>
      </c>
      <c r="S113" s="14">
        <f t="shared" si="40"/>
        <v>0</v>
      </c>
      <c r="T113" s="44">
        <v>19416000</v>
      </c>
      <c r="U113" s="14">
        <f t="shared" si="41"/>
        <v>0</v>
      </c>
      <c r="V113" s="44">
        <v>18620000</v>
      </c>
      <c r="W113" s="14">
        <f t="shared" si="42"/>
        <v>0</v>
      </c>
      <c r="X113" s="44">
        <v>18648000</v>
      </c>
      <c r="Y113" s="14">
        <f t="shared" si="43"/>
        <v>0</v>
      </c>
      <c r="Z113" s="12"/>
      <c r="AA113" s="12"/>
    </row>
    <row r="114" spans="1:27" s="27" customFormat="1" ht="16.5" customHeight="1" x14ac:dyDescent="0.25">
      <c r="A114" s="26" t="s">
        <v>267</v>
      </c>
      <c r="B114" s="53" t="s">
        <v>125</v>
      </c>
      <c r="C114" s="50">
        <v>1392026</v>
      </c>
      <c r="D114" s="51">
        <f t="shared" si="32"/>
        <v>1392000</v>
      </c>
      <c r="E114" s="14">
        <v>-499000</v>
      </c>
      <c r="F114" s="14">
        <v>116000</v>
      </c>
      <c r="G114" s="14">
        <v>695000</v>
      </c>
      <c r="H114" s="14"/>
      <c r="I114" s="14">
        <v>25857000</v>
      </c>
      <c r="J114" s="14">
        <v>2000</v>
      </c>
      <c r="K114" s="14">
        <f t="shared" si="33"/>
        <v>26554000</v>
      </c>
      <c r="L114" s="14">
        <f t="shared" si="34"/>
        <v>25741000</v>
      </c>
      <c r="M114" s="14">
        <f t="shared" si="35"/>
        <v>25743000</v>
      </c>
      <c r="N114" s="14">
        <f t="shared" si="38"/>
        <v>-811000</v>
      </c>
      <c r="O114" s="25">
        <f t="shared" si="39"/>
        <v>893000</v>
      </c>
      <c r="P114" s="14">
        <f t="shared" si="36"/>
        <v>82000</v>
      </c>
      <c r="Q114" s="20" t="str">
        <f t="shared" si="37"/>
        <v/>
      </c>
      <c r="R114" s="14">
        <v>25857000</v>
      </c>
      <c r="S114" s="14">
        <f t="shared" si="40"/>
        <v>0</v>
      </c>
      <c r="T114" s="44">
        <v>26554000</v>
      </c>
      <c r="U114" s="14">
        <f t="shared" si="41"/>
        <v>0</v>
      </c>
      <c r="V114" s="44">
        <v>25741000</v>
      </c>
      <c r="W114" s="14">
        <f t="shared" si="42"/>
        <v>0</v>
      </c>
      <c r="X114" s="44">
        <v>25743000</v>
      </c>
      <c r="Y114" s="14">
        <f t="shared" si="43"/>
        <v>0</v>
      </c>
      <c r="Z114" s="12"/>
      <c r="AA114" s="12"/>
    </row>
    <row r="115" spans="1:27" s="27" customFormat="1" ht="16.5" customHeight="1" x14ac:dyDescent="0.25">
      <c r="A115" s="26" t="s">
        <v>268</v>
      </c>
      <c r="B115" s="53" t="s">
        <v>126</v>
      </c>
      <c r="C115" s="50">
        <v>860035</v>
      </c>
      <c r="D115" s="51">
        <f t="shared" si="32"/>
        <v>860000</v>
      </c>
      <c r="E115" s="14">
        <v>-480000</v>
      </c>
      <c r="F115" s="14">
        <v>22000</v>
      </c>
      <c r="G115" s="14">
        <v>340000</v>
      </c>
      <c r="H115" s="14"/>
      <c r="I115" s="14">
        <v>22493000</v>
      </c>
      <c r="J115" s="14">
        <v>0</v>
      </c>
      <c r="K115" s="14">
        <f t="shared" si="33"/>
        <v>22833000</v>
      </c>
      <c r="L115" s="14">
        <f t="shared" si="34"/>
        <v>22471000</v>
      </c>
      <c r="M115" s="14">
        <f t="shared" si="35"/>
        <v>22471000</v>
      </c>
      <c r="N115" s="14">
        <f t="shared" si="38"/>
        <v>-362000</v>
      </c>
      <c r="O115" s="25">
        <f t="shared" si="39"/>
        <v>380000</v>
      </c>
      <c r="P115" s="14">
        <f>O115+N115</f>
        <v>18000</v>
      </c>
      <c r="Q115" s="20" t="str">
        <f>IF(P115&lt;0,-P115,"")</f>
        <v/>
      </c>
      <c r="R115" s="14">
        <v>22493000</v>
      </c>
      <c r="S115" s="14">
        <f t="shared" si="40"/>
        <v>0</v>
      </c>
      <c r="T115" s="44">
        <v>22833000</v>
      </c>
      <c r="U115" s="14">
        <f t="shared" si="41"/>
        <v>0</v>
      </c>
      <c r="V115" s="44">
        <v>22471000</v>
      </c>
      <c r="W115" s="14">
        <f t="shared" si="42"/>
        <v>0</v>
      </c>
      <c r="X115" s="44">
        <v>22471000</v>
      </c>
      <c r="Y115" s="14">
        <f t="shared" si="43"/>
        <v>0</v>
      </c>
      <c r="Z115" s="12"/>
      <c r="AA115" s="12"/>
    </row>
    <row r="116" spans="1:27" s="27" customFormat="1" ht="16.5" customHeight="1" x14ac:dyDescent="0.25">
      <c r="A116" s="26" t="s">
        <v>270</v>
      </c>
      <c r="B116" s="53" t="s">
        <v>602</v>
      </c>
      <c r="C116" s="50">
        <v>7372524</v>
      </c>
      <c r="D116" s="51">
        <f t="shared" si="32"/>
        <v>7373000</v>
      </c>
      <c r="E116" s="14">
        <v>-5869000</v>
      </c>
      <c r="F116" s="14">
        <v>73000</v>
      </c>
      <c r="G116" s="14">
        <v>929000</v>
      </c>
      <c r="H116" s="14"/>
      <c r="I116" s="14">
        <v>27390000</v>
      </c>
      <c r="J116" s="14">
        <v>35000</v>
      </c>
      <c r="K116" s="14">
        <f t="shared" si="33"/>
        <v>28354000</v>
      </c>
      <c r="L116" s="14">
        <f t="shared" si="34"/>
        <v>27317000</v>
      </c>
      <c r="M116" s="14">
        <f t="shared" si="35"/>
        <v>27352000</v>
      </c>
      <c r="N116" s="14">
        <f t="shared" si="38"/>
        <v>-1002000</v>
      </c>
      <c r="O116" s="25">
        <f t="shared" si="39"/>
        <v>1504000</v>
      </c>
      <c r="P116" s="14">
        <f t="shared" si="36"/>
        <v>502000</v>
      </c>
      <c r="Q116" s="20" t="str">
        <f t="shared" si="37"/>
        <v/>
      </c>
      <c r="R116" s="14">
        <v>27390000</v>
      </c>
      <c r="S116" s="14">
        <f t="shared" si="40"/>
        <v>0</v>
      </c>
      <c r="T116" s="44">
        <v>28354000</v>
      </c>
      <c r="U116" s="14">
        <f t="shared" si="41"/>
        <v>0</v>
      </c>
      <c r="V116" s="44">
        <v>27317000</v>
      </c>
      <c r="W116" s="14">
        <f t="shared" si="42"/>
        <v>0</v>
      </c>
      <c r="X116" s="44">
        <v>27352000</v>
      </c>
      <c r="Y116" s="14">
        <f t="shared" si="43"/>
        <v>0</v>
      </c>
      <c r="Z116" s="12"/>
      <c r="AA116" s="12"/>
    </row>
    <row r="117" spans="1:27" s="27" customFormat="1" ht="16.5" customHeight="1" x14ac:dyDescent="0.25">
      <c r="A117" s="26" t="s">
        <v>271</v>
      </c>
      <c r="B117" s="53" t="s">
        <v>127</v>
      </c>
      <c r="C117" s="50">
        <v>1195709</v>
      </c>
      <c r="D117" s="51">
        <f t="shared" si="32"/>
        <v>1196000</v>
      </c>
      <c r="E117" s="14">
        <v>-497000</v>
      </c>
      <c r="F117" s="14">
        <v>189000</v>
      </c>
      <c r="G117" s="14">
        <v>100000</v>
      </c>
      <c r="H117" s="14"/>
      <c r="I117" s="14">
        <v>26544000</v>
      </c>
      <c r="J117" s="14">
        <v>20000</v>
      </c>
      <c r="K117" s="14">
        <f t="shared" si="33"/>
        <v>26664000</v>
      </c>
      <c r="L117" s="14">
        <f t="shared" si="34"/>
        <v>26355000</v>
      </c>
      <c r="M117" s="14">
        <f t="shared" si="35"/>
        <v>26375000</v>
      </c>
      <c r="N117" s="14">
        <f t="shared" si="38"/>
        <v>-289000</v>
      </c>
      <c r="O117" s="25">
        <f t="shared" si="39"/>
        <v>699000</v>
      </c>
      <c r="P117" s="14">
        <f t="shared" si="36"/>
        <v>410000</v>
      </c>
      <c r="Q117" s="20" t="str">
        <f t="shared" si="37"/>
        <v/>
      </c>
      <c r="R117" s="14">
        <v>26544000</v>
      </c>
      <c r="S117" s="14">
        <f t="shared" si="40"/>
        <v>0</v>
      </c>
      <c r="T117" s="44">
        <v>26664000</v>
      </c>
      <c r="U117" s="14">
        <f t="shared" si="41"/>
        <v>0</v>
      </c>
      <c r="V117" s="44">
        <v>26355000</v>
      </c>
      <c r="W117" s="14">
        <f t="shared" si="42"/>
        <v>0</v>
      </c>
      <c r="X117" s="44">
        <v>26375000</v>
      </c>
      <c r="Y117" s="14">
        <f t="shared" si="43"/>
        <v>0</v>
      </c>
      <c r="Z117" s="12"/>
      <c r="AA117" s="12"/>
    </row>
    <row r="118" spans="1:27" s="27" customFormat="1" ht="16.5" customHeight="1" x14ac:dyDescent="0.25">
      <c r="A118" s="26" t="s">
        <v>272</v>
      </c>
      <c r="B118" s="53" t="s">
        <v>128</v>
      </c>
      <c r="C118" s="50">
        <v>814436</v>
      </c>
      <c r="D118" s="51">
        <f t="shared" si="32"/>
        <v>814000</v>
      </c>
      <c r="E118" s="14">
        <v>-211000</v>
      </c>
      <c r="F118" s="14">
        <v>105000</v>
      </c>
      <c r="G118" s="14">
        <v>474000</v>
      </c>
      <c r="H118" s="14"/>
      <c r="I118" s="14">
        <v>27769000</v>
      </c>
      <c r="J118" s="14">
        <v>0</v>
      </c>
      <c r="K118" s="14">
        <f t="shared" si="33"/>
        <v>28243000</v>
      </c>
      <c r="L118" s="14">
        <f t="shared" si="34"/>
        <v>27664000</v>
      </c>
      <c r="M118" s="14">
        <f t="shared" si="35"/>
        <v>27664000</v>
      </c>
      <c r="N118" s="14">
        <f t="shared" si="38"/>
        <v>-579000</v>
      </c>
      <c r="O118" s="25">
        <f t="shared" si="39"/>
        <v>603000</v>
      </c>
      <c r="P118" s="14">
        <f t="shared" si="36"/>
        <v>24000</v>
      </c>
      <c r="Q118" s="20" t="str">
        <f t="shared" si="37"/>
        <v/>
      </c>
      <c r="R118" s="14">
        <v>27769000</v>
      </c>
      <c r="S118" s="14">
        <f t="shared" si="40"/>
        <v>0</v>
      </c>
      <c r="T118" s="44">
        <v>28243000</v>
      </c>
      <c r="U118" s="14">
        <f t="shared" si="41"/>
        <v>0</v>
      </c>
      <c r="V118" s="44">
        <v>27664000</v>
      </c>
      <c r="W118" s="14">
        <f t="shared" si="42"/>
        <v>0</v>
      </c>
      <c r="X118" s="44">
        <v>27664000</v>
      </c>
      <c r="Y118" s="14">
        <f t="shared" si="43"/>
        <v>0</v>
      </c>
      <c r="Z118" s="12"/>
      <c r="AA118" s="12"/>
    </row>
    <row r="119" spans="1:27" s="27" customFormat="1" ht="16.5" customHeight="1" x14ac:dyDescent="0.25">
      <c r="A119" s="26" t="s">
        <v>273</v>
      </c>
      <c r="B119" s="53" t="s">
        <v>129</v>
      </c>
      <c r="C119" s="50">
        <v>1063683</v>
      </c>
      <c r="D119" s="51">
        <f t="shared" si="32"/>
        <v>1064000</v>
      </c>
      <c r="E119" s="14">
        <v>-351000</v>
      </c>
      <c r="F119" s="14">
        <v>299000</v>
      </c>
      <c r="G119" s="14">
        <v>244000</v>
      </c>
      <c r="H119" s="14"/>
      <c r="I119" s="14">
        <v>22837000</v>
      </c>
      <c r="J119" s="14">
        <v>0</v>
      </c>
      <c r="K119" s="14">
        <f t="shared" si="33"/>
        <v>23081000</v>
      </c>
      <c r="L119" s="14">
        <f t="shared" si="34"/>
        <v>22538000</v>
      </c>
      <c r="M119" s="14">
        <f t="shared" si="35"/>
        <v>22538000</v>
      </c>
      <c r="N119" s="14">
        <f t="shared" si="38"/>
        <v>-543000</v>
      </c>
      <c r="O119" s="25">
        <f t="shared" si="39"/>
        <v>713000</v>
      </c>
      <c r="P119" s="14">
        <f t="shared" si="36"/>
        <v>170000</v>
      </c>
      <c r="Q119" s="20" t="str">
        <f t="shared" si="37"/>
        <v/>
      </c>
      <c r="R119" s="14">
        <v>22837000</v>
      </c>
      <c r="S119" s="14">
        <f t="shared" si="40"/>
        <v>0</v>
      </c>
      <c r="T119" s="44">
        <v>23081000</v>
      </c>
      <c r="U119" s="14">
        <f t="shared" si="41"/>
        <v>0</v>
      </c>
      <c r="V119" s="44">
        <v>22538000</v>
      </c>
      <c r="W119" s="14">
        <f t="shared" si="42"/>
        <v>0</v>
      </c>
      <c r="X119" s="44">
        <v>22538000</v>
      </c>
      <c r="Y119" s="14">
        <f t="shared" si="43"/>
        <v>0</v>
      </c>
      <c r="Z119" s="12"/>
      <c r="AA119" s="12"/>
    </row>
    <row r="120" spans="1:27" s="27" customFormat="1" ht="16.5" customHeight="1" x14ac:dyDescent="0.25">
      <c r="A120" s="26" t="s">
        <v>274</v>
      </c>
      <c r="B120" s="53" t="s">
        <v>130</v>
      </c>
      <c r="C120" s="50">
        <v>3965455</v>
      </c>
      <c r="D120" s="51">
        <f t="shared" si="32"/>
        <v>3965000</v>
      </c>
      <c r="E120" s="14">
        <v>-853000</v>
      </c>
      <c r="F120" s="14">
        <v>2278000</v>
      </c>
      <c r="G120" s="14">
        <v>333000</v>
      </c>
      <c r="H120" s="14"/>
      <c r="I120" s="14">
        <v>19145000</v>
      </c>
      <c r="J120" s="14">
        <v>0</v>
      </c>
      <c r="K120" s="14">
        <f t="shared" si="33"/>
        <v>19478000</v>
      </c>
      <c r="L120" s="14">
        <f t="shared" si="34"/>
        <v>16867000</v>
      </c>
      <c r="M120" s="14">
        <f t="shared" si="35"/>
        <v>16867000</v>
      </c>
      <c r="N120" s="14">
        <f t="shared" si="38"/>
        <v>-2611000</v>
      </c>
      <c r="O120" s="25">
        <f t="shared" si="39"/>
        <v>3112000</v>
      </c>
      <c r="P120" s="14">
        <f t="shared" si="36"/>
        <v>501000</v>
      </c>
      <c r="Q120" s="20" t="str">
        <f t="shared" si="37"/>
        <v/>
      </c>
      <c r="R120" s="14">
        <v>19145000</v>
      </c>
      <c r="S120" s="14">
        <f t="shared" si="40"/>
        <v>0</v>
      </c>
      <c r="T120" s="44">
        <v>19478000</v>
      </c>
      <c r="U120" s="14">
        <f t="shared" si="41"/>
        <v>0</v>
      </c>
      <c r="V120" s="44">
        <v>16867000</v>
      </c>
      <c r="W120" s="14">
        <f t="shared" si="42"/>
        <v>0</v>
      </c>
      <c r="X120" s="44">
        <v>16867000</v>
      </c>
      <c r="Y120" s="14">
        <f t="shared" si="43"/>
        <v>0</v>
      </c>
      <c r="Z120" s="12"/>
      <c r="AA120" s="12"/>
    </row>
    <row r="121" spans="1:27" s="27" customFormat="1" ht="16.5" customHeight="1" x14ac:dyDescent="0.25">
      <c r="A121" s="26" t="s">
        <v>275</v>
      </c>
      <c r="B121" s="53" t="s">
        <v>131</v>
      </c>
      <c r="C121" s="50">
        <v>1578610</v>
      </c>
      <c r="D121" s="51">
        <f t="shared" si="32"/>
        <v>1579000</v>
      </c>
      <c r="E121" s="14">
        <v>-556000</v>
      </c>
      <c r="F121" s="14">
        <v>561000</v>
      </c>
      <c r="G121" s="14">
        <v>442000</v>
      </c>
      <c r="H121" s="14"/>
      <c r="I121" s="14">
        <v>22307000</v>
      </c>
      <c r="J121" s="14">
        <v>0</v>
      </c>
      <c r="K121" s="14">
        <f t="shared" si="33"/>
        <v>22749000</v>
      </c>
      <c r="L121" s="14">
        <f t="shared" si="34"/>
        <v>21746000</v>
      </c>
      <c r="M121" s="14">
        <f t="shared" si="35"/>
        <v>21746000</v>
      </c>
      <c r="N121" s="14">
        <f t="shared" si="38"/>
        <v>-1003000</v>
      </c>
      <c r="O121" s="25">
        <f t="shared" si="39"/>
        <v>1023000</v>
      </c>
      <c r="P121" s="14">
        <f t="shared" si="36"/>
        <v>20000</v>
      </c>
      <c r="Q121" s="20" t="str">
        <f t="shared" si="37"/>
        <v/>
      </c>
      <c r="R121" s="14">
        <v>22307000</v>
      </c>
      <c r="S121" s="14">
        <f t="shared" si="40"/>
        <v>0</v>
      </c>
      <c r="T121" s="44">
        <v>22749000</v>
      </c>
      <c r="U121" s="14">
        <f t="shared" si="41"/>
        <v>0</v>
      </c>
      <c r="V121" s="44">
        <v>21746000</v>
      </c>
      <c r="W121" s="14">
        <f t="shared" si="42"/>
        <v>0</v>
      </c>
      <c r="X121" s="44">
        <v>21746000</v>
      </c>
      <c r="Y121" s="14">
        <f t="shared" si="43"/>
        <v>0</v>
      </c>
      <c r="Z121" s="12"/>
      <c r="AA121" s="12"/>
    </row>
    <row r="122" spans="1:27" s="27" customFormat="1" ht="16.5" customHeight="1" x14ac:dyDescent="0.25">
      <c r="A122" s="26" t="s">
        <v>276</v>
      </c>
      <c r="B122" s="53" t="s">
        <v>132</v>
      </c>
      <c r="C122" s="50">
        <v>2522853</v>
      </c>
      <c r="D122" s="51">
        <f t="shared" si="32"/>
        <v>2523000</v>
      </c>
      <c r="E122" s="14">
        <v>-1218000</v>
      </c>
      <c r="F122" s="14">
        <v>629000</v>
      </c>
      <c r="G122" s="14">
        <v>555000</v>
      </c>
      <c r="H122" s="14"/>
      <c r="I122" s="14">
        <v>20917000</v>
      </c>
      <c r="J122" s="14">
        <v>60000</v>
      </c>
      <c r="K122" s="14">
        <f t="shared" si="33"/>
        <v>21532000</v>
      </c>
      <c r="L122" s="14">
        <f t="shared" si="34"/>
        <v>20288000</v>
      </c>
      <c r="M122" s="14">
        <f t="shared" si="35"/>
        <v>20348000</v>
      </c>
      <c r="N122" s="14">
        <f t="shared" si="38"/>
        <v>-1184000</v>
      </c>
      <c r="O122" s="25">
        <f t="shared" si="39"/>
        <v>1305000</v>
      </c>
      <c r="P122" s="14">
        <f t="shared" si="36"/>
        <v>121000</v>
      </c>
      <c r="Q122" s="20" t="str">
        <f t="shared" si="37"/>
        <v/>
      </c>
      <c r="R122" s="14">
        <v>20917000</v>
      </c>
      <c r="S122" s="14">
        <f t="shared" si="40"/>
        <v>0</v>
      </c>
      <c r="T122" s="44">
        <v>21532000</v>
      </c>
      <c r="U122" s="14">
        <f t="shared" si="41"/>
        <v>0</v>
      </c>
      <c r="V122" s="44">
        <v>20288000</v>
      </c>
      <c r="W122" s="14">
        <f t="shared" si="42"/>
        <v>0</v>
      </c>
      <c r="X122" s="44">
        <v>20348000</v>
      </c>
      <c r="Y122" s="14">
        <f t="shared" si="43"/>
        <v>0</v>
      </c>
      <c r="Z122" s="12"/>
      <c r="AA122" s="12"/>
    </row>
    <row r="123" spans="1:27" s="27" customFormat="1" ht="16.5" customHeight="1" x14ac:dyDescent="0.25">
      <c r="A123" s="26" t="s">
        <v>277</v>
      </c>
      <c r="B123" s="53" t="s">
        <v>133</v>
      </c>
      <c r="C123" s="50">
        <v>2314990</v>
      </c>
      <c r="D123" s="51">
        <f t="shared" si="32"/>
        <v>2315000</v>
      </c>
      <c r="E123" s="14">
        <v>-972000</v>
      </c>
      <c r="F123" s="14">
        <v>200000</v>
      </c>
      <c r="G123" s="14">
        <v>1114000</v>
      </c>
      <c r="H123" s="14"/>
      <c r="I123" s="14">
        <v>28646000</v>
      </c>
      <c r="J123" s="14">
        <v>0</v>
      </c>
      <c r="K123" s="14">
        <f t="shared" si="33"/>
        <v>29760000</v>
      </c>
      <c r="L123" s="14">
        <f t="shared" si="34"/>
        <v>28446000</v>
      </c>
      <c r="M123" s="14">
        <f t="shared" si="35"/>
        <v>28446000</v>
      </c>
      <c r="N123" s="14">
        <f t="shared" si="38"/>
        <v>-1314000</v>
      </c>
      <c r="O123" s="25">
        <f t="shared" si="39"/>
        <v>1343000</v>
      </c>
      <c r="P123" s="14">
        <f t="shared" si="36"/>
        <v>29000</v>
      </c>
      <c r="Q123" s="20" t="str">
        <f t="shared" si="37"/>
        <v/>
      </c>
      <c r="R123" s="14">
        <v>28646000</v>
      </c>
      <c r="S123" s="14">
        <f t="shared" si="40"/>
        <v>0</v>
      </c>
      <c r="T123" s="44">
        <v>29760000</v>
      </c>
      <c r="U123" s="14">
        <f t="shared" si="41"/>
        <v>0</v>
      </c>
      <c r="V123" s="44">
        <v>28446000</v>
      </c>
      <c r="W123" s="14">
        <f t="shared" si="42"/>
        <v>0</v>
      </c>
      <c r="X123" s="44">
        <v>28446000</v>
      </c>
      <c r="Y123" s="14">
        <f t="shared" si="43"/>
        <v>0</v>
      </c>
      <c r="Z123" s="12"/>
      <c r="AA123" s="12"/>
    </row>
    <row r="124" spans="1:27" s="27" customFormat="1" ht="16.5" customHeight="1" x14ac:dyDescent="0.25">
      <c r="A124" s="26" t="s">
        <v>278</v>
      </c>
      <c r="B124" s="53" t="s">
        <v>134</v>
      </c>
      <c r="C124" s="50">
        <v>3410267</v>
      </c>
      <c r="D124" s="51">
        <f t="shared" si="32"/>
        <v>3410000</v>
      </c>
      <c r="E124" s="14">
        <v>-1488000</v>
      </c>
      <c r="F124" s="14">
        <v>510000</v>
      </c>
      <c r="G124" s="14">
        <v>911000</v>
      </c>
      <c r="H124" s="14"/>
      <c r="I124" s="14">
        <v>82140000</v>
      </c>
      <c r="J124" s="14">
        <v>120000</v>
      </c>
      <c r="K124" s="14">
        <f t="shared" si="33"/>
        <v>83171000</v>
      </c>
      <c r="L124" s="14">
        <f t="shared" si="34"/>
        <v>81630000</v>
      </c>
      <c r="M124" s="14">
        <f t="shared" si="35"/>
        <v>81750000</v>
      </c>
      <c r="N124" s="14">
        <f t="shared" si="38"/>
        <v>-1421000</v>
      </c>
      <c r="O124" s="25">
        <f t="shared" si="39"/>
        <v>1922000</v>
      </c>
      <c r="P124" s="14">
        <f t="shared" si="36"/>
        <v>501000</v>
      </c>
      <c r="Q124" s="20" t="str">
        <f t="shared" si="37"/>
        <v/>
      </c>
      <c r="R124" s="14">
        <v>82140000</v>
      </c>
      <c r="S124" s="14">
        <f t="shared" si="40"/>
        <v>0</v>
      </c>
      <c r="T124" s="44">
        <v>83171000</v>
      </c>
      <c r="U124" s="14">
        <f t="shared" si="41"/>
        <v>0</v>
      </c>
      <c r="V124" s="44">
        <v>81630000</v>
      </c>
      <c r="W124" s="14">
        <f t="shared" si="42"/>
        <v>0</v>
      </c>
      <c r="X124" s="44">
        <v>81750000</v>
      </c>
      <c r="Y124" s="14">
        <f t="shared" si="43"/>
        <v>0</v>
      </c>
      <c r="Z124" s="12"/>
      <c r="AA124" s="12"/>
    </row>
    <row r="125" spans="1:27" s="27" customFormat="1" x14ac:dyDescent="0.25">
      <c r="A125" s="26" t="s">
        <v>279</v>
      </c>
      <c r="B125" s="53" t="s">
        <v>135</v>
      </c>
      <c r="C125" s="50">
        <v>2297508</v>
      </c>
      <c r="D125" s="51">
        <f t="shared" si="32"/>
        <v>2298000</v>
      </c>
      <c r="E125" s="14">
        <v>-793000</v>
      </c>
      <c r="F125" s="14">
        <v>670000</v>
      </c>
      <c r="G125" s="14">
        <v>734000</v>
      </c>
      <c r="H125" s="14"/>
      <c r="I125" s="14">
        <v>43573000</v>
      </c>
      <c r="J125" s="14">
        <v>90000</v>
      </c>
      <c r="K125" s="14">
        <f t="shared" si="33"/>
        <v>44397000</v>
      </c>
      <c r="L125" s="14">
        <f t="shared" si="34"/>
        <v>42903000</v>
      </c>
      <c r="M125" s="14">
        <f t="shared" si="35"/>
        <v>42993000</v>
      </c>
      <c r="N125" s="14">
        <f t="shared" si="38"/>
        <v>-1404000</v>
      </c>
      <c r="O125" s="25">
        <f t="shared" si="39"/>
        <v>1505000</v>
      </c>
      <c r="P125" s="14">
        <f t="shared" si="36"/>
        <v>101000</v>
      </c>
      <c r="Q125" s="20" t="str">
        <f t="shared" si="37"/>
        <v/>
      </c>
      <c r="R125" s="14">
        <v>43573000</v>
      </c>
      <c r="S125" s="14">
        <f t="shared" si="40"/>
        <v>0</v>
      </c>
      <c r="T125" s="44">
        <v>44397000</v>
      </c>
      <c r="U125" s="14">
        <f t="shared" si="41"/>
        <v>0</v>
      </c>
      <c r="V125" s="44">
        <v>42903000</v>
      </c>
      <c r="W125" s="14">
        <f t="shared" si="42"/>
        <v>0</v>
      </c>
      <c r="X125" s="44">
        <v>42993000</v>
      </c>
      <c r="Y125" s="14">
        <f t="shared" si="43"/>
        <v>0</v>
      </c>
      <c r="Z125" s="12"/>
      <c r="AA125" s="12"/>
    </row>
    <row r="126" spans="1:27" s="27" customFormat="1" x14ac:dyDescent="0.25">
      <c r="A126" s="26" t="s">
        <v>280</v>
      </c>
      <c r="B126" s="53" t="s">
        <v>136</v>
      </c>
      <c r="C126" s="50">
        <v>1331314</v>
      </c>
      <c r="D126" s="51">
        <f t="shared" si="32"/>
        <v>1331000</v>
      </c>
      <c r="E126" s="14">
        <v>-716000</v>
      </c>
      <c r="F126" s="14">
        <v>108000</v>
      </c>
      <c r="G126" s="14">
        <v>479000</v>
      </c>
      <c r="H126" s="14"/>
      <c r="I126" s="14">
        <v>23922000</v>
      </c>
      <c r="J126" s="14">
        <v>2972000</v>
      </c>
      <c r="K126" s="14">
        <f>G126+I126+J126-H126</f>
        <v>27373000</v>
      </c>
      <c r="L126" s="14">
        <f>I126-F126</f>
        <v>23814000</v>
      </c>
      <c r="M126" s="14">
        <f>J126+L126</f>
        <v>26786000</v>
      </c>
      <c r="N126" s="14">
        <f>M126-K126</f>
        <v>-587000</v>
      </c>
      <c r="O126" s="25">
        <f>D126+E126</f>
        <v>615000</v>
      </c>
      <c r="P126" s="14">
        <f t="shared" si="36"/>
        <v>28000</v>
      </c>
      <c r="Q126" s="20" t="str">
        <f t="shared" si="37"/>
        <v/>
      </c>
      <c r="R126" s="14">
        <v>23922000</v>
      </c>
      <c r="S126" s="14">
        <f t="shared" si="40"/>
        <v>0</v>
      </c>
      <c r="T126" s="44">
        <v>27373000</v>
      </c>
      <c r="U126" s="14">
        <f t="shared" si="41"/>
        <v>0</v>
      </c>
      <c r="V126" s="44">
        <v>23814000</v>
      </c>
      <c r="W126" s="14">
        <f t="shared" si="42"/>
        <v>0</v>
      </c>
      <c r="X126" s="44">
        <v>26786000</v>
      </c>
      <c r="Y126" s="14">
        <f t="shared" si="43"/>
        <v>0</v>
      </c>
      <c r="Z126" s="12"/>
      <c r="AA126" s="12"/>
    </row>
    <row r="127" spans="1:27" s="27" customFormat="1" x14ac:dyDescent="0.25">
      <c r="A127" s="26" t="s">
        <v>281</v>
      </c>
      <c r="B127" s="53" t="s">
        <v>137</v>
      </c>
      <c r="C127" s="50">
        <v>3257343</v>
      </c>
      <c r="D127" s="51">
        <f t="shared" si="32"/>
        <v>3257000</v>
      </c>
      <c r="E127" s="14">
        <v>-1465000</v>
      </c>
      <c r="F127" s="14">
        <v>1585000</v>
      </c>
      <c r="G127" s="14">
        <v>165000</v>
      </c>
      <c r="H127" s="14"/>
      <c r="I127" s="14">
        <v>24577000</v>
      </c>
      <c r="J127" s="14">
        <v>0</v>
      </c>
      <c r="K127" s="14">
        <f t="shared" si="33"/>
        <v>24742000</v>
      </c>
      <c r="L127" s="14">
        <f t="shared" si="34"/>
        <v>22992000</v>
      </c>
      <c r="M127" s="14">
        <f t="shared" si="35"/>
        <v>22992000</v>
      </c>
      <c r="N127" s="14">
        <f t="shared" si="38"/>
        <v>-1750000</v>
      </c>
      <c r="O127" s="25">
        <f t="shared" si="39"/>
        <v>1792000</v>
      </c>
      <c r="P127" s="14">
        <f t="shared" si="36"/>
        <v>42000</v>
      </c>
      <c r="Q127" s="20" t="str">
        <f t="shared" si="37"/>
        <v/>
      </c>
      <c r="R127" s="14">
        <v>24577000</v>
      </c>
      <c r="S127" s="14">
        <f t="shared" si="40"/>
        <v>0</v>
      </c>
      <c r="T127" s="44">
        <v>24742000</v>
      </c>
      <c r="U127" s="14">
        <f t="shared" si="41"/>
        <v>0</v>
      </c>
      <c r="V127" s="44">
        <v>22992000</v>
      </c>
      <c r="W127" s="14">
        <f t="shared" si="42"/>
        <v>0</v>
      </c>
      <c r="X127" s="44">
        <v>22992000</v>
      </c>
      <c r="Y127" s="14">
        <f t="shared" si="43"/>
        <v>0</v>
      </c>
      <c r="Z127" s="12"/>
      <c r="AA127" s="12"/>
    </row>
    <row r="128" spans="1:27" s="27" customFormat="1" x14ac:dyDescent="0.25">
      <c r="A128" s="26" t="s">
        <v>282</v>
      </c>
      <c r="B128" s="53" t="s">
        <v>138</v>
      </c>
      <c r="C128" s="50">
        <v>1316083</v>
      </c>
      <c r="D128" s="51">
        <f t="shared" si="32"/>
        <v>1316000</v>
      </c>
      <c r="E128" s="14">
        <v>-675000</v>
      </c>
      <c r="F128" s="14">
        <v>40000</v>
      </c>
      <c r="G128" s="14">
        <v>599000</v>
      </c>
      <c r="H128" s="14"/>
      <c r="I128" s="14">
        <v>42062000</v>
      </c>
      <c r="J128" s="14">
        <v>30000</v>
      </c>
      <c r="K128" s="14">
        <f>G128+I128+J128-H128</f>
        <v>42691000</v>
      </c>
      <c r="L128" s="14">
        <f>I128-F128</f>
        <v>42022000</v>
      </c>
      <c r="M128" s="14">
        <f t="shared" si="35"/>
        <v>42052000</v>
      </c>
      <c r="N128" s="14">
        <f>M128-K128</f>
        <v>-639000</v>
      </c>
      <c r="O128" s="25">
        <f t="shared" si="39"/>
        <v>641000</v>
      </c>
      <c r="P128" s="14">
        <f t="shared" si="36"/>
        <v>2000</v>
      </c>
      <c r="Q128" s="20" t="str">
        <f>IF(P128&lt;0,-P128,"")</f>
        <v/>
      </c>
      <c r="R128" s="14">
        <v>42062000</v>
      </c>
      <c r="S128" s="14">
        <f t="shared" si="40"/>
        <v>0</v>
      </c>
      <c r="T128" s="44">
        <v>42691000</v>
      </c>
      <c r="U128" s="14">
        <f t="shared" si="41"/>
        <v>0</v>
      </c>
      <c r="V128" s="44">
        <v>42022000</v>
      </c>
      <c r="W128" s="14">
        <f t="shared" si="42"/>
        <v>0</v>
      </c>
      <c r="X128" s="44">
        <v>42052000</v>
      </c>
      <c r="Y128" s="14">
        <f t="shared" si="43"/>
        <v>0</v>
      </c>
      <c r="Z128" s="12"/>
      <c r="AA128" s="12"/>
    </row>
    <row r="129" spans="1:27" s="27" customFormat="1" x14ac:dyDescent="0.25">
      <c r="A129" s="26" t="s">
        <v>283</v>
      </c>
      <c r="B129" s="53" t="s">
        <v>139</v>
      </c>
      <c r="C129" s="50">
        <v>861245</v>
      </c>
      <c r="D129" s="51">
        <f t="shared" si="32"/>
        <v>861000</v>
      </c>
      <c r="E129" s="14">
        <v>-445000</v>
      </c>
      <c r="F129" s="14">
        <v>74000</v>
      </c>
      <c r="G129" s="14">
        <v>211000</v>
      </c>
      <c r="H129" s="14"/>
      <c r="I129" s="14">
        <v>21247000</v>
      </c>
      <c r="J129" s="14">
        <v>40000</v>
      </c>
      <c r="K129" s="14">
        <f t="shared" si="33"/>
        <v>21498000</v>
      </c>
      <c r="L129" s="14">
        <f t="shared" si="34"/>
        <v>21173000</v>
      </c>
      <c r="M129" s="14">
        <f t="shared" si="35"/>
        <v>21213000</v>
      </c>
      <c r="N129" s="14">
        <f t="shared" si="38"/>
        <v>-285000</v>
      </c>
      <c r="O129" s="25">
        <f t="shared" si="39"/>
        <v>416000</v>
      </c>
      <c r="P129" s="14">
        <f t="shared" si="36"/>
        <v>131000</v>
      </c>
      <c r="Q129" s="20" t="str">
        <f t="shared" si="37"/>
        <v/>
      </c>
      <c r="R129" s="14">
        <v>21247000</v>
      </c>
      <c r="S129" s="14">
        <f t="shared" si="40"/>
        <v>0</v>
      </c>
      <c r="T129" s="44">
        <v>21498000</v>
      </c>
      <c r="U129" s="14">
        <f t="shared" si="41"/>
        <v>0</v>
      </c>
      <c r="V129" s="44">
        <v>21173000</v>
      </c>
      <c r="W129" s="14">
        <f t="shared" si="42"/>
        <v>0</v>
      </c>
      <c r="X129" s="44">
        <v>21213000</v>
      </c>
      <c r="Y129" s="14">
        <f t="shared" si="43"/>
        <v>0</v>
      </c>
      <c r="Z129" s="12"/>
      <c r="AA129" s="12"/>
    </row>
    <row r="130" spans="1:27" s="27" customFormat="1" x14ac:dyDescent="0.25">
      <c r="A130" s="26" t="s">
        <v>284</v>
      </c>
      <c r="B130" s="53" t="s">
        <v>564</v>
      </c>
      <c r="C130" s="50">
        <v>1385696</v>
      </c>
      <c r="D130" s="51">
        <f t="shared" si="32"/>
        <v>1386000</v>
      </c>
      <c r="E130" s="14">
        <v>-632000</v>
      </c>
      <c r="F130" s="14">
        <v>66000</v>
      </c>
      <c r="G130" s="14">
        <v>650000</v>
      </c>
      <c r="H130" s="14"/>
      <c r="I130" s="14">
        <v>28691000</v>
      </c>
      <c r="J130" s="14">
        <v>700000</v>
      </c>
      <c r="K130" s="14">
        <f t="shared" si="33"/>
        <v>30041000</v>
      </c>
      <c r="L130" s="14">
        <f t="shared" si="34"/>
        <v>28625000</v>
      </c>
      <c r="M130" s="14">
        <f t="shared" si="35"/>
        <v>29325000</v>
      </c>
      <c r="N130" s="14">
        <f t="shared" si="38"/>
        <v>-716000</v>
      </c>
      <c r="O130" s="25">
        <f t="shared" si="39"/>
        <v>754000</v>
      </c>
      <c r="P130" s="14">
        <f t="shared" si="36"/>
        <v>38000</v>
      </c>
      <c r="Q130" s="20" t="str">
        <f t="shared" si="37"/>
        <v/>
      </c>
      <c r="R130" s="14">
        <v>28691000</v>
      </c>
      <c r="S130" s="14">
        <f t="shared" si="40"/>
        <v>0</v>
      </c>
      <c r="T130" s="44">
        <v>30041000</v>
      </c>
      <c r="U130" s="14">
        <f t="shared" si="41"/>
        <v>0</v>
      </c>
      <c r="V130" s="44">
        <v>28625000</v>
      </c>
      <c r="W130" s="14">
        <f t="shared" si="42"/>
        <v>0</v>
      </c>
      <c r="X130" s="44">
        <v>29325000</v>
      </c>
      <c r="Y130" s="14">
        <f t="shared" si="43"/>
        <v>0</v>
      </c>
      <c r="Z130" s="12"/>
      <c r="AA130" s="12"/>
    </row>
    <row r="131" spans="1:27" s="27" customFormat="1" x14ac:dyDescent="0.25">
      <c r="A131" s="26" t="s">
        <v>285</v>
      </c>
      <c r="B131" s="53" t="s">
        <v>565</v>
      </c>
      <c r="C131" s="50">
        <v>1398658</v>
      </c>
      <c r="D131" s="51">
        <f t="shared" si="32"/>
        <v>1399000</v>
      </c>
      <c r="E131" s="14">
        <v>-889000</v>
      </c>
      <c r="F131" s="14">
        <v>219000</v>
      </c>
      <c r="G131" s="14">
        <v>137000</v>
      </c>
      <c r="H131" s="14"/>
      <c r="I131" s="14">
        <v>22822000</v>
      </c>
      <c r="J131" s="14">
        <v>0</v>
      </c>
      <c r="K131" s="14">
        <f t="shared" si="33"/>
        <v>22959000</v>
      </c>
      <c r="L131" s="14">
        <f t="shared" si="34"/>
        <v>22603000</v>
      </c>
      <c r="M131" s="14">
        <f t="shared" si="35"/>
        <v>22603000</v>
      </c>
      <c r="N131" s="14">
        <f t="shared" si="38"/>
        <v>-356000</v>
      </c>
      <c r="O131" s="25">
        <f t="shared" si="39"/>
        <v>510000</v>
      </c>
      <c r="P131" s="14">
        <f t="shared" si="36"/>
        <v>154000</v>
      </c>
      <c r="Q131" s="20" t="str">
        <f t="shared" si="37"/>
        <v/>
      </c>
      <c r="R131" s="14">
        <v>22822000</v>
      </c>
      <c r="S131" s="14">
        <f t="shared" si="40"/>
        <v>0</v>
      </c>
      <c r="T131" s="44">
        <v>22959000</v>
      </c>
      <c r="U131" s="14">
        <f t="shared" si="41"/>
        <v>0</v>
      </c>
      <c r="V131" s="44">
        <v>22603000</v>
      </c>
      <c r="W131" s="14">
        <f t="shared" si="42"/>
        <v>0</v>
      </c>
      <c r="X131" s="44">
        <v>22603000</v>
      </c>
      <c r="Y131" s="14">
        <f t="shared" si="43"/>
        <v>0</v>
      </c>
      <c r="Z131" s="12"/>
      <c r="AA131" s="12"/>
    </row>
    <row r="132" spans="1:27" s="27" customFormat="1" x14ac:dyDescent="0.25">
      <c r="A132" s="26" t="s">
        <v>286</v>
      </c>
      <c r="B132" s="53" t="s">
        <v>140</v>
      </c>
      <c r="C132" s="50">
        <v>3408385</v>
      </c>
      <c r="D132" s="51">
        <f t="shared" si="32"/>
        <v>3408000</v>
      </c>
      <c r="E132" s="14">
        <v>-2326000</v>
      </c>
      <c r="F132" s="14">
        <v>326000</v>
      </c>
      <c r="G132" s="14">
        <v>650000</v>
      </c>
      <c r="H132" s="14"/>
      <c r="I132" s="14">
        <v>33278000</v>
      </c>
      <c r="J132" s="14">
        <v>0</v>
      </c>
      <c r="K132" s="14">
        <f t="shared" si="33"/>
        <v>33928000</v>
      </c>
      <c r="L132" s="14">
        <f t="shared" si="34"/>
        <v>32952000</v>
      </c>
      <c r="M132" s="14">
        <f t="shared" si="35"/>
        <v>32952000</v>
      </c>
      <c r="N132" s="14">
        <f t="shared" si="38"/>
        <v>-976000</v>
      </c>
      <c r="O132" s="25">
        <f t="shared" si="39"/>
        <v>1082000</v>
      </c>
      <c r="P132" s="14">
        <f t="shared" si="36"/>
        <v>106000</v>
      </c>
      <c r="Q132" s="20" t="str">
        <f t="shared" si="37"/>
        <v/>
      </c>
      <c r="R132" s="14">
        <v>33278000</v>
      </c>
      <c r="S132" s="14">
        <f t="shared" si="40"/>
        <v>0</v>
      </c>
      <c r="T132" s="44">
        <v>33928000</v>
      </c>
      <c r="U132" s="14">
        <f t="shared" si="41"/>
        <v>0</v>
      </c>
      <c r="V132" s="44">
        <v>32952000</v>
      </c>
      <c r="W132" s="14">
        <f t="shared" si="42"/>
        <v>0</v>
      </c>
      <c r="X132" s="44">
        <v>32952000</v>
      </c>
      <c r="Y132" s="14">
        <f t="shared" si="43"/>
        <v>0</v>
      </c>
      <c r="Z132" s="12"/>
      <c r="AA132" s="12"/>
    </row>
    <row r="133" spans="1:27" s="27" customFormat="1" x14ac:dyDescent="0.25">
      <c r="A133" s="26" t="s">
        <v>287</v>
      </c>
      <c r="B133" s="53" t="s">
        <v>566</v>
      </c>
      <c r="C133" s="50">
        <v>876947</v>
      </c>
      <c r="D133" s="51">
        <f t="shared" ref="D133:D173" si="44">ROUND(C133,-3)</f>
        <v>877000</v>
      </c>
      <c r="E133" s="14">
        <v>-566000</v>
      </c>
      <c r="F133" s="14">
        <v>31000</v>
      </c>
      <c r="G133" s="14">
        <v>266000</v>
      </c>
      <c r="H133" s="14"/>
      <c r="I133" s="14">
        <v>26666000</v>
      </c>
      <c r="J133" s="14">
        <v>10000</v>
      </c>
      <c r="K133" s="14">
        <f t="shared" ref="K133:K173" si="45">G133+I133+J133-H133</f>
        <v>26942000</v>
      </c>
      <c r="L133" s="14">
        <f t="shared" ref="L133:L173" si="46">I133-F133</f>
        <v>26635000</v>
      </c>
      <c r="M133" s="14">
        <f t="shared" ref="M133:M173" si="47">J133+L133</f>
        <v>26645000</v>
      </c>
      <c r="N133" s="14">
        <f t="shared" ref="N133:N164" si="48">M133-K133</f>
        <v>-297000</v>
      </c>
      <c r="O133" s="25">
        <f t="shared" ref="O133:O164" si="49">D133+E133</f>
        <v>311000</v>
      </c>
      <c r="P133" s="14">
        <f t="shared" ref="P133:P173" si="50">O133+N133</f>
        <v>14000</v>
      </c>
      <c r="Q133" s="20" t="str">
        <f t="shared" ref="Q133:Q173" si="51">IF(P133&lt;0,-P133,"")</f>
        <v/>
      </c>
      <c r="R133" s="14">
        <v>26666000</v>
      </c>
      <c r="S133" s="14">
        <f t="shared" ref="S133:S164" si="52">I133-R133</f>
        <v>0</v>
      </c>
      <c r="T133" s="44">
        <v>26942000</v>
      </c>
      <c r="U133" s="14">
        <f t="shared" ref="U133:U164" si="53">K133-T133</f>
        <v>0</v>
      </c>
      <c r="V133" s="44">
        <v>26635000</v>
      </c>
      <c r="W133" s="14">
        <f t="shared" ref="W133:W164" si="54">L133-V133</f>
        <v>0</v>
      </c>
      <c r="X133" s="44">
        <v>26645000</v>
      </c>
      <c r="Y133" s="14">
        <f t="shared" ref="Y133:Y164" si="55">M133-X133</f>
        <v>0</v>
      </c>
      <c r="Z133" s="12"/>
      <c r="AA133" s="12"/>
    </row>
    <row r="134" spans="1:27" s="27" customFormat="1" x14ac:dyDescent="0.25">
      <c r="A134" s="26" t="s">
        <v>288</v>
      </c>
      <c r="B134" s="53" t="s">
        <v>141</v>
      </c>
      <c r="C134" s="50">
        <v>3227189</v>
      </c>
      <c r="D134" s="51">
        <f t="shared" si="44"/>
        <v>3227000</v>
      </c>
      <c r="E134" s="14">
        <v>-1621000</v>
      </c>
      <c r="F134" s="14">
        <v>1023000</v>
      </c>
      <c r="G134" s="14">
        <v>478000</v>
      </c>
      <c r="H134" s="14"/>
      <c r="I134" s="14">
        <v>24280000</v>
      </c>
      <c r="J134" s="14">
        <v>1120000</v>
      </c>
      <c r="K134" s="14">
        <f t="shared" si="45"/>
        <v>25878000</v>
      </c>
      <c r="L134" s="14">
        <f t="shared" si="46"/>
        <v>23257000</v>
      </c>
      <c r="M134" s="14">
        <f t="shared" si="47"/>
        <v>24377000</v>
      </c>
      <c r="N134" s="14">
        <f t="shared" si="48"/>
        <v>-1501000</v>
      </c>
      <c r="O134" s="25">
        <f t="shared" si="49"/>
        <v>1606000</v>
      </c>
      <c r="P134" s="14">
        <f t="shared" si="50"/>
        <v>105000</v>
      </c>
      <c r="Q134" s="20" t="str">
        <f t="shared" si="51"/>
        <v/>
      </c>
      <c r="R134" s="14">
        <v>24280000</v>
      </c>
      <c r="S134" s="14">
        <f t="shared" si="52"/>
        <v>0</v>
      </c>
      <c r="T134" s="44">
        <v>25878000</v>
      </c>
      <c r="U134" s="14">
        <f t="shared" si="53"/>
        <v>0</v>
      </c>
      <c r="V134" s="44">
        <v>23257000</v>
      </c>
      <c r="W134" s="14">
        <f t="shared" si="54"/>
        <v>0</v>
      </c>
      <c r="X134" s="44">
        <v>24377000</v>
      </c>
      <c r="Y134" s="14">
        <f t="shared" si="55"/>
        <v>0</v>
      </c>
      <c r="Z134" s="12"/>
      <c r="AA134" s="12"/>
    </row>
    <row r="135" spans="1:27" s="27" customFormat="1" x14ac:dyDescent="0.25">
      <c r="A135" s="26" t="s">
        <v>289</v>
      </c>
      <c r="B135" s="53" t="s">
        <v>142</v>
      </c>
      <c r="C135" s="50">
        <v>1710782</v>
      </c>
      <c r="D135" s="51">
        <f t="shared" si="44"/>
        <v>1711000</v>
      </c>
      <c r="E135" s="14">
        <v>-441000</v>
      </c>
      <c r="F135" s="14">
        <v>1129000</v>
      </c>
      <c r="G135" s="14">
        <v>95000</v>
      </c>
      <c r="H135" s="14"/>
      <c r="I135" s="14">
        <v>31043000</v>
      </c>
      <c r="J135" s="14">
        <v>200000</v>
      </c>
      <c r="K135" s="14">
        <f t="shared" si="45"/>
        <v>31338000</v>
      </c>
      <c r="L135" s="14">
        <f t="shared" si="46"/>
        <v>29914000</v>
      </c>
      <c r="M135" s="14">
        <f t="shared" si="47"/>
        <v>30114000</v>
      </c>
      <c r="N135" s="14">
        <f t="shared" si="48"/>
        <v>-1224000</v>
      </c>
      <c r="O135" s="25">
        <f t="shared" si="49"/>
        <v>1270000</v>
      </c>
      <c r="P135" s="14">
        <f t="shared" si="50"/>
        <v>46000</v>
      </c>
      <c r="Q135" s="20" t="str">
        <f t="shared" si="51"/>
        <v/>
      </c>
      <c r="R135" s="14">
        <v>31043000</v>
      </c>
      <c r="S135" s="14">
        <f t="shared" si="52"/>
        <v>0</v>
      </c>
      <c r="T135" s="44">
        <v>31338000</v>
      </c>
      <c r="U135" s="14">
        <f t="shared" si="53"/>
        <v>0</v>
      </c>
      <c r="V135" s="44">
        <v>29914000</v>
      </c>
      <c r="W135" s="14">
        <f t="shared" si="54"/>
        <v>0</v>
      </c>
      <c r="X135" s="44">
        <v>30114000</v>
      </c>
      <c r="Y135" s="14">
        <f t="shared" si="55"/>
        <v>0</v>
      </c>
      <c r="Z135" s="12"/>
      <c r="AA135" s="12"/>
    </row>
    <row r="136" spans="1:27" s="27" customFormat="1" x14ac:dyDescent="0.25">
      <c r="A136" s="26" t="s">
        <v>290</v>
      </c>
      <c r="B136" s="53" t="s">
        <v>143</v>
      </c>
      <c r="C136" s="50">
        <v>450972</v>
      </c>
      <c r="D136" s="51">
        <f t="shared" si="44"/>
        <v>451000</v>
      </c>
      <c r="E136" s="14">
        <v>-339000</v>
      </c>
      <c r="F136" s="14">
        <v>6000</v>
      </c>
      <c r="G136" s="14">
        <v>73000</v>
      </c>
      <c r="H136" s="14"/>
      <c r="I136" s="14">
        <v>25584000</v>
      </c>
      <c r="J136" s="14">
        <v>0</v>
      </c>
      <c r="K136" s="14">
        <f t="shared" si="45"/>
        <v>25657000</v>
      </c>
      <c r="L136" s="14">
        <f t="shared" si="46"/>
        <v>25578000</v>
      </c>
      <c r="M136" s="14">
        <f t="shared" si="47"/>
        <v>25578000</v>
      </c>
      <c r="N136" s="14">
        <f t="shared" si="48"/>
        <v>-79000</v>
      </c>
      <c r="O136" s="25">
        <f t="shared" si="49"/>
        <v>112000</v>
      </c>
      <c r="P136" s="14">
        <f t="shared" si="50"/>
        <v>33000</v>
      </c>
      <c r="Q136" s="20" t="str">
        <f t="shared" si="51"/>
        <v/>
      </c>
      <c r="R136" s="14">
        <v>25584000</v>
      </c>
      <c r="S136" s="14">
        <f t="shared" si="52"/>
        <v>0</v>
      </c>
      <c r="T136" s="44">
        <v>25657000</v>
      </c>
      <c r="U136" s="14">
        <f t="shared" si="53"/>
        <v>0</v>
      </c>
      <c r="V136" s="44">
        <v>25578000</v>
      </c>
      <c r="W136" s="14">
        <f t="shared" si="54"/>
        <v>0</v>
      </c>
      <c r="X136" s="44">
        <v>25578000</v>
      </c>
      <c r="Y136" s="14">
        <f t="shared" si="55"/>
        <v>0</v>
      </c>
      <c r="Z136" s="12"/>
      <c r="AA136" s="12"/>
    </row>
    <row r="137" spans="1:27" s="27" customFormat="1" x14ac:dyDescent="0.25">
      <c r="A137" s="26" t="s">
        <v>291</v>
      </c>
      <c r="B137" s="53" t="s">
        <v>144</v>
      </c>
      <c r="C137" s="50">
        <v>1018350</v>
      </c>
      <c r="D137" s="51">
        <f t="shared" si="44"/>
        <v>1018000</v>
      </c>
      <c r="E137" s="14">
        <v>-174000</v>
      </c>
      <c r="F137" s="14">
        <v>209000</v>
      </c>
      <c r="G137" s="14">
        <v>482000</v>
      </c>
      <c r="H137" s="14"/>
      <c r="I137" s="14">
        <v>22074000</v>
      </c>
      <c r="J137" s="14">
        <v>800000</v>
      </c>
      <c r="K137" s="14">
        <f t="shared" si="45"/>
        <v>23356000</v>
      </c>
      <c r="L137" s="14">
        <f t="shared" si="46"/>
        <v>21865000</v>
      </c>
      <c r="M137" s="14">
        <f t="shared" si="47"/>
        <v>22665000</v>
      </c>
      <c r="N137" s="14">
        <f t="shared" si="48"/>
        <v>-691000</v>
      </c>
      <c r="O137" s="25">
        <f t="shared" si="49"/>
        <v>844000</v>
      </c>
      <c r="P137" s="14">
        <f t="shared" si="50"/>
        <v>153000</v>
      </c>
      <c r="Q137" s="20" t="str">
        <f t="shared" si="51"/>
        <v/>
      </c>
      <c r="R137" s="14">
        <v>22074000</v>
      </c>
      <c r="S137" s="14">
        <f t="shared" si="52"/>
        <v>0</v>
      </c>
      <c r="T137" s="44">
        <v>23356000</v>
      </c>
      <c r="U137" s="14">
        <f t="shared" si="53"/>
        <v>0</v>
      </c>
      <c r="V137" s="44">
        <v>21865000</v>
      </c>
      <c r="W137" s="14">
        <f t="shared" si="54"/>
        <v>0</v>
      </c>
      <c r="X137" s="44">
        <v>22665000</v>
      </c>
      <c r="Y137" s="14">
        <f t="shared" si="55"/>
        <v>0</v>
      </c>
      <c r="Z137" s="12"/>
      <c r="AA137" s="12"/>
    </row>
    <row r="138" spans="1:27" s="27" customFormat="1" x14ac:dyDescent="0.25">
      <c r="A138" s="26" t="s">
        <v>292</v>
      </c>
      <c r="B138" s="53" t="s">
        <v>145</v>
      </c>
      <c r="C138" s="50">
        <v>2513832</v>
      </c>
      <c r="D138" s="51">
        <f t="shared" si="44"/>
        <v>2514000</v>
      </c>
      <c r="E138" s="14">
        <v>-1285000</v>
      </c>
      <c r="F138" s="14">
        <v>1186000</v>
      </c>
      <c r="G138" s="14">
        <v>31000</v>
      </c>
      <c r="H138" s="14"/>
      <c r="I138" s="14">
        <v>20543000</v>
      </c>
      <c r="J138" s="14">
        <v>500000</v>
      </c>
      <c r="K138" s="14">
        <f t="shared" si="45"/>
        <v>21074000</v>
      </c>
      <c r="L138" s="14">
        <f t="shared" si="46"/>
        <v>19357000</v>
      </c>
      <c r="M138" s="14">
        <f t="shared" si="47"/>
        <v>19857000</v>
      </c>
      <c r="N138" s="14">
        <f t="shared" si="48"/>
        <v>-1217000</v>
      </c>
      <c r="O138" s="25">
        <f t="shared" si="49"/>
        <v>1229000</v>
      </c>
      <c r="P138" s="14">
        <f t="shared" si="50"/>
        <v>12000</v>
      </c>
      <c r="Q138" s="20" t="str">
        <f t="shared" si="51"/>
        <v/>
      </c>
      <c r="R138" s="14">
        <v>20543000</v>
      </c>
      <c r="S138" s="14">
        <f t="shared" si="52"/>
        <v>0</v>
      </c>
      <c r="T138" s="44">
        <v>21074000</v>
      </c>
      <c r="U138" s="14">
        <f t="shared" si="53"/>
        <v>0</v>
      </c>
      <c r="V138" s="44">
        <v>19357000</v>
      </c>
      <c r="W138" s="14">
        <f t="shared" si="54"/>
        <v>0</v>
      </c>
      <c r="X138" s="44">
        <v>19857000</v>
      </c>
      <c r="Y138" s="14">
        <f t="shared" si="55"/>
        <v>0</v>
      </c>
      <c r="Z138" s="12"/>
      <c r="AA138" s="12"/>
    </row>
    <row r="139" spans="1:27" s="27" customFormat="1" x14ac:dyDescent="0.25">
      <c r="A139" s="26" t="s">
        <v>293</v>
      </c>
      <c r="B139" s="53" t="s">
        <v>146</v>
      </c>
      <c r="C139" s="50">
        <v>1322163</v>
      </c>
      <c r="D139" s="51">
        <f t="shared" si="44"/>
        <v>1322000</v>
      </c>
      <c r="E139" s="14">
        <v>-531000</v>
      </c>
      <c r="F139" s="14">
        <v>464000</v>
      </c>
      <c r="G139" s="14">
        <v>313000</v>
      </c>
      <c r="H139" s="14"/>
      <c r="I139" s="14">
        <v>20440000</v>
      </c>
      <c r="J139" s="14">
        <v>810000</v>
      </c>
      <c r="K139" s="14">
        <f t="shared" si="45"/>
        <v>21563000</v>
      </c>
      <c r="L139" s="14">
        <f t="shared" si="46"/>
        <v>19976000</v>
      </c>
      <c r="M139" s="14">
        <f t="shared" si="47"/>
        <v>20786000</v>
      </c>
      <c r="N139" s="14">
        <f t="shared" si="48"/>
        <v>-777000</v>
      </c>
      <c r="O139" s="25">
        <f t="shared" si="49"/>
        <v>791000</v>
      </c>
      <c r="P139" s="14">
        <f t="shared" si="50"/>
        <v>14000</v>
      </c>
      <c r="Q139" s="20" t="str">
        <f t="shared" si="51"/>
        <v/>
      </c>
      <c r="R139" s="14">
        <v>20440000</v>
      </c>
      <c r="S139" s="14">
        <f t="shared" si="52"/>
        <v>0</v>
      </c>
      <c r="T139" s="44">
        <v>21563000</v>
      </c>
      <c r="U139" s="14">
        <f t="shared" si="53"/>
        <v>0</v>
      </c>
      <c r="V139" s="44">
        <v>19976000</v>
      </c>
      <c r="W139" s="14">
        <f t="shared" si="54"/>
        <v>0</v>
      </c>
      <c r="X139" s="44">
        <v>20786000</v>
      </c>
      <c r="Y139" s="14">
        <f t="shared" si="55"/>
        <v>0</v>
      </c>
      <c r="Z139" s="12"/>
      <c r="AA139" s="12"/>
    </row>
    <row r="140" spans="1:27" s="27" customFormat="1" x14ac:dyDescent="0.25">
      <c r="A140" s="26" t="s">
        <v>294</v>
      </c>
      <c r="B140" s="53" t="s">
        <v>567</v>
      </c>
      <c r="C140" s="50">
        <v>3792578</v>
      </c>
      <c r="D140" s="51">
        <f t="shared" si="44"/>
        <v>3793000</v>
      </c>
      <c r="E140" s="14">
        <v>-1353000</v>
      </c>
      <c r="F140" s="14">
        <v>1917000</v>
      </c>
      <c r="G140" s="14">
        <v>369000</v>
      </c>
      <c r="H140" s="14"/>
      <c r="I140" s="14">
        <v>31176000</v>
      </c>
      <c r="J140" s="14">
        <v>552000</v>
      </c>
      <c r="K140" s="14">
        <f t="shared" si="45"/>
        <v>32097000</v>
      </c>
      <c r="L140" s="14">
        <f t="shared" si="46"/>
        <v>29259000</v>
      </c>
      <c r="M140" s="14">
        <f t="shared" si="47"/>
        <v>29811000</v>
      </c>
      <c r="N140" s="14">
        <f t="shared" si="48"/>
        <v>-2286000</v>
      </c>
      <c r="O140" s="25">
        <f t="shared" si="49"/>
        <v>2440000</v>
      </c>
      <c r="P140" s="14">
        <f t="shared" si="50"/>
        <v>154000</v>
      </c>
      <c r="Q140" s="20" t="str">
        <f t="shared" si="51"/>
        <v/>
      </c>
      <c r="R140" s="14">
        <v>31176000</v>
      </c>
      <c r="S140" s="14">
        <f t="shared" si="52"/>
        <v>0</v>
      </c>
      <c r="T140" s="44">
        <v>32097000</v>
      </c>
      <c r="U140" s="14">
        <f t="shared" si="53"/>
        <v>0</v>
      </c>
      <c r="V140" s="44">
        <v>29259000</v>
      </c>
      <c r="W140" s="14">
        <f t="shared" si="54"/>
        <v>0</v>
      </c>
      <c r="X140" s="44">
        <v>29811000</v>
      </c>
      <c r="Y140" s="14">
        <f t="shared" si="55"/>
        <v>0</v>
      </c>
      <c r="Z140" s="12"/>
      <c r="AA140" s="12"/>
    </row>
    <row r="141" spans="1:27" s="27" customFormat="1" ht="41.25" customHeight="1" x14ac:dyDescent="0.25">
      <c r="A141" s="26" t="s">
        <v>295</v>
      </c>
      <c r="B141" s="102" t="s">
        <v>660</v>
      </c>
      <c r="C141" s="50">
        <v>2802275</v>
      </c>
      <c r="D141" s="51">
        <f t="shared" si="44"/>
        <v>2802000</v>
      </c>
      <c r="E141" s="14">
        <v>-1000000</v>
      </c>
      <c r="F141" s="14">
        <v>1693000</v>
      </c>
      <c r="G141" s="14">
        <v>103000</v>
      </c>
      <c r="H141" s="14"/>
      <c r="I141" s="14">
        <v>43895000</v>
      </c>
      <c r="J141" s="14">
        <v>120000</v>
      </c>
      <c r="K141" s="14">
        <f t="shared" si="45"/>
        <v>44118000</v>
      </c>
      <c r="L141" s="14">
        <f t="shared" si="46"/>
        <v>42202000</v>
      </c>
      <c r="M141" s="14">
        <f t="shared" si="47"/>
        <v>42322000</v>
      </c>
      <c r="N141" s="14">
        <f t="shared" si="48"/>
        <v>-1796000</v>
      </c>
      <c r="O141" s="25">
        <f t="shared" si="49"/>
        <v>1802000</v>
      </c>
      <c r="P141" s="14">
        <f>O141+N141</f>
        <v>6000</v>
      </c>
      <c r="Q141" s="20" t="str">
        <f t="shared" si="51"/>
        <v/>
      </c>
      <c r="R141" s="14">
        <v>43895000</v>
      </c>
      <c r="S141" s="14">
        <f t="shared" si="52"/>
        <v>0</v>
      </c>
      <c r="T141" s="44">
        <v>44118000</v>
      </c>
      <c r="U141" s="14">
        <f t="shared" si="53"/>
        <v>0</v>
      </c>
      <c r="V141" s="44">
        <v>42202000</v>
      </c>
      <c r="W141" s="14">
        <f t="shared" si="54"/>
        <v>0</v>
      </c>
      <c r="X141" s="44">
        <v>42322000</v>
      </c>
      <c r="Y141" s="14">
        <f t="shared" si="55"/>
        <v>0</v>
      </c>
      <c r="Z141" s="12"/>
      <c r="AA141" s="12"/>
    </row>
    <row r="142" spans="1:27" s="27" customFormat="1" x14ac:dyDescent="0.25">
      <c r="A142" s="26" t="s">
        <v>296</v>
      </c>
      <c r="B142" s="53" t="s">
        <v>147</v>
      </c>
      <c r="C142" s="50">
        <v>3323678</v>
      </c>
      <c r="D142" s="51">
        <f t="shared" si="44"/>
        <v>3324000</v>
      </c>
      <c r="E142" s="14">
        <v>-971000</v>
      </c>
      <c r="F142" s="14">
        <v>1383000</v>
      </c>
      <c r="G142" s="14">
        <v>888000</v>
      </c>
      <c r="H142" s="14"/>
      <c r="I142" s="14">
        <v>27458000</v>
      </c>
      <c r="J142" s="14">
        <v>2010000</v>
      </c>
      <c r="K142" s="14">
        <f t="shared" si="45"/>
        <v>30356000</v>
      </c>
      <c r="L142" s="14">
        <f t="shared" si="46"/>
        <v>26075000</v>
      </c>
      <c r="M142" s="14">
        <f t="shared" si="47"/>
        <v>28085000</v>
      </c>
      <c r="N142" s="14">
        <f t="shared" si="48"/>
        <v>-2271000</v>
      </c>
      <c r="O142" s="25">
        <f t="shared" si="49"/>
        <v>2353000</v>
      </c>
      <c r="P142" s="14">
        <f t="shared" si="50"/>
        <v>82000</v>
      </c>
      <c r="Q142" s="20" t="str">
        <f t="shared" si="51"/>
        <v/>
      </c>
      <c r="R142" s="14">
        <v>27458000</v>
      </c>
      <c r="S142" s="14">
        <f t="shared" si="52"/>
        <v>0</v>
      </c>
      <c r="T142" s="44">
        <v>30356000</v>
      </c>
      <c r="U142" s="14">
        <f t="shared" si="53"/>
        <v>0</v>
      </c>
      <c r="V142" s="44">
        <v>26075000</v>
      </c>
      <c r="W142" s="14">
        <f t="shared" si="54"/>
        <v>0</v>
      </c>
      <c r="X142" s="44">
        <v>28085000</v>
      </c>
      <c r="Y142" s="14">
        <f t="shared" si="55"/>
        <v>0</v>
      </c>
      <c r="Z142" s="12"/>
      <c r="AA142" s="12"/>
    </row>
    <row r="143" spans="1:27" s="27" customFormat="1" x14ac:dyDescent="0.25">
      <c r="A143" s="26" t="s">
        <v>297</v>
      </c>
      <c r="B143" s="53" t="s">
        <v>592</v>
      </c>
      <c r="C143" s="50">
        <v>3011108</v>
      </c>
      <c r="D143" s="51">
        <f t="shared" si="44"/>
        <v>3011000</v>
      </c>
      <c r="E143" s="14">
        <v>-2361000</v>
      </c>
      <c r="F143" s="14">
        <v>110000</v>
      </c>
      <c r="G143" s="14">
        <v>522000</v>
      </c>
      <c r="H143" s="14"/>
      <c r="I143" s="14">
        <v>24498000</v>
      </c>
      <c r="J143" s="14">
        <v>940000</v>
      </c>
      <c r="K143" s="14">
        <f t="shared" si="45"/>
        <v>25960000</v>
      </c>
      <c r="L143" s="14">
        <f t="shared" si="46"/>
        <v>24388000</v>
      </c>
      <c r="M143" s="14">
        <f t="shared" si="47"/>
        <v>25328000</v>
      </c>
      <c r="N143" s="14">
        <f t="shared" si="48"/>
        <v>-632000</v>
      </c>
      <c r="O143" s="25">
        <f t="shared" si="49"/>
        <v>650000</v>
      </c>
      <c r="P143" s="14">
        <f t="shared" si="50"/>
        <v>18000</v>
      </c>
      <c r="Q143" s="20" t="str">
        <f t="shared" si="51"/>
        <v/>
      </c>
      <c r="R143" s="14">
        <v>24498000</v>
      </c>
      <c r="S143" s="14">
        <f t="shared" si="52"/>
        <v>0</v>
      </c>
      <c r="T143" s="44">
        <v>25960000</v>
      </c>
      <c r="U143" s="14">
        <f t="shared" si="53"/>
        <v>0</v>
      </c>
      <c r="V143" s="44">
        <v>24388000</v>
      </c>
      <c r="W143" s="14">
        <f t="shared" si="54"/>
        <v>0</v>
      </c>
      <c r="X143" s="44">
        <v>25328000</v>
      </c>
      <c r="Y143" s="14">
        <f t="shared" si="55"/>
        <v>0</v>
      </c>
      <c r="Z143" s="12"/>
      <c r="AA143" s="12"/>
    </row>
    <row r="144" spans="1:27" s="27" customFormat="1" x14ac:dyDescent="0.25">
      <c r="A144" s="26" t="s">
        <v>298</v>
      </c>
      <c r="B144" s="53" t="s">
        <v>148</v>
      </c>
      <c r="C144" s="50">
        <v>1614420</v>
      </c>
      <c r="D144" s="51">
        <f t="shared" si="44"/>
        <v>1614000</v>
      </c>
      <c r="E144" s="14">
        <v>-691000</v>
      </c>
      <c r="F144" s="14">
        <v>96000</v>
      </c>
      <c r="G144" s="14">
        <v>815000</v>
      </c>
      <c r="H144" s="14"/>
      <c r="I144" s="14">
        <v>33152000</v>
      </c>
      <c r="J144" s="14">
        <v>1907000</v>
      </c>
      <c r="K144" s="14">
        <f t="shared" si="45"/>
        <v>35874000</v>
      </c>
      <c r="L144" s="14">
        <f t="shared" si="46"/>
        <v>33056000</v>
      </c>
      <c r="M144" s="14">
        <f t="shared" si="47"/>
        <v>34963000</v>
      </c>
      <c r="N144" s="14">
        <f t="shared" si="48"/>
        <v>-911000</v>
      </c>
      <c r="O144" s="25">
        <f t="shared" si="49"/>
        <v>923000</v>
      </c>
      <c r="P144" s="14">
        <f t="shared" si="50"/>
        <v>12000</v>
      </c>
      <c r="Q144" s="20" t="str">
        <f t="shared" si="51"/>
        <v/>
      </c>
      <c r="R144" s="14">
        <v>33152000</v>
      </c>
      <c r="S144" s="14">
        <f t="shared" si="52"/>
        <v>0</v>
      </c>
      <c r="T144" s="44">
        <v>35874000</v>
      </c>
      <c r="U144" s="14">
        <f t="shared" si="53"/>
        <v>0</v>
      </c>
      <c r="V144" s="44">
        <v>33056000</v>
      </c>
      <c r="W144" s="14">
        <f t="shared" si="54"/>
        <v>0</v>
      </c>
      <c r="X144" s="44">
        <v>34963000</v>
      </c>
      <c r="Y144" s="14">
        <f t="shared" si="55"/>
        <v>0</v>
      </c>
      <c r="Z144" s="12"/>
      <c r="AA144" s="12"/>
    </row>
    <row r="145" spans="1:27" s="27" customFormat="1" ht="41.25" customHeight="1" x14ac:dyDescent="0.25">
      <c r="A145" s="26" t="s">
        <v>299</v>
      </c>
      <c r="B145" s="102" t="s">
        <v>704</v>
      </c>
      <c r="C145" s="50">
        <v>14066723</v>
      </c>
      <c r="D145" s="51">
        <f t="shared" si="44"/>
        <v>14067000</v>
      </c>
      <c r="E145" s="14">
        <v>-8314000</v>
      </c>
      <c r="F145" s="14">
        <v>4560000</v>
      </c>
      <c r="G145" s="14">
        <v>692000</v>
      </c>
      <c r="H145" s="14"/>
      <c r="I145" s="14">
        <v>36026000</v>
      </c>
      <c r="J145" s="14">
        <v>1510000</v>
      </c>
      <c r="K145" s="14">
        <f t="shared" si="45"/>
        <v>38228000</v>
      </c>
      <c r="L145" s="14">
        <f t="shared" si="46"/>
        <v>31466000</v>
      </c>
      <c r="M145" s="14">
        <f t="shared" si="47"/>
        <v>32976000</v>
      </c>
      <c r="N145" s="14">
        <f t="shared" si="48"/>
        <v>-5252000</v>
      </c>
      <c r="O145" s="25">
        <f t="shared" si="49"/>
        <v>5753000</v>
      </c>
      <c r="P145" s="14">
        <f t="shared" si="50"/>
        <v>501000</v>
      </c>
      <c r="Q145" s="20" t="str">
        <f t="shared" si="51"/>
        <v/>
      </c>
      <c r="R145" s="14">
        <v>36026000</v>
      </c>
      <c r="S145" s="14">
        <f t="shared" si="52"/>
        <v>0</v>
      </c>
      <c r="T145" s="44">
        <v>38228000</v>
      </c>
      <c r="U145" s="14">
        <f t="shared" si="53"/>
        <v>0</v>
      </c>
      <c r="V145" s="44">
        <v>31466000</v>
      </c>
      <c r="W145" s="14">
        <f t="shared" si="54"/>
        <v>0</v>
      </c>
      <c r="X145" s="44">
        <v>32976000</v>
      </c>
      <c r="Y145" s="14">
        <f t="shared" si="55"/>
        <v>0</v>
      </c>
      <c r="Z145" s="12"/>
      <c r="AA145" s="12"/>
    </row>
    <row r="146" spans="1:27" s="27" customFormat="1" x14ac:dyDescent="0.25">
      <c r="A146" s="26" t="s">
        <v>300</v>
      </c>
      <c r="B146" s="53" t="s">
        <v>149</v>
      </c>
      <c r="C146" s="50">
        <v>1968433</v>
      </c>
      <c r="D146" s="51">
        <f t="shared" si="44"/>
        <v>1968000</v>
      </c>
      <c r="E146" s="14">
        <v>-144000</v>
      </c>
      <c r="F146" s="14">
        <v>1327000</v>
      </c>
      <c r="G146" s="14">
        <v>64000</v>
      </c>
      <c r="H146" s="14"/>
      <c r="I146" s="14">
        <v>28452000</v>
      </c>
      <c r="J146" s="14">
        <v>0</v>
      </c>
      <c r="K146" s="14">
        <f t="shared" si="45"/>
        <v>28516000</v>
      </c>
      <c r="L146" s="14">
        <f t="shared" si="46"/>
        <v>27125000</v>
      </c>
      <c r="M146" s="14">
        <f t="shared" si="47"/>
        <v>27125000</v>
      </c>
      <c r="N146" s="14">
        <f t="shared" si="48"/>
        <v>-1391000</v>
      </c>
      <c r="O146" s="25">
        <f t="shared" si="49"/>
        <v>1824000</v>
      </c>
      <c r="P146" s="14">
        <f t="shared" si="50"/>
        <v>433000</v>
      </c>
      <c r="Q146" s="20" t="str">
        <f t="shared" si="51"/>
        <v/>
      </c>
      <c r="R146" s="14">
        <v>28452000</v>
      </c>
      <c r="S146" s="14">
        <f t="shared" si="52"/>
        <v>0</v>
      </c>
      <c r="T146" s="44">
        <v>28516000</v>
      </c>
      <c r="U146" s="14">
        <f t="shared" si="53"/>
        <v>0</v>
      </c>
      <c r="V146" s="44">
        <v>27125000</v>
      </c>
      <c r="W146" s="14">
        <f t="shared" si="54"/>
        <v>0</v>
      </c>
      <c r="X146" s="44">
        <v>27125000</v>
      </c>
      <c r="Y146" s="14">
        <f t="shared" si="55"/>
        <v>0</v>
      </c>
      <c r="Z146" s="12"/>
      <c r="AA146" s="12"/>
    </row>
    <row r="147" spans="1:27" s="27" customFormat="1" x14ac:dyDescent="0.25">
      <c r="A147" s="26" t="s">
        <v>312</v>
      </c>
      <c r="B147" s="53" t="s">
        <v>150</v>
      </c>
      <c r="C147" s="50">
        <v>2877325</v>
      </c>
      <c r="D147" s="51">
        <f t="shared" si="44"/>
        <v>2877000</v>
      </c>
      <c r="E147" s="14">
        <v>-1613000</v>
      </c>
      <c r="F147" s="14">
        <v>393000</v>
      </c>
      <c r="G147" s="14">
        <v>836000</v>
      </c>
      <c r="H147" s="14"/>
      <c r="I147" s="14">
        <v>32754000</v>
      </c>
      <c r="J147" s="14">
        <v>145000</v>
      </c>
      <c r="K147" s="14">
        <f t="shared" si="45"/>
        <v>33735000</v>
      </c>
      <c r="L147" s="14">
        <f t="shared" si="46"/>
        <v>32361000</v>
      </c>
      <c r="M147" s="14">
        <f t="shared" si="47"/>
        <v>32506000</v>
      </c>
      <c r="N147" s="14">
        <f t="shared" si="48"/>
        <v>-1229000</v>
      </c>
      <c r="O147" s="25">
        <f t="shared" si="49"/>
        <v>1264000</v>
      </c>
      <c r="P147" s="14">
        <f t="shared" si="50"/>
        <v>35000</v>
      </c>
      <c r="Q147" s="20" t="str">
        <f t="shared" si="51"/>
        <v/>
      </c>
      <c r="R147" s="14">
        <v>32754000</v>
      </c>
      <c r="S147" s="14">
        <f t="shared" si="52"/>
        <v>0</v>
      </c>
      <c r="T147" s="44">
        <v>33735000</v>
      </c>
      <c r="U147" s="14">
        <f t="shared" si="53"/>
        <v>0</v>
      </c>
      <c r="V147" s="44">
        <v>32361000</v>
      </c>
      <c r="W147" s="14">
        <f t="shared" si="54"/>
        <v>0</v>
      </c>
      <c r="X147" s="44">
        <v>32506000</v>
      </c>
      <c r="Y147" s="14">
        <f t="shared" si="55"/>
        <v>0</v>
      </c>
      <c r="Z147" s="12"/>
      <c r="AA147" s="12"/>
    </row>
    <row r="148" spans="1:27" s="27" customFormat="1" x14ac:dyDescent="0.25">
      <c r="A148" s="26" t="s">
        <v>313</v>
      </c>
      <c r="B148" s="53" t="s">
        <v>151</v>
      </c>
      <c r="C148" s="50">
        <v>3247602</v>
      </c>
      <c r="D148" s="51">
        <f t="shared" si="44"/>
        <v>3248000</v>
      </c>
      <c r="E148" s="14">
        <v>-994000</v>
      </c>
      <c r="F148" s="14">
        <v>1647000</v>
      </c>
      <c r="G148" s="14">
        <v>555000</v>
      </c>
      <c r="H148" s="14"/>
      <c r="I148" s="14">
        <v>25495000</v>
      </c>
      <c r="J148" s="14">
        <v>500000</v>
      </c>
      <c r="K148" s="14">
        <f t="shared" si="45"/>
        <v>26550000</v>
      </c>
      <c r="L148" s="14">
        <f t="shared" si="46"/>
        <v>23848000</v>
      </c>
      <c r="M148" s="14">
        <f t="shared" si="47"/>
        <v>24348000</v>
      </c>
      <c r="N148" s="14">
        <f t="shared" si="48"/>
        <v>-2202000</v>
      </c>
      <c r="O148" s="25">
        <f t="shared" si="49"/>
        <v>2254000</v>
      </c>
      <c r="P148" s="14">
        <f t="shared" si="50"/>
        <v>52000</v>
      </c>
      <c r="Q148" s="20" t="str">
        <f t="shared" si="51"/>
        <v/>
      </c>
      <c r="R148" s="14">
        <v>25495000</v>
      </c>
      <c r="S148" s="14">
        <f t="shared" si="52"/>
        <v>0</v>
      </c>
      <c r="T148" s="44">
        <v>26550000</v>
      </c>
      <c r="U148" s="14">
        <f t="shared" si="53"/>
        <v>0</v>
      </c>
      <c r="V148" s="44">
        <v>23848000</v>
      </c>
      <c r="W148" s="14">
        <f t="shared" si="54"/>
        <v>0</v>
      </c>
      <c r="X148" s="44">
        <v>24348000</v>
      </c>
      <c r="Y148" s="14">
        <f t="shared" si="55"/>
        <v>0</v>
      </c>
      <c r="Z148" s="12"/>
      <c r="AA148" s="12"/>
    </row>
    <row r="149" spans="1:27" s="27" customFormat="1" x14ac:dyDescent="0.25">
      <c r="A149" s="26" t="s">
        <v>314</v>
      </c>
      <c r="B149" s="53" t="s">
        <v>152</v>
      </c>
      <c r="C149" s="50">
        <v>9235424</v>
      </c>
      <c r="D149" s="51">
        <f t="shared" si="44"/>
        <v>9235000</v>
      </c>
      <c r="E149" s="14">
        <v>-4810000</v>
      </c>
      <c r="F149" s="14">
        <v>4038000</v>
      </c>
      <c r="G149" s="14">
        <v>348000</v>
      </c>
      <c r="H149" s="14"/>
      <c r="I149" s="14">
        <v>23189000</v>
      </c>
      <c r="J149" s="14">
        <v>72000</v>
      </c>
      <c r="K149" s="14">
        <f t="shared" si="45"/>
        <v>23609000</v>
      </c>
      <c r="L149" s="14">
        <f t="shared" si="46"/>
        <v>19151000</v>
      </c>
      <c r="M149" s="14">
        <f t="shared" si="47"/>
        <v>19223000</v>
      </c>
      <c r="N149" s="14">
        <f t="shared" si="48"/>
        <v>-4386000</v>
      </c>
      <c r="O149" s="25">
        <f t="shared" si="49"/>
        <v>4425000</v>
      </c>
      <c r="P149" s="14">
        <f t="shared" si="50"/>
        <v>39000</v>
      </c>
      <c r="Q149" s="20" t="str">
        <f t="shared" si="51"/>
        <v/>
      </c>
      <c r="R149" s="14">
        <v>23189000</v>
      </c>
      <c r="S149" s="14">
        <f t="shared" si="52"/>
        <v>0</v>
      </c>
      <c r="T149" s="44">
        <v>23609000</v>
      </c>
      <c r="U149" s="14">
        <f t="shared" si="53"/>
        <v>0</v>
      </c>
      <c r="V149" s="44">
        <v>19151000</v>
      </c>
      <c r="W149" s="14">
        <f t="shared" si="54"/>
        <v>0</v>
      </c>
      <c r="X149" s="44">
        <v>19223000</v>
      </c>
      <c r="Y149" s="14">
        <f t="shared" si="55"/>
        <v>0</v>
      </c>
      <c r="Z149" s="12"/>
      <c r="AA149" s="12"/>
    </row>
    <row r="150" spans="1:27" s="27" customFormat="1" x14ac:dyDescent="0.25">
      <c r="A150" s="26" t="s">
        <v>315</v>
      </c>
      <c r="B150" s="53" t="s">
        <v>153</v>
      </c>
      <c r="C150" s="50">
        <v>2034200</v>
      </c>
      <c r="D150" s="51">
        <f t="shared" si="44"/>
        <v>2034000</v>
      </c>
      <c r="E150" s="14">
        <v>-524000</v>
      </c>
      <c r="F150" s="14">
        <v>920000</v>
      </c>
      <c r="G150" s="14">
        <v>577000</v>
      </c>
      <c r="H150" s="14"/>
      <c r="I150" s="14">
        <v>25367000</v>
      </c>
      <c r="J150" s="14">
        <v>12000</v>
      </c>
      <c r="K150" s="14">
        <f t="shared" si="45"/>
        <v>25956000</v>
      </c>
      <c r="L150" s="14">
        <f t="shared" si="46"/>
        <v>24447000</v>
      </c>
      <c r="M150" s="14">
        <f t="shared" si="47"/>
        <v>24459000</v>
      </c>
      <c r="N150" s="14">
        <f t="shared" si="48"/>
        <v>-1497000</v>
      </c>
      <c r="O150" s="25">
        <f t="shared" si="49"/>
        <v>1510000</v>
      </c>
      <c r="P150" s="14">
        <f t="shared" si="50"/>
        <v>13000</v>
      </c>
      <c r="Q150" s="20" t="str">
        <f t="shared" si="51"/>
        <v/>
      </c>
      <c r="R150" s="14">
        <v>25367000</v>
      </c>
      <c r="S150" s="14">
        <f t="shared" si="52"/>
        <v>0</v>
      </c>
      <c r="T150" s="44">
        <v>25956000</v>
      </c>
      <c r="U150" s="14">
        <f t="shared" si="53"/>
        <v>0</v>
      </c>
      <c r="V150" s="44">
        <v>24447000</v>
      </c>
      <c r="W150" s="14">
        <f t="shared" si="54"/>
        <v>0</v>
      </c>
      <c r="X150" s="44">
        <v>24459000</v>
      </c>
      <c r="Y150" s="14">
        <f t="shared" si="55"/>
        <v>0</v>
      </c>
      <c r="Z150" s="12"/>
      <c r="AA150" s="12"/>
    </row>
    <row r="151" spans="1:27" s="27" customFormat="1" x14ac:dyDescent="0.25">
      <c r="A151" s="26" t="s">
        <v>316</v>
      </c>
      <c r="B151" s="53" t="s">
        <v>579</v>
      </c>
      <c r="C151" s="50">
        <v>1345577</v>
      </c>
      <c r="D151" s="51">
        <f t="shared" si="44"/>
        <v>1346000</v>
      </c>
      <c r="E151" s="14">
        <v>-324000</v>
      </c>
      <c r="F151" s="14">
        <v>633000</v>
      </c>
      <c r="G151" s="14">
        <v>376000</v>
      </c>
      <c r="H151" s="14"/>
      <c r="I151" s="14">
        <v>23430000</v>
      </c>
      <c r="J151" s="14">
        <v>1700000</v>
      </c>
      <c r="K151" s="14">
        <f t="shared" si="45"/>
        <v>25506000</v>
      </c>
      <c r="L151" s="14">
        <f t="shared" si="46"/>
        <v>22797000</v>
      </c>
      <c r="M151" s="14">
        <f t="shared" si="47"/>
        <v>24497000</v>
      </c>
      <c r="N151" s="14">
        <f t="shared" si="48"/>
        <v>-1009000</v>
      </c>
      <c r="O151" s="25">
        <f t="shared" si="49"/>
        <v>1022000</v>
      </c>
      <c r="P151" s="14">
        <f t="shared" si="50"/>
        <v>13000</v>
      </c>
      <c r="Q151" s="20" t="str">
        <f t="shared" si="51"/>
        <v/>
      </c>
      <c r="R151" s="14">
        <v>23430000</v>
      </c>
      <c r="S151" s="14">
        <f t="shared" si="52"/>
        <v>0</v>
      </c>
      <c r="T151" s="44">
        <v>25506000</v>
      </c>
      <c r="U151" s="14">
        <f t="shared" si="53"/>
        <v>0</v>
      </c>
      <c r="V151" s="44">
        <v>22797000</v>
      </c>
      <c r="W151" s="14">
        <f t="shared" si="54"/>
        <v>0</v>
      </c>
      <c r="X151" s="44">
        <v>24497000</v>
      </c>
      <c r="Y151" s="14">
        <f t="shared" si="55"/>
        <v>0</v>
      </c>
      <c r="Z151" s="12"/>
      <c r="AA151" s="12"/>
    </row>
    <row r="152" spans="1:27" s="27" customFormat="1" x14ac:dyDescent="0.25">
      <c r="A152" s="26" t="s">
        <v>317</v>
      </c>
      <c r="B152" s="53" t="s">
        <v>154</v>
      </c>
      <c r="C152" s="50">
        <v>3399030</v>
      </c>
      <c r="D152" s="51">
        <f t="shared" si="44"/>
        <v>3399000</v>
      </c>
      <c r="E152" s="14">
        <v>-1338000</v>
      </c>
      <c r="F152" s="14">
        <v>1656000</v>
      </c>
      <c r="G152" s="14">
        <v>306000</v>
      </c>
      <c r="H152" s="14"/>
      <c r="I152" s="14">
        <v>29226000</v>
      </c>
      <c r="J152" s="14">
        <v>50000</v>
      </c>
      <c r="K152" s="14">
        <f t="shared" si="45"/>
        <v>29582000</v>
      </c>
      <c r="L152" s="14">
        <f t="shared" si="46"/>
        <v>27570000</v>
      </c>
      <c r="M152" s="14">
        <f t="shared" si="47"/>
        <v>27620000</v>
      </c>
      <c r="N152" s="14">
        <f t="shared" si="48"/>
        <v>-1962000</v>
      </c>
      <c r="O152" s="25">
        <f t="shared" si="49"/>
        <v>2061000</v>
      </c>
      <c r="P152" s="14">
        <f t="shared" si="50"/>
        <v>99000</v>
      </c>
      <c r="Q152" s="20" t="str">
        <f t="shared" si="51"/>
        <v/>
      </c>
      <c r="R152" s="14">
        <v>29226000</v>
      </c>
      <c r="S152" s="14">
        <f t="shared" si="52"/>
        <v>0</v>
      </c>
      <c r="T152" s="44">
        <v>29582000</v>
      </c>
      <c r="U152" s="14">
        <f t="shared" si="53"/>
        <v>0</v>
      </c>
      <c r="V152" s="44">
        <v>27570000</v>
      </c>
      <c r="W152" s="14">
        <f t="shared" si="54"/>
        <v>0</v>
      </c>
      <c r="X152" s="44">
        <v>27620000</v>
      </c>
      <c r="Y152" s="14">
        <f t="shared" si="55"/>
        <v>0</v>
      </c>
      <c r="Z152" s="12"/>
      <c r="AA152" s="12"/>
    </row>
    <row r="153" spans="1:27" s="27" customFormat="1" x14ac:dyDescent="0.25">
      <c r="A153" s="26" t="s">
        <v>318</v>
      </c>
      <c r="B153" s="53" t="s">
        <v>155</v>
      </c>
      <c r="C153" s="50">
        <v>2446437</v>
      </c>
      <c r="D153" s="51">
        <f t="shared" si="44"/>
        <v>2446000</v>
      </c>
      <c r="E153" s="14">
        <v>-1117000</v>
      </c>
      <c r="F153" s="14">
        <v>989000</v>
      </c>
      <c r="G153" s="14">
        <v>192000</v>
      </c>
      <c r="H153" s="14"/>
      <c r="I153" s="14">
        <v>23009000</v>
      </c>
      <c r="J153" s="14">
        <v>1522000</v>
      </c>
      <c r="K153" s="14">
        <f t="shared" si="45"/>
        <v>24723000</v>
      </c>
      <c r="L153" s="14">
        <f t="shared" si="46"/>
        <v>22020000</v>
      </c>
      <c r="M153" s="14">
        <f t="shared" si="47"/>
        <v>23542000</v>
      </c>
      <c r="N153" s="14">
        <f t="shared" si="48"/>
        <v>-1181000</v>
      </c>
      <c r="O153" s="25">
        <f t="shared" si="49"/>
        <v>1329000</v>
      </c>
      <c r="P153" s="14">
        <f t="shared" si="50"/>
        <v>148000</v>
      </c>
      <c r="Q153" s="20" t="str">
        <f t="shared" si="51"/>
        <v/>
      </c>
      <c r="R153" s="14">
        <v>23009000</v>
      </c>
      <c r="S153" s="14">
        <f t="shared" si="52"/>
        <v>0</v>
      </c>
      <c r="T153" s="44">
        <v>24723000</v>
      </c>
      <c r="U153" s="14">
        <f t="shared" si="53"/>
        <v>0</v>
      </c>
      <c r="V153" s="44">
        <v>22020000</v>
      </c>
      <c r="W153" s="14">
        <f t="shared" si="54"/>
        <v>0</v>
      </c>
      <c r="X153" s="44">
        <v>23542000</v>
      </c>
      <c r="Y153" s="14">
        <f t="shared" si="55"/>
        <v>0</v>
      </c>
      <c r="Z153" s="12"/>
      <c r="AA153" s="12"/>
    </row>
    <row r="154" spans="1:27" s="27" customFormat="1" x14ac:dyDescent="0.25">
      <c r="A154" s="26" t="s">
        <v>319</v>
      </c>
      <c r="B154" s="53" t="s">
        <v>156</v>
      </c>
      <c r="C154" s="50">
        <v>4697555</v>
      </c>
      <c r="D154" s="51">
        <f t="shared" si="44"/>
        <v>4698000</v>
      </c>
      <c r="E154" s="14">
        <v>-838000</v>
      </c>
      <c r="F154" s="14">
        <v>2901000</v>
      </c>
      <c r="G154" s="14">
        <v>638000</v>
      </c>
      <c r="H154" s="14"/>
      <c r="I154" s="14">
        <v>25971000</v>
      </c>
      <c r="J154" s="14">
        <v>220000</v>
      </c>
      <c r="K154" s="14">
        <f t="shared" si="45"/>
        <v>26829000</v>
      </c>
      <c r="L154" s="14">
        <f t="shared" si="46"/>
        <v>23070000</v>
      </c>
      <c r="M154" s="14">
        <f t="shared" si="47"/>
        <v>23290000</v>
      </c>
      <c r="N154" s="14">
        <f t="shared" si="48"/>
        <v>-3539000</v>
      </c>
      <c r="O154" s="25">
        <f t="shared" si="49"/>
        <v>3860000</v>
      </c>
      <c r="P154" s="14">
        <f t="shared" si="50"/>
        <v>321000</v>
      </c>
      <c r="Q154" s="20" t="str">
        <f t="shared" si="51"/>
        <v/>
      </c>
      <c r="R154" s="14">
        <v>25971000</v>
      </c>
      <c r="S154" s="14">
        <f t="shared" si="52"/>
        <v>0</v>
      </c>
      <c r="T154" s="44">
        <v>26829000</v>
      </c>
      <c r="U154" s="14">
        <f t="shared" si="53"/>
        <v>0</v>
      </c>
      <c r="V154" s="44">
        <v>23070000</v>
      </c>
      <c r="W154" s="14">
        <f t="shared" si="54"/>
        <v>0</v>
      </c>
      <c r="X154" s="44">
        <v>23290000</v>
      </c>
      <c r="Y154" s="14">
        <f t="shared" si="55"/>
        <v>0</v>
      </c>
      <c r="Z154" s="12"/>
      <c r="AA154" s="12"/>
    </row>
    <row r="155" spans="1:27" s="27" customFormat="1" x14ac:dyDescent="0.25">
      <c r="A155" s="26" t="s">
        <v>320</v>
      </c>
      <c r="B155" s="53" t="s">
        <v>157</v>
      </c>
      <c r="C155" s="50">
        <v>1549457</v>
      </c>
      <c r="D155" s="51">
        <f t="shared" si="44"/>
        <v>1549000</v>
      </c>
      <c r="E155" s="14">
        <v>-675000</v>
      </c>
      <c r="F155" s="14">
        <v>122000</v>
      </c>
      <c r="G155" s="14">
        <v>494000</v>
      </c>
      <c r="H155" s="14"/>
      <c r="I155" s="14">
        <v>35998000</v>
      </c>
      <c r="J155" s="14">
        <v>8000</v>
      </c>
      <c r="K155" s="14">
        <f t="shared" si="45"/>
        <v>36500000</v>
      </c>
      <c r="L155" s="14">
        <f t="shared" si="46"/>
        <v>35876000</v>
      </c>
      <c r="M155" s="14">
        <f t="shared" si="47"/>
        <v>35884000</v>
      </c>
      <c r="N155" s="14">
        <f t="shared" si="48"/>
        <v>-616000</v>
      </c>
      <c r="O155" s="25">
        <f t="shared" si="49"/>
        <v>874000</v>
      </c>
      <c r="P155" s="14">
        <f t="shared" si="50"/>
        <v>258000</v>
      </c>
      <c r="Q155" s="20" t="str">
        <f t="shared" si="51"/>
        <v/>
      </c>
      <c r="R155" s="14">
        <v>35998000</v>
      </c>
      <c r="S155" s="14">
        <f t="shared" si="52"/>
        <v>0</v>
      </c>
      <c r="T155" s="44">
        <v>36500000</v>
      </c>
      <c r="U155" s="14">
        <f t="shared" si="53"/>
        <v>0</v>
      </c>
      <c r="V155" s="44">
        <v>35876000</v>
      </c>
      <c r="W155" s="14">
        <f t="shared" si="54"/>
        <v>0</v>
      </c>
      <c r="X155" s="44">
        <v>35884000</v>
      </c>
      <c r="Y155" s="14">
        <f t="shared" si="55"/>
        <v>0</v>
      </c>
      <c r="Z155" s="12"/>
      <c r="AA155" s="12"/>
    </row>
    <row r="156" spans="1:27" s="27" customFormat="1" x14ac:dyDescent="0.25">
      <c r="A156" s="26" t="s">
        <v>321</v>
      </c>
      <c r="B156" s="53" t="s">
        <v>158</v>
      </c>
      <c r="C156" s="50">
        <v>2341685</v>
      </c>
      <c r="D156" s="51">
        <f t="shared" si="44"/>
        <v>2342000</v>
      </c>
      <c r="E156" s="14">
        <v>-592000</v>
      </c>
      <c r="F156" s="14">
        <v>1461000</v>
      </c>
      <c r="G156" s="14">
        <v>187000</v>
      </c>
      <c r="H156" s="14"/>
      <c r="I156" s="14">
        <v>21220000</v>
      </c>
      <c r="J156" s="14">
        <v>316000</v>
      </c>
      <c r="K156" s="14">
        <f t="shared" si="45"/>
        <v>21723000</v>
      </c>
      <c r="L156" s="14">
        <f t="shared" si="46"/>
        <v>19759000</v>
      </c>
      <c r="M156" s="14">
        <f t="shared" si="47"/>
        <v>20075000</v>
      </c>
      <c r="N156" s="14">
        <f t="shared" si="48"/>
        <v>-1648000</v>
      </c>
      <c r="O156" s="25">
        <f t="shared" si="49"/>
        <v>1750000</v>
      </c>
      <c r="P156" s="14">
        <f t="shared" si="50"/>
        <v>102000</v>
      </c>
      <c r="Q156" s="20" t="str">
        <f t="shared" si="51"/>
        <v/>
      </c>
      <c r="R156" s="14">
        <v>21220000</v>
      </c>
      <c r="S156" s="14">
        <f t="shared" si="52"/>
        <v>0</v>
      </c>
      <c r="T156" s="44">
        <v>21723000</v>
      </c>
      <c r="U156" s="14">
        <f t="shared" si="53"/>
        <v>0</v>
      </c>
      <c r="V156" s="44">
        <v>19759000</v>
      </c>
      <c r="W156" s="14">
        <f t="shared" si="54"/>
        <v>0</v>
      </c>
      <c r="X156" s="44">
        <v>20075000</v>
      </c>
      <c r="Y156" s="14">
        <f t="shared" si="55"/>
        <v>0</v>
      </c>
      <c r="Z156" s="12"/>
      <c r="AA156" s="12"/>
    </row>
    <row r="157" spans="1:27" s="27" customFormat="1" x14ac:dyDescent="0.25">
      <c r="A157" s="26" t="s">
        <v>322</v>
      </c>
      <c r="B157" s="53" t="s">
        <v>159</v>
      </c>
      <c r="C157" s="50">
        <v>1196737</v>
      </c>
      <c r="D157" s="51">
        <f t="shared" si="44"/>
        <v>1197000</v>
      </c>
      <c r="E157" s="14">
        <v>-185000</v>
      </c>
      <c r="F157" s="14">
        <v>897000</v>
      </c>
      <c r="G157" s="14">
        <v>88000</v>
      </c>
      <c r="H157" s="14"/>
      <c r="I157" s="14">
        <v>31442000</v>
      </c>
      <c r="J157" s="14">
        <v>0</v>
      </c>
      <c r="K157" s="14">
        <f t="shared" si="45"/>
        <v>31530000</v>
      </c>
      <c r="L157" s="14">
        <f t="shared" si="46"/>
        <v>30545000</v>
      </c>
      <c r="M157" s="14">
        <f t="shared" si="47"/>
        <v>30545000</v>
      </c>
      <c r="N157" s="14">
        <f t="shared" si="48"/>
        <v>-985000</v>
      </c>
      <c r="O157" s="25">
        <f t="shared" si="49"/>
        <v>1012000</v>
      </c>
      <c r="P157" s="14">
        <f t="shared" si="50"/>
        <v>27000</v>
      </c>
      <c r="Q157" s="20" t="str">
        <f t="shared" si="51"/>
        <v/>
      </c>
      <c r="R157" s="14">
        <v>31442000</v>
      </c>
      <c r="S157" s="14">
        <f t="shared" si="52"/>
        <v>0</v>
      </c>
      <c r="T157" s="44">
        <v>31530000</v>
      </c>
      <c r="U157" s="14">
        <f t="shared" si="53"/>
        <v>0</v>
      </c>
      <c r="V157" s="44">
        <v>30545000</v>
      </c>
      <c r="W157" s="14">
        <f t="shared" si="54"/>
        <v>0</v>
      </c>
      <c r="X157" s="44">
        <v>30545000</v>
      </c>
      <c r="Y157" s="14">
        <f t="shared" si="55"/>
        <v>0</v>
      </c>
      <c r="Z157" s="12"/>
      <c r="AA157" s="12"/>
    </row>
    <row r="158" spans="1:27" s="27" customFormat="1" x14ac:dyDescent="0.25">
      <c r="A158" s="26" t="s">
        <v>195</v>
      </c>
      <c r="B158" s="53" t="s">
        <v>160</v>
      </c>
      <c r="C158" s="50">
        <v>2448285</v>
      </c>
      <c r="D158" s="51">
        <f t="shared" si="44"/>
        <v>2448000</v>
      </c>
      <c r="E158" s="14">
        <v>-746000</v>
      </c>
      <c r="F158" s="14">
        <v>901000</v>
      </c>
      <c r="G158" s="14">
        <v>670000</v>
      </c>
      <c r="H158" s="14"/>
      <c r="I158" s="14">
        <v>27163000</v>
      </c>
      <c r="J158" s="14">
        <v>0</v>
      </c>
      <c r="K158" s="14">
        <f t="shared" si="45"/>
        <v>27833000</v>
      </c>
      <c r="L158" s="14">
        <f t="shared" si="46"/>
        <v>26262000</v>
      </c>
      <c r="M158" s="14">
        <f t="shared" si="47"/>
        <v>26262000</v>
      </c>
      <c r="N158" s="14">
        <f t="shared" si="48"/>
        <v>-1571000</v>
      </c>
      <c r="O158" s="25">
        <f t="shared" si="49"/>
        <v>1702000</v>
      </c>
      <c r="P158" s="14">
        <f t="shared" si="50"/>
        <v>131000</v>
      </c>
      <c r="Q158" s="20" t="str">
        <f t="shared" si="51"/>
        <v/>
      </c>
      <c r="R158" s="14">
        <v>27163000</v>
      </c>
      <c r="S158" s="14">
        <f t="shared" si="52"/>
        <v>0</v>
      </c>
      <c r="T158" s="44">
        <v>27833000</v>
      </c>
      <c r="U158" s="14">
        <f t="shared" si="53"/>
        <v>0</v>
      </c>
      <c r="V158" s="44">
        <v>26262000</v>
      </c>
      <c r="W158" s="14">
        <f t="shared" si="54"/>
        <v>0</v>
      </c>
      <c r="X158" s="44">
        <v>26262000</v>
      </c>
      <c r="Y158" s="14">
        <f t="shared" si="55"/>
        <v>0</v>
      </c>
      <c r="Z158" s="12"/>
      <c r="AA158" s="12"/>
    </row>
    <row r="159" spans="1:27" s="27" customFormat="1" x14ac:dyDescent="0.25">
      <c r="A159" s="26" t="s">
        <v>323</v>
      </c>
      <c r="B159" s="53" t="s">
        <v>161</v>
      </c>
      <c r="C159" s="50">
        <v>1591226</v>
      </c>
      <c r="D159" s="51">
        <f t="shared" si="44"/>
        <v>1591000</v>
      </c>
      <c r="E159" s="14">
        <v>-1095000</v>
      </c>
      <c r="F159" s="14">
        <v>240000</v>
      </c>
      <c r="G159" s="14">
        <v>0</v>
      </c>
      <c r="H159" s="14"/>
      <c r="I159" s="14">
        <v>31313000</v>
      </c>
      <c r="J159" s="14">
        <v>15000</v>
      </c>
      <c r="K159" s="14">
        <f t="shared" si="45"/>
        <v>31328000</v>
      </c>
      <c r="L159" s="14">
        <f t="shared" si="46"/>
        <v>31073000</v>
      </c>
      <c r="M159" s="14">
        <f t="shared" si="47"/>
        <v>31088000</v>
      </c>
      <c r="N159" s="14">
        <f t="shared" si="48"/>
        <v>-240000</v>
      </c>
      <c r="O159" s="25">
        <f t="shared" si="49"/>
        <v>496000</v>
      </c>
      <c r="P159" s="14">
        <f t="shared" si="50"/>
        <v>256000</v>
      </c>
      <c r="Q159" s="20" t="str">
        <f t="shared" si="51"/>
        <v/>
      </c>
      <c r="R159" s="14">
        <v>31313000</v>
      </c>
      <c r="S159" s="14">
        <f t="shared" si="52"/>
        <v>0</v>
      </c>
      <c r="T159" s="44">
        <v>31328000</v>
      </c>
      <c r="U159" s="14">
        <f t="shared" si="53"/>
        <v>0</v>
      </c>
      <c r="V159" s="44">
        <v>31073000</v>
      </c>
      <c r="W159" s="14">
        <f t="shared" si="54"/>
        <v>0</v>
      </c>
      <c r="X159" s="44">
        <v>31088000</v>
      </c>
      <c r="Y159" s="14">
        <f t="shared" si="55"/>
        <v>0</v>
      </c>
      <c r="Z159" s="12"/>
      <c r="AA159" s="12"/>
    </row>
    <row r="160" spans="1:27" s="27" customFormat="1" x14ac:dyDescent="0.25">
      <c r="A160" s="26" t="s">
        <v>324</v>
      </c>
      <c r="B160" s="53" t="s">
        <v>162</v>
      </c>
      <c r="C160" s="50">
        <v>1793755</v>
      </c>
      <c r="D160" s="51">
        <f t="shared" si="44"/>
        <v>1794000</v>
      </c>
      <c r="E160" s="14">
        <v>-908000</v>
      </c>
      <c r="F160" s="14">
        <v>360000</v>
      </c>
      <c r="G160" s="14">
        <v>405000</v>
      </c>
      <c r="H160" s="14"/>
      <c r="I160" s="14">
        <v>27500000</v>
      </c>
      <c r="J160" s="14">
        <v>0</v>
      </c>
      <c r="K160" s="14">
        <f t="shared" si="45"/>
        <v>27905000</v>
      </c>
      <c r="L160" s="14">
        <f t="shared" si="46"/>
        <v>27140000</v>
      </c>
      <c r="M160" s="14">
        <f t="shared" si="47"/>
        <v>27140000</v>
      </c>
      <c r="N160" s="14">
        <f t="shared" si="48"/>
        <v>-765000</v>
      </c>
      <c r="O160" s="25">
        <f t="shared" si="49"/>
        <v>886000</v>
      </c>
      <c r="P160" s="14">
        <f t="shared" si="50"/>
        <v>121000</v>
      </c>
      <c r="Q160" s="20" t="str">
        <f t="shared" si="51"/>
        <v/>
      </c>
      <c r="R160" s="14">
        <v>27500000</v>
      </c>
      <c r="S160" s="14">
        <f t="shared" si="52"/>
        <v>0</v>
      </c>
      <c r="T160" s="44">
        <v>27905000</v>
      </c>
      <c r="U160" s="14">
        <f t="shared" si="53"/>
        <v>0</v>
      </c>
      <c r="V160" s="44">
        <v>27140000</v>
      </c>
      <c r="W160" s="14">
        <f t="shared" si="54"/>
        <v>0</v>
      </c>
      <c r="X160" s="44">
        <v>27140000</v>
      </c>
      <c r="Y160" s="14">
        <f t="shared" si="55"/>
        <v>0</v>
      </c>
      <c r="Z160" s="12"/>
      <c r="AA160" s="12"/>
    </row>
    <row r="161" spans="1:27" s="27" customFormat="1" x14ac:dyDescent="0.25">
      <c r="A161" s="26" t="s">
        <v>325</v>
      </c>
      <c r="B161" s="53" t="s">
        <v>163</v>
      </c>
      <c r="C161" s="50">
        <v>179242</v>
      </c>
      <c r="D161" s="51">
        <f t="shared" si="44"/>
        <v>179000</v>
      </c>
      <c r="E161" s="14">
        <v>-31000</v>
      </c>
      <c r="F161" s="14">
        <v>55000</v>
      </c>
      <c r="G161" s="14">
        <v>4000</v>
      </c>
      <c r="H161" s="14"/>
      <c r="I161" s="14">
        <v>25305000</v>
      </c>
      <c r="J161" s="14">
        <v>4000</v>
      </c>
      <c r="K161" s="14">
        <f t="shared" si="45"/>
        <v>25313000</v>
      </c>
      <c r="L161" s="14">
        <f t="shared" si="46"/>
        <v>25250000</v>
      </c>
      <c r="M161" s="14">
        <f t="shared" si="47"/>
        <v>25254000</v>
      </c>
      <c r="N161" s="14">
        <f t="shared" si="48"/>
        <v>-59000</v>
      </c>
      <c r="O161" s="25">
        <f t="shared" si="49"/>
        <v>148000</v>
      </c>
      <c r="P161" s="14">
        <f t="shared" si="50"/>
        <v>89000</v>
      </c>
      <c r="Q161" s="20" t="str">
        <f t="shared" si="51"/>
        <v/>
      </c>
      <c r="R161" s="14">
        <v>25305000</v>
      </c>
      <c r="S161" s="14">
        <f t="shared" si="52"/>
        <v>0</v>
      </c>
      <c r="T161" s="44">
        <v>25313000</v>
      </c>
      <c r="U161" s="14">
        <f t="shared" si="53"/>
        <v>0</v>
      </c>
      <c r="V161" s="44">
        <v>25250000</v>
      </c>
      <c r="W161" s="14">
        <f t="shared" si="54"/>
        <v>0</v>
      </c>
      <c r="X161" s="44">
        <v>25254000</v>
      </c>
      <c r="Y161" s="14">
        <f t="shared" si="55"/>
        <v>0</v>
      </c>
      <c r="Z161" s="12"/>
      <c r="AA161" s="12"/>
    </row>
    <row r="162" spans="1:27" s="27" customFormat="1" x14ac:dyDescent="0.25">
      <c r="A162" s="4" t="s">
        <v>196</v>
      </c>
      <c r="B162" s="53" t="s">
        <v>164</v>
      </c>
      <c r="C162" s="50">
        <v>4022851</v>
      </c>
      <c r="D162" s="51">
        <f t="shared" si="44"/>
        <v>4023000</v>
      </c>
      <c r="E162" s="14">
        <v>-1937000</v>
      </c>
      <c r="F162" s="14">
        <v>1489000</v>
      </c>
      <c r="G162" s="14">
        <v>588000</v>
      </c>
      <c r="H162" s="14"/>
      <c r="I162" s="14">
        <v>26100000</v>
      </c>
      <c r="J162" s="14">
        <v>30000</v>
      </c>
      <c r="K162" s="14">
        <f t="shared" si="45"/>
        <v>26718000</v>
      </c>
      <c r="L162" s="14">
        <f t="shared" si="46"/>
        <v>24611000</v>
      </c>
      <c r="M162" s="14">
        <f t="shared" si="47"/>
        <v>24641000</v>
      </c>
      <c r="N162" s="14">
        <f t="shared" si="48"/>
        <v>-2077000</v>
      </c>
      <c r="O162" s="25">
        <f t="shared" si="49"/>
        <v>2086000</v>
      </c>
      <c r="P162" s="14">
        <f t="shared" si="50"/>
        <v>9000</v>
      </c>
      <c r="Q162" s="20" t="str">
        <f t="shared" si="51"/>
        <v/>
      </c>
      <c r="R162" s="14">
        <v>26100000</v>
      </c>
      <c r="S162" s="14">
        <f t="shared" si="52"/>
        <v>0</v>
      </c>
      <c r="T162" s="44">
        <v>26718000</v>
      </c>
      <c r="U162" s="14">
        <f t="shared" si="53"/>
        <v>0</v>
      </c>
      <c r="V162" s="44">
        <v>24611000</v>
      </c>
      <c r="W162" s="14">
        <f t="shared" si="54"/>
        <v>0</v>
      </c>
      <c r="X162" s="44">
        <v>24641000</v>
      </c>
      <c r="Y162" s="14">
        <f t="shared" si="55"/>
        <v>0</v>
      </c>
      <c r="Z162" s="12"/>
      <c r="AA162" s="12"/>
    </row>
    <row r="163" spans="1:27" s="27" customFormat="1" x14ac:dyDescent="0.25">
      <c r="A163" s="26" t="s">
        <v>197</v>
      </c>
      <c r="B163" s="53" t="s">
        <v>165</v>
      </c>
      <c r="C163" s="50">
        <v>4913855</v>
      </c>
      <c r="D163" s="51">
        <f t="shared" si="44"/>
        <v>4914000</v>
      </c>
      <c r="E163" s="14">
        <v>-2899000</v>
      </c>
      <c r="F163" s="14">
        <v>1211000</v>
      </c>
      <c r="G163" s="14">
        <v>303000</v>
      </c>
      <c r="H163" s="14"/>
      <c r="I163" s="14">
        <v>23851000</v>
      </c>
      <c r="J163" s="14">
        <v>0</v>
      </c>
      <c r="K163" s="14">
        <f t="shared" si="45"/>
        <v>24154000</v>
      </c>
      <c r="L163" s="14">
        <f t="shared" si="46"/>
        <v>22640000</v>
      </c>
      <c r="M163" s="14">
        <f t="shared" si="47"/>
        <v>22640000</v>
      </c>
      <c r="N163" s="14">
        <f t="shared" si="48"/>
        <v>-1514000</v>
      </c>
      <c r="O163" s="25">
        <f t="shared" si="49"/>
        <v>2015000</v>
      </c>
      <c r="P163" s="14">
        <f t="shared" si="50"/>
        <v>501000</v>
      </c>
      <c r="Q163" s="20" t="str">
        <f t="shared" si="51"/>
        <v/>
      </c>
      <c r="R163" s="14">
        <v>23851000</v>
      </c>
      <c r="S163" s="14">
        <f t="shared" si="52"/>
        <v>0</v>
      </c>
      <c r="T163" s="44">
        <v>24154000</v>
      </c>
      <c r="U163" s="14">
        <f t="shared" si="53"/>
        <v>0</v>
      </c>
      <c r="V163" s="44">
        <v>22640000</v>
      </c>
      <c r="W163" s="14">
        <f t="shared" si="54"/>
        <v>0</v>
      </c>
      <c r="X163" s="44">
        <v>22640000</v>
      </c>
      <c r="Y163" s="14">
        <f t="shared" si="55"/>
        <v>0</v>
      </c>
      <c r="Z163" s="12"/>
      <c r="AA163" s="12"/>
    </row>
    <row r="164" spans="1:27" s="27" customFormat="1" x14ac:dyDescent="0.25">
      <c r="A164" s="26" t="s">
        <v>198</v>
      </c>
      <c r="B164" s="53" t="s">
        <v>166</v>
      </c>
      <c r="C164" s="50">
        <v>7661656</v>
      </c>
      <c r="D164" s="51">
        <f t="shared" si="44"/>
        <v>7662000</v>
      </c>
      <c r="E164" s="14">
        <v>-4096000</v>
      </c>
      <c r="F164" s="14">
        <v>2486000</v>
      </c>
      <c r="G164" s="14">
        <v>888000</v>
      </c>
      <c r="H164" s="14"/>
      <c r="I164" s="14">
        <v>26635000</v>
      </c>
      <c r="J164" s="14">
        <v>0</v>
      </c>
      <c r="K164" s="14">
        <f t="shared" si="45"/>
        <v>27523000</v>
      </c>
      <c r="L164" s="14">
        <f t="shared" si="46"/>
        <v>24149000</v>
      </c>
      <c r="M164" s="14">
        <f t="shared" si="47"/>
        <v>24149000</v>
      </c>
      <c r="N164" s="14">
        <f t="shared" si="48"/>
        <v>-3374000</v>
      </c>
      <c r="O164" s="25">
        <f t="shared" si="49"/>
        <v>3566000</v>
      </c>
      <c r="P164" s="14">
        <f t="shared" si="50"/>
        <v>192000</v>
      </c>
      <c r="Q164" s="20" t="str">
        <f t="shared" si="51"/>
        <v/>
      </c>
      <c r="R164" s="14">
        <v>26635000</v>
      </c>
      <c r="S164" s="14">
        <f t="shared" si="52"/>
        <v>0</v>
      </c>
      <c r="T164" s="44">
        <v>27523000</v>
      </c>
      <c r="U164" s="14">
        <f t="shared" si="53"/>
        <v>0</v>
      </c>
      <c r="V164" s="44">
        <v>24149000</v>
      </c>
      <c r="W164" s="14">
        <f t="shared" si="54"/>
        <v>0</v>
      </c>
      <c r="X164" s="44">
        <v>24149000</v>
      </c>
      <c r="Y164" s="14">
        <f t="shared" si="55"/>
        <v>0</v>
      </c>
      <c r="Z164" s="12"/>
      <c r="AA164" s="12"/>
    </row>
    <row r="165" spans="1:27" s="27" customFormat="1" x14ac:dyDescent="0.25">
      <c r="A165" s="26" t="s">
        <v>589</v>
      </c>
      <c r="B165" s="53" t="s">
        <v>590</v>
      </c>
      <c r="C165" s="50">
        <v>1652539</v>
      </c>
      <c r="D165" s="51">
        <f t="shared" si="44"/>
        <v>1653000</v>
      </c>
      <c r="E165" s="14">
        <v>-1047000</v>
      </c>
      <c r="F165" s="14">
        <v>501000</v>
      </c>
      <c r="G165" s="14">
        <v>82000</v>
      </c>
      <c r="H165" s="14"/>
      <c r="I165" s="14">
        <v>24531000</v>
      </c>
      <c r="J165" s="14">
        <v>400000</v>
      </c>
      <c r="K165" s="14">
        <f t="shared" si="45"/>
        <v>25013000</v>
      </c>
      <c r="L165" s="14">
        <f t="shared" si="46"/>
        <v>24030000</v>
      </c>
      <c r="M165" s="14">
        <f t="shared" si="47"/>
        <v>24430000</v>
      </c>
      <c r="N165" s="14">
        <f t="shared" ref="N165:N173" si="56">M165-K165</f>
        <v>-583000</v>
      </c>
      <c r="O165" s="25">
        <f t="shared" ref="O165:O173" si="57">D165+E165</f>
        <v>606000</v>
      </c>
      <c r="P165" s="14">
        <f t="shared" si="50"/>
        <v>23000</v>
      </c>
      <c r="Q165" s="20" t="str">
        <f t="shared" si="51"/>
        <v/>
      </c>
      <c r="R165" s="14">
        <v>24531000</v>
      </c>
      <c r="S165" s="14">
        <f t="shared" ref="S165:S174" si="58">I165-R165</f>
        <v>0</v>
      </c>
      <c r="T165" s="44">
        <v>25013000</v>
      </c>
      <c r="U165" s="14">
        <f t="shared" ref="U165:U174" si="59">K165-T165</f>
        <v>0</v>
      </c>
      <c r="V165" s="44">
        <v>24030000</v>
      </c>
      <c r="W165" s="14">
        <f t="shared" ref="W165:W174" si="60">L165-V165</f>
        <v>0</v>
      </c>
      <c r="X165" s="44">
        <v>24430000</v>
      </c>
      <c r="Y165" s="14">
        <f t="shared" ref="Y165:Y174" si="61">M165-X165</f>
        <v>0</v>
      </c>
      <c r="Z165" s="12"/>
      <c r="AA165" s="12"/>
    </row>
    <row r="166" spans="1:27" s="27" customFormat="1" x14ac:dyDescent="0.25">
      <c r="A166" s="26" t="s">
        <v>200</v>
      </c>
      <c r="B166" s="53" t="s">
        <v>167</v>
      </c>
      <c r="C166" s="50">
        <v>2739981</v>
      </c>
      <c r="D166" s="51">
        <f t="shared" si="44"/>
        <v>2740000</v>
      </c>
      <c r="E166" s="14">
        <v>-1712000</v>
      </c>
      <c r="F166" s="14">
        <v>276000</v>
      </c>
      <c r="G166" s="14">
        <v>544000</v>
      </c>
      <c r="H166" s="14"/>
      <c r="I166" s="14">
        <v>26833000</v>
      </c>
      <c r="J166" s="14">
        <v>50000</v>
      </c>
      <c r="K166" s="14">
        <f t="shared" si="45"/>
        <v>27427000</v>
      </c>
      <c r="L166" s="14">
        <f t="shared" si="46"/>
        <v>26557000</v>
      </c>
      <c r="M166" s="14">
        <f t="shared" si="47"/>
        <v>26607000</v>
      </c>
      <c r="N166" s="14">
        <f t="shared" si="56"/>
        <v>-820000</v>
      </c>
      <c r="O166" s="25">
        <f t="shared" si="57"/>
        <v>1028000</v>
      </c>
      <c r="P166" s="14">
        <f t="shared" si="50"/>
        <v>208000</v>
      </c>
      <c r="Q166" s="20" t="str">
        <f t="shared" si="51"/>
        <v/>
      </c>
      <c r="R166" s="14">
        <v>26833000</v>
      </c>
      <c r="S166" s="14">
        <f t="shared" si="58"/>
        <v>0</v>
      </c>
      <c r="T166" s="44">
        <v>27427000</v>
      </c>
      <c r="U166" s="14">
        <f t="shared" si="59"/>
        <v>0</v>
      </c>
      <c r="V166" s="44">
        <v>26557000</v>
      </c>
      <c r="W166" s="14">
        <f t="shared" si="60"/>
        <v>0</v>
      </c>
      <c r="X166" s="44">
        <v>26607000</v>
      </c>
      <c r="Y166" s="14">
        <f t="shared" si="61"/>
        <v>0</v>
      </c>
      <c r="Z166" s="12"/>
      <c r="AA166" s="12"/>
    </row>
    <row r="167" spans="1:27" s="27" customFormat="1" x14ac:dyDescent="0.25">
      <c r="A167" s="26" t="s">
        <v>201</v>
      </c>
      <c r="B167" s="53" t="s">
        <v>168</v>
      </c>
      <c r="C167" s="50">
        <v>3919797</v>
      </c>
      <c r="D167" s="51">
        <f t="shared" si="44"/>
        <v>3920000</v>
      </c>
      <c r="E167" s="14">
        <v>-2135000</v>
      </c>
      <c r="F167" s="14">
        <v>1232000</v>
      </c>
      <c r="G167" s="14">
        <v>423000</v>
      </c>
      <c r="H167" s="14"/>
      <c r="I167" s="14">
        <v>26697000</v>
      </c>
      <c r="J167" s="14">
        <v>200000</v>
      </c>
      <c r="K167" s="14">
        <f t="shared" si="45"/>
        <v>27320000</v>
      </c>
      <c r="L167" s="14">
        <f t="shared" si="46"/>
        <v>25465000</v>
      </c>
      <c r="M167" s="14">
        <f t="shared" si="47"/>
        <v>25665000</v>
      </c>
      <c r="N167" s="14">
        <f t="shared" si="56"/>
        <v>-1655000</v>
      </c>
      <c r="O167" s="25">
        <f t="shared" si="57"/>
        <v>1785000</v>
      </c>
      <c r="P167" s="14">
        <f t="shared" si="50"/>
        <v>130000</v>
      </c>
      <c r="Q167" s="20" t="str">
        <f t="shared" si="51"/>
        <v/>
      </c>
      <c r="R167" s="14">
        <v>26697000</v>
      </c>
      <c r="S167" s="14">
        <f t="shared" si="58"/>
        <v>0</v>
      </c>
      <c r="T167" s="44">
        <v>27320000</v>
      </c>
      <c r="U167" s="14">
        <f t="shared" si="59"/>
        <v>0</v>
      </c>
      <c r="V167" s="44">
        <v>25465000</v>
      </c>
      <c r="W167" s="14">
        <f t="shared" si="60"/>
        <v>0</v>
      </c>
      <c r="X167" s="44">
        <v>25665000</v>
      </c>
      <c r="Y167" s="14">
        <f t="shared" si="61"/>
        <v>0</v>
      </c>
      <c r="Z167" s="12"/>
      <c r="AA167" s="12"/>
    </row>
    <row r="168" spans="1:27" s="27" customFormat="1" x14ac:dyDescent="0.25">
      <c r="A168" s="26" t="s">
        <v>202</v>
      </c>
      <c r="B168" s="53" t="s">
        <v>169</v>
      </c>
      <c r="C168" s="50">
        <v>3549712</v>
      </c>
      <c r="D168" s="51">
        <f t="shared" si="44"/>
        <v>3550000</v>
      </c>
      <c r="E168" s="14">
        <v>-1446000</v>
      </c>
      <c r="F168" s="14">
        <v>1113000</v>
      </c>
      <c r="G168" s="14">
        <v>490000</v>
      </c>
      <c r="H168" s="14"/>
      <c r="I168" s="14">
        <v>28511000</v>
      </c>
      <c r="J168" s="14">
        <v>5000</v>
      </c>
      <c r="K168" s="14">
        <f t="shared" si="45"/>
        <v>29006000</v>
      </c>
      <c r="L168" s="14">
        <f t="shared" si="46"/>
        <v>27398000</v>
      </c>
      <c r="M168" s="14">
        <f t="shared" si="47"/>
        <v>27403000</v>
      </c>
      <c r="N168" s="14">
        <f t="shared" si="56"/>
        <v>-1603000</v>
      </c>
      <c r="O168" s="25">
        <f t="shared" si="57"/>
        <v>2104000</v>
      </c>
      <c r="P168" s="14">
        <f t="shared" si="50"/>
        <v>501000</v>
      </c>
      <c r="Q168" s="20" t="str">
        <f t="shared" si="51"/>
        <v/>
      </c>
      <c r="R168" s="14">
        <v>28511000</v>
      </c>
      <c r="S168" s="14">
        <f t="shared" si="58"/>
        <v>0</v>
      </c>
      <c r="T168" s="44">
        <v>29006000</v>
      </c>
      <c r="U168" s="14">
        <f t="shared" si="59"/>
        <v>0</v>
      </c>
      <c r="V168" s="44">
        <v>27398000</v>
      </c>
      <c r="W168" s="14">
        <f t="shared" si="60"/>
        <v>0</v>
      </c>
      <c r="X168" s="44">
        <v>27403000</v>
      </c>
      <c r="Y168" s="14">
        <f t="shared" si="61"/>
        <v>0</v>
      </c>
      <c r="Z168" s="12"/>
      <c r="AA168" s="12"/>
    </row>
    <row r="169" spans="1:27" s="27" customFormat="1" x14ac:dyDescent="0.25">
      <c r="A169" s="26" t="s">
        <v>234</v>
      </c>
      <c r="B169" s="53" t="s">
        <v>568</v>
      </c>
      <c r="C169" s="50">
        <v>3054960</v>
      </c>
      <c r="D169" s="51">
        <f t="shared" si="44"/>
        <v>3055000</v>
      </c>
      <c r="E169" s="14">
        <v>-1264000</v>
      </c>
      <c r="F169" s="14">
        <v>580000</v>
      </c>
      <c r="G169" s="14">
        <v>1200000</v>
      </c>
      <c r="H169" s="14"/>
      <c r="I169" s="14">
        <v>82759000</v>
      </c>
      <c r="J169" s="14">
        <v>4320000</v>
      </c>
      <c r="K169" s="14">
        <f t="shared" si="45"/>
        <v>88279000</v>
      </c>
      <c r="L169" s="14">
        <f t="shared" si="46"/>
        <v>82179000</v>
      </c>
      <c r="M169" s="14">
        <f t="shared" si="47"/>
        <v>86499000</v>
      </c>
      <c r="N169" s="14">
        <f t="shared" si="56"/>
        <v>-1780000</v>
      </c>
      <c r="O169" s="25">
        <f t="shared" si="57"/>
        <v>1791000</v>
      </c>
      <c r="P169" s="14">
        <f t="shared" si="50"/>
        <v>11000</v>
      </c>
      <c r="Q169" s="20" t="str">
        <f t="shared" si="51"/>
        <v/>
      </c>
      <c r="R169" s="14">
        <v>82759000</v>
      </c>
      <c r="S169" s="14">
        <f t="shared" si="58"/>
        <v>0</v>
      </c>
      <c r="T169" s="44">
        <v>88279000</v>
      </c>
      <c r="U169" s="14">
        <f t="shared" si="59"/>
        <v>0</v>
      </c>
      <c r="V169" s="44">
        <v>82179000</v>
      </c>
      <c r="W169" s="14">
        <f t="shared" si="60"/>
        <v>0</v>
      </c>
      <c r="X169" s="44">
        <v>86499000</v>
      </c>
      <c r="Y169" s="14">
        <f t="shared" si="61"/>
        <v>0</v>
      </c>
      <c r="Z169" s="12"/>
      <c r="AA169" s="12"/>
    </row>
    <row r="170" spans="1:27" s="27" customFormat="1" x14ac:dyDescent="0.25">
      <c r="A170" s="26" t="s">
        <v>220</v>
      </c>
      <c r="B170" s="53" t="s">
        <v>569</v>
      </c>
      <c r="C170" s="50">
        <v>2641975</v>
      </c>
      <c r="D170" s="51">
        <f t="shared" si="44"/>
        <v>2642000</v>
      </c>
      <c r="E170" s="14">
        <v>-1498000</v>
      </c>
      <c r="F170" s="14">
        <v>0</v>
      </c>
      <c r="G170" s="14">
        <v>1135000</v>
      </c>
      <c r="H170" s="14"/>
      <c r="I170" s="14">
        <v>79062000</v>
      </c>
      <c r="J170" s="14">
        <v>80000</v>
      </c>
      <c r="K170" s="14">
        <f t="shared" si="45"/>
        <v>80277000</v>
      </c>
      <c r="L170" s="14">
        <f t="shared" si="46"/>
        <v>79062000</v>
      </c>
      <c r="M170" s="14">
        <f t="shared" si="47"/>
        <v>79142000</v>
      </c>
      <c r="N170" s="14">
        <f t="shared" si="56"/>
        <v>-1135000</v>
      </c>
      <c r="O170" s="25">
        <f t="shared" si="57"/>
        <v>1144000</v>
      </c>
      <c r="P170" s="14">
        <f t="shared" si="50"/>
        <v>9000</v>
      </c>
      <c r="Q170" s="20" t="str">
        <f t="shared" si="51"/>
        <v/>
      </c>
      <c r="R170" s="14">
        <v>79062000</v>
      </c>
      <c r="S170" s="14">
        <f t="shared" si="58"/>
        <v>0</v>
      </c>
      <c r="T170" s="44">
        <v>80277000</v>
      </c>
      <c r="U170" s="14">
        <f t="shared" si="59"/>
        <v>0</v>
      </c>
      <c r="V170" s="44">
        <v>79062000</v>
      </c>
      <c r="W170" s="14">
        <f t="shared" si="60"/>
        <v>0</v>
      </c>
      <c r="X170" s="44">
        <v>79142000</v>
      </c>
      <c r="Y170" s="14">
        <f t="shared" si="61"/>
        <v>0</v>
      </c>
      <c r="Z170" s="12"/>
      <c r="AA170" s="12"/>
    </row>
    <row r="171" spans="1:27" s="27" customFormat="1" x14ac:dyDescent="0.25">
      <c r="A171" s="26" t="s">
        <v>235</v>
      </c>
      <c r="B171" s="53" t="s">
        <v>570</v>
      </c>
      <c r="C171" s="50">
        <v>3014745</v>
      </c>
      <c r="D171" s="51">
        <f t="shared" si="44"/>
        <v>3015000</v>
      </c>
      <c r="E171" s="14">
        <v>-563000</v>
      </c>
      <c r="F171" s="14">
        <v>1569000</v>
      </c>
      <c r="G171" s="14">
        <v>794000</v>
      </c>
      <c r="H171" s="14"/>
      <c r="I171" s="14">
        <v>82192000</v>
      </c>
      <c r="J171" s="14">
        <v>325000</v>
      </c>
      <c r="K171" s="14">
        <f t="shared" si="45"/>
        <v>83311000</v>
      </c>
      <c r="L171" s="14">
        <f t="shared" si="46"/>
        <v>80623000</v>
      </c>
      <c r="M171" s="14">
        <f t="shared" si="47"/>
        <v>80948000</v>
      </c>
      <c r="N171" s="14">
        <f t="shared" si="56"/>
        <v>-2363000</v>
      </c>
      <c r="O171" s="25">
        <f t="shared" si="57"/>
        <v>2452000</v>
      </c>
      <c r="P171" s="14">
        <f t="shared" si="50"/>
        <v>89000</v>
      </c>
      <c r="Q171" s="20" t="str">
        <f t="shared" si="51"/>
        <v/>
      </c>
      <c r="R171" s="14">
        <v>82192000</v>
      </c>
      <c r="S171" s="14">
        <f t="shared" si="58"/>
        <v>0</v>
      </c>
      <c r="T171" s="44">
        <v>83311000</v>
      </c>
      <c r="U171" s="14">
        <f t="shared" si="59"/>
        <v>0</v>
      </c>
      <c r="V171" s="44">
        <v>80623000</v>
      </c>
      <c r="W171" s="14">
        <f t="shared" si="60"/>
        <v>0</v>
      </c>
      <c r="X171" s="44">
        <v>80948000</v>
      </c>
      <c r="Y171" s="14">
        <f t="shared" si="61"/>
        <v>0</v>
      </c>
      <c r="Z171" s="12"/>
      <c r="AA171" s="12"/>
    </row>
    <row r="172" spans="1:27" s="27" customFormat="1" x14ac:dyDescent="0.25">
      <c r="A172" s="26" t="s">
        <v>221</v>
      </c>
      <c r="B172" s="53" t="s">
        <v>571</v>
      </c>
      <c r="C172" s="50">
        <v>5959549</v>
      </c>
      <c r="D172" s="51">
        <f t="shared" si="44"/>
        <v>5960000</v>
      </c>
      <c r="E172" s="14">
        <v>-3381000</v>
      </c>
      <c r="F172" s="14">
        <v>6000</v>
      </c>
      <c r="G172" s="14">
        <v>2140000</v>
      </c>
      <c r="H172" s="14"/>
      <c r="I172" s="14">
        <v>63884000</v>
      </c>
      <c r="J172" s="14">
        <v>80000</v>
      </c>
      <c r="K172" s="14">
        <f t="shared" si="45"/>
        <v>66104000</v>
      </c>
      <c r="L172" s="14">
        <f t="shared" si="46"/>
        <v>63878000</v>
      </c>
      <c r="M172" s="14">
        <f t="shared" si="47"/>
        <v>63958000</v>
      </c>
      <c r="N172" s="14">
        <f t="shared" si="56"/>
        <v>-2146000</v>
      </c>
      <c r="O172" s="25">
        <f t="shared" si="57"/>
        <v>2579000</v>
      </c>
      <c r="P172" s="14">
        <f t="shared" si="50"/>
        <v>433000</v>
      </c>
      <c r="Q172" s="20" t="str">
        <f t="shared" si="51"/>
        <v/>
      </c>
      <c r="R172" s="14">
        <v>63884000</v>
      </c>
      <c r="S172" s="14">
        <f t="shared" si="58"/>
        <v>0</v>
      </c>
      <c r="T172" s="44">
        <v>66104000</v>
      </c>
      <c r="U172" s="14">
        <f t="shared" si="59"/>
        <v>0</v>
      </c>
      <c r="V172" s="44">
        <v>63878000</v>
      </c>
      <c r="W172" s="14">
        <f t="shared" si="60"/>
        <v>0</v>
      </c>
      <c r="X172" s="44">
        <v>63958000</v>
      </c>
      <c r="Y172" s="14">
        <f t="shared" si="61"/>
        <v>0</v>
      </c>
      <c r="Z172" s="12"/>
      <c r="AA172" s="12"/>
    </row>
    <row r="173" spans="1:27" s="27" customFormat="1" x14ac:dyDescent="0.25">
      <c r="A173" s="147" t="s">
        <v>269</v>
      </c>
      <c r="B173" s="148" t="s">
        <v>572</v>
      </c>
      <c r="C173" s="149">
        <v>3502993</v>
      </c>
      <c r="D173" s="150">
        <f t="shared" si="44"/>
        <v>3503000</v>
      </c>
      <c r="E173" s="55">
        <v>-595000</v>
      </c>
      <c r="F173" s="55">
        <v>2175000</v>
      </c>
      <c r="G173" s="55">
        <v>637000</v>
      </c>
      <c r="H173" s="55"/>
      <c r="I173" s="55">
        <v>52257000</v>
      </c>
      <c r="J173" s="55">
        <v>90000</v>
      </c>
      <c r="K173" s="55">
        <f t="shared" si="45"/>
        <v>52984000</v>
      </c>
      <c r="L173" s="55">
        <f t="shared" si="46"/>
        <v>50082000</v>
      </c>
      <c r="M173" s="55">
        <f t="shared" si="47"/>
        <v>50172000</v>
      </c>
      <c r="N173" s="55">
        <f t="shared" si="56"/>
        <v>-2812000</v>
      </c>
      <c r="O173" s="151">
        <f t="shared" si="57"/>
        <v>2908000</v>
      </c>
      <c r="P173" s="55">
        <f t="shared" si="50"/>
        <v>96000</v>
      </c>
      <c r="Q173" s="20" t="str">
        <f t="shared" si="51"/>
        <v/>
      </c>
      <c r="R173" s="14">
        <v>52257000</v>
      </c>
      <c r="S173" s="14">
        <f t="shared" si="58"/>
        <v>0</v>
      </c>
      <c r="T173" s="44">
        <v>52984000</v>
      </c>
      <c r="U173" s="14">
        <f t="shared" si="59"/>
        <v>0</v>
      </c>
      <c r="V173" s="44">
        <v>50082000</v>
      </c>
      <c r="W173" s="14">
        <f t="shared" si="60"/>
        <v>0</v>
      </c>
      <c r="X173" s="44">
        <v>50172000</v>
      </c>
      <c r="Y173" s="14">
        <f t="shared" si="61"/>
        <v>0</v>
      </c>
      <c r="Z173" s="12"/>
      <c r="AA173" s="12"/>
    </row>
    <row r="174" spans="1:27" x14ac:dyDescent="0.25">
      <c r="A174" s="152"/>
      <c r="B174" s="152"/>
      <c r="C174" s="35"/>
      <c r="D174" s="52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6"/>
      <c r="P174" s="35"/>
      <c r="S174" s="14">
        <f t="shared" si="58"/>
        <v>0</v>
      </c>
      <c r="U174" s="14">
        <f t="shared" si="59"/>
        <v>0</v>
      </c>
      <c r="W174" s="14">
        <f t="shared" si="60"/>
        <v>0</v>
      </c>
      <c r="Y174" s="14">
        <f t="shared" si="61"/>
        <v>0</v>
      </c>
    </row>
    <row r="175" spans="1:27" x14ac:dyDescent="0.25">
      <c r="A175" s="152"/>
      <c r="B175" s="152"/>
      <c r="C175" s="35"/>
      <c r="D175" s="52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6"/>
      <c r="P175" s="35"/>
      <c r="Q175" s="20" t="s">
        <v>583</v>
      </c>
      <c r="S175" s="14">
        <f>SUM(S9:S173)</f>
        <v>33710000</v>
      </c>
      <c r="U175" s="14">
        <f>SUM(U9:U173)</f>
        <v>33710000</v>
      </c>
      <c r="W175" s="14">
        <f>SUM(W9:W173)</f>
        <v>33710000</v>
      </c>
      <c r="Y175" s="14">
        <f>SUM(Y9:Y173)</f>
        <v>33710000</v>
      </c>
    </row>
    <row r="176" spans="1:27" x14ac:dyDescent="0.25">
      <c r="A176" s="152"/>
      <c r="B176" s="152"/>
      <c r="C176" s="35"/>
      <c r="D176" s="52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6"/>
      <c r="P176" s="35"/>
    </row>
    <row r="177" spans="1:16" x14ac:dyDescent="0.25">
      <c r="A177" s="152"/>
      <c r="B177" s="153"/>
      <c r="C177" s="154"/>
      <c r="D177" s="52"/>
      <c r="E177" s="155"/>
      <c r="F177" s="35"/>
      <c r="G177" s="35"/>
      <c r="H177" s="152"/>
      <c r="I177" s="35"/>
      <c r="J177" s="35"/>
      <c r="K177" s="35"/>
      <c r="L177" s="35"/>
      <c r="M177" s="35"/>
      <c r="N177" s="35"/>
      <c r="O177" s="36"/>
      <c r="P177" s="35"/>
    </row>
    <row r="178" spans="1:16" x14ac:dyDescent="0.25">
      <c r="A178" s="156"/>
      <c r="B178" s="157"/>
      <c r="C178" s="158"/>
      <c r="D178" s="159"/>
      <c r="E178" s="155"/>
      <c r="F178" s="35"/>
      <c r="G178" s="35"/>
      <c r="H178" s="152"/>
      <c r="I178" s="35"/>
      <c r="J178" s="35"/>
      <c r="K178" s="35"/>
      <c r="L178" s="35"/>
      <c r="M178" s="35"/>
      <c r="N178" s="35"/>
      <c r="O178" s="36"/>
      <c r="P178" s="35"/>
    </row>
    <row r="179" spans="1:16" x14ac:dyDescent="0.25">
      <c r="A179" s="156"/>
      <c r="B179" s="157"/>
      <c r="C179" s="158"/>
      <c r="D179" s="159"/>
      <c r="E179" s="155"/>
      <c r="F179" s="35"/>
      <c r="G179" s="35"/>
      <c r="H179" s="152"/>
      <c r="I179" s="35"/>
      <c r="J179" s="35"/>
      <c r="K179" s="35"/>
      <c r="L179" s="35"/>
      <c r="M179" s="35"/>
      <c r="N179" s="35"/>
      <c r="O179" s="36"/>
      <c r="P179" s="35"/>
    </row>
    <row r="180" spans="1:16" x14ac:dyDescent="0.25">
      <c r="A180" s="152"/>
      <c r="B180" s="152"/>
      <c r="C180" s="152"/>
      <c r="D180" s="152"/>
      <c r="E180" s="152"/>
      <c r="F180" s="35"/>
      <c r="G180" s="35"/>
      <c r="H180" s="152"/>
      <c r="I180" s="35"/>
      <c r="J180" s="35"/>
      <c r="K180" s="35"/>
      <c r="L180" s="35"/>
      <c r="M180" s="35"/>
      <c r="N180" s="35"/>
      <c r="O180" s="152"/>
      <c r="P180" s="35"/>
    </row>
    <row r="181" spans="1:16" x14ac:dyDescent="0.25">
      <c r="A181" s="152"/>
      <c r="B181" s="152"/>
      <c r="C181" s="152"/>
      <c r="D181" s="35"/>
      <c r="E181" s="160"/>
      <c r="F181" s="35"/>
      <c r="G181" s="35"/>
      <c r="H181" s="152"/>
      <c r="I181" s="35"/>
      <c r="J181" s="35"/>
      <c r="K181" s="35"/>
      <c r="L181" s="35"/>
      <c r="M181" s="35"/>
      <c r="N181" s="35"/>
      <c r="O181" s="35"/>
      <c r="P181" s="35"/>
    </row>
    <row r="182" spans="1:16" x14ac:dyDescent="0.25">
      <c r="A182" s="152"/>
      <c r="B182" s="152"/>
      <c r="C182" s="152"/>
      <c r="D182" s="35"/>
      <c r="E182" s="160"/>
      <c r="F182" s="35"/>
      <c r="G182" s="35"/>
      <c r="H182" s="152"/>
      <c r="I182" s="35"/>
      <c r="J182" s="35"/>
      <c r="K182" s="35"/>
      <c r="L182" s="35"/>
      <c r="M182" s="35"/>
      <c r="N182" s="35"/>
      <c r="O182" s="35"/>
      <c r="P182" s="35"/>
    </row>
    <row r="183" spans="1:16" x14ac:dyDescent="0.25">
      <c r="A183" s="152"/>
      <c r="B183" s="152"/>
      <c r="C183" s="152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35"/>
      <c r="O183" s="35"/>
      <c r="P183" s="35"/>
    </row>
    <row r="184" spans="1:16" x14ac:dyDescent="0.25">
      <c r="A184" s="152"/>
      <c r="B184" s="152"/>
      <c r="C184" s="152"/>
      <c r="D184" s="161"/>
      <c r="E184" s="161"/>
      <c r="F184" s="161"/>
      <c r="G184" s="161"/>
      <c r="H184" s="161"/>
      <c r="I184" s="161"/>
      <c r="J184" s="161"/>
      <c r="K184" s="35"/>
      <c r="L184" s="35"/>
      <c r="M184" s="35"/>
      <c r="N184" s="35"/>
      <c r="O184" s="35"/>
      <c r="P184" s="35"/>
    </row>
    <row r="185" spans="1:16" x14ac:dyDescent="0.25">
      <c r="A185" s="152"/>
      <c r="B185" s="152"/>
      <c r="C185" s="152"/>
      <c r="D185" s="35"/>
      <c r="E185" s="160"/>
      <c r="F185" s="35"/>
      <c r="G185" s="35"/>
      <c r="H185" s="152"/>
      <c r="I185" s="35"/>
      <c r="J185" s="35"/>
      <c r="K185" s="35"/>
      <c r="L185" s="35"/>
      <c r="M185" s="35"/>
      <c r="N185" s="35"/>
      <c r="O185" s="35"/>
      <c r="P185" s="35"/>
    </row>
    <row r="186" spans="1:16" x14ac:dyDescent="0.25">
      <c r="A186" s="152"/>
      <c r="B186" s="152"/>
      <c r="C186" s="152"/>
      <c r="D186" s="35"/>
      <c r="E186" s="160"/>
      <c r="F186" s="35"/>
      <c r="G186" s="35"/>
      <c r="H186" s="152"/>
      <c r="I186" s="35"/>
      <c r="J186" s="35"/>
      <c r="K186" s="35"/>
      <c r="L186" s="35"/>
      <c r="M186" s="35"/>
      <c r="N186" s="35"/>
      <c r="O186" s="35"/>
      <c r="P186" s="35"/>
    </row>
    <row r="187" spans="1:16" x14ac:dyDescent="0.25">
      <c r="A187" s="152"/>
      <c r="B187" s="152"/>
      <c r="C187" s="152"/>
      <c r="D187" s="35"/>
      <c r="E187" s="160"/>
      <c r="F187" s="35"/>
      <c r="G187" s="35"/>
      <c r="H187" s="152"/>
      <c r="I187" s="35"/>
      <c r="J187" s="35"/>
      <c r="K187" s="35"/>
      <c r="L187" s="35"/>
      <c r="M187" s="35"/>
      <c r="N187" s="35"/>
      <c r="O187" s="35"/>
      <c r="P187" s="35"/>
    </row>
    <row r="188" spans="1:16" x14ac:dyDescent="0.25">
      <c r="A188" s="152"/>
      <c r="B188" s="152"/>
      <c r="C188" s="152"/>
      <c r="D188" s="35"/>
      <c r="E188" s="160"/>
      <c r="F188" s="35"/>
      <c r="G188" s="35"/>
      <c r="H188" s="152"/>
      <c r="I188" s="35"/>
      <c r="J188" s="35"/>
      <c r="K188" s="35"/>
      <c r="L188" s="35"/>
      <c r="M188" s="35"/>
      <c r="N188" s="35"/>
      <c r="O188" s="35"/>
      <c r="P188" s="35"/>
    </row>
    <row r="189" spans="1:16" x14ac:dyDescent="0.25">
      <c r="A189" s="152"/>
      <c r="B189" s="152"/>
      <c r="C189" s="152"/>
      <c r="D189" s="35"/>
      <c r="E189" s="160"/>
      <c r="F189" s="35"/>
      <c r="G189" s="35"/>
      <c r="H189" s="152"/>
      <c r="I189" s="35"/>
      <c r="J189" s="35"/>
      <c r="K189" s="35"/>
      <c r="L189" s="35"/>
      <c r="M189" s="35"/>
      <c r="N189" s="35"/>
      <c r="O189" s="35"/>
      <c r="P189" s="35"/>
    </row>
  </sheetData>
  <sheetProtection selectLockedCells="1" selectUnlockedCells="1"/>
  <autoFilter ref="A4:AA175"/>
  <mergeCells count="32">
    <mergeCell ref="A2:E2"/>
    <mergeCell ref="A8:B8"/>
    <mergeCell ref="F3:F4"/>
    <mergeCell ref="A6:B6"/>
    <mergeCell ref="C3:C4"/>
    <mergeCell ref="A5:B5"/>
    <mergeCell ref="A3:A4"/>
    <mergeCell ref="B3:B4"/>
    <mergeCell ref="A7:B7"/>
    <mergeCell ref="E3:E4"/>
    <mergeCell ref="D184:J184"/>
    <mergeCell ref="O3:O4"/>
    <mergeCell ref="J3:J4"/>
    <mergeCell ref="I3:I4"/>
    <mergeCell ref="K3:K4"/>
    <mergeCell ref="L3:L4"/>
    <mergeCell ref="D3:D4"/>
    <mergeCell ref="H3:H4"/>
    <mergeCell ref="G3:G4"/>
    <mergeCell ref="N3:N4"/>
    <mergeCell ref="D183:M183"/>
    <mergeCell ref="M3:M4"/>
    <mergeCell ref="S2:S4"/>
    <mergeCell ref="U2:U4"/>
    <mergeCell ref="W2:W4"/>
    <mergeCell ref="P3:P4"/>
    <mergeCell ref="Z13:Z14"/>
    <mergeCell ref="R3:R4"/>
    <mergeCell ref="T3:T4"/>
    <mergeCell ref="V3:V4"/>
    <mergeCell ref="X3:X4"/>
    <mergeCell ref="Y2:Y4"/>
  </mergeCells>
  <phoneticPr fontId="9" type="noConversion"/>
  <conditionalFormatting sqref="P9:P173">
    <cfRule type="cellIs" dxfId="0" priority="1" stopIfTrue="1" operator="lessThan">
      <formula>0</formula>
    </cfRule>
  </conditionalFormatting>
  <printOptions horizontalCentered="1"/>
  <pageMargins left="0.15748031496062992" right="0.19685039370078741" top="0.27559055118110237" bottom="0.39370078740157483" header="0.15748031496062992" footer="7.874015748031496E-2"/>
  <pageSetup paperSize="8" scale="75" fitToHeight="0" orientation="landscape" r:id="rId1"/>
  <headerFooter alignWithMargins="0">
    <oddFooter>&amp;C&amp;"標楷體,標準"第 &amp;P 頁，共 &amp;N 頁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indexed="10"/>
  </sheetPr>
  <dimension ref="A1:AX172"/>
  <sheetViews>
    <sheetView view="pageBreakPreview" zoomScale="85" zoomScaleNormal="100" zoomScaleSheetLayoutView="85" workbookViewId="0">
      <pane xSplit="2" ySplit="3" topLeftCell="C4" activePane="bottomRight" state="frozen"/>
      <selection activeCell="J108" sqref="J108"/>
      <selection pane="topRight" activeCell="J108" sqref="J108"/>
      <selection pane="bottomLeft" activeCell="J108" sqref="J108"/>
      <selection pane="bottomRight" activeCell="AX169" sqref="AX169"/>
    </sheetView>
  </sheetViews>
  <sheetFormatPr defaultColWidth="12.5" defaultRowHeight="16.5" x14ac:dyDescent="0.25"/>
  <cols>
    <col min="1" max="1" width="7.125" style="2" customWidth="1"/>
    <col min="2" max="2" width="13.75" style="2" customWidth="1"/>
    <col min="3" max="3" width="12.75" style="2" customWidth="1"/>
    <col min="4" max="4" width="9.25" style="2" customWidth="1"/>
    <col min="5" max="5" width="12.375" style="2" customWidth="1"/>
    <col min="6" max="6" width="6.5" style="2" customWidth="1"/>
    <col min="7" max="7" width="9.5" style="2" customWidth="1"/>
    <col min="8" max="8" width="9.25" style="2" customWidth="1"/>
    <col min="9" max="9" width="9" style="2" customWidth="1"/>
    <col min="10" max="10" width="9.625" style="2" customWidth="1"/>
    <col min="11" max="11" width="11.25" style="2" customWidth="1"/>
    <col min="12" max="13" width="12.5" style="2" customWidth="1"/>
    <col min="14" max="14" width="15.375" style="2" customWidth="1"/>
    <col min="15" max="15" width="11.25" style="2" customWidth="1"/>
    <col min="16" max="16" width="14" style="2" customWidth="1"/>
    <col min="17" max="17" width="12.5" style="2" customWidth="1"/>
    <col min="18" max="18" width="10.625" style="2" customWidth="1"/>
    <col min="19" max="19" width="12.5" style="2" customWidth="1"/>
    <col min="20" max="20" width="9" style="2" customWidth="1"/>
    <col min="21" max="21" width="12.5" style="2" customWidth="1"/>
    <col min="22" max="22" width="13.25" style="2" customWidth="1"/>
    <col min="23" max="23" width="10.625" style="2" customWidth="1"/>
    <col min="24" max="24" width="8.75" style="2" customWidth="1"/>
    <col min="25" max="26" width="10.25" style="2" customWidth="1"/>
    <col min="27" max="27" width="12.5" style="77" customWidth="1"/>
    <col min="28" max="28" width="10.625" style="2" customWidth="1"/>
    <col min="29" max="29" width="11.5" style="2" customWidth="1"/>
    <col min="30" max="30" width="11.5" style="77" customWidth="1"/>
    <col min="31" max="31" width="9.25" style="78" customWidth="1"/>
    <col min="32" max="32" width="11.5" style="78" customWidth="1"/>
    <col min="33" max="33" width="11.125" style="79" customWidth="1"/>
    <col min="34" max="34" width="10.375" style="79" customWidth="1"/>
    <col min="35" max="35" width="7.875" style="79" customWidth="1"/>
    <col min="36" max="36" width="9" style="89" customWidth="1"/>
    <col min="37" max="37" width="11.875" style="2" customWidth="1"/>
    <col min="38" max="38" width="13.5" style="35" customWidth="1"/>
    <col min="39" max="39" width="13.875" style="2" customWidth="1"/>
    <col min="40" max="40" width="13.75" style="2" customWidth="1"/>
    <col min="41" max="41" width="13.375" style="2" customWidth="1"/>
    <col min="42" max="42" width="12.125" style="2" customWidth="1"/>
    <col min="43" max="43" width="9.875" style="2" customWidth="1"/>
    <col min="44" max="44" width="8.875" style="2" customWidth="1"/>
    <col min="45" max="45" width="16.625" style="2" customWidth="1"/>
    <col min="46" max="46" width="10.625" style="2" customWidth="1"/>
    <col min="47" max="47" width="14.875" style="2" customWidth="1"/>
    <col min="48" max="48" width="16.125" style="2" customWidth="1"/>
    <col min="49" max="49" width="15.5" style="2" customWidth="1"/>
    <col min="50" max="50" width="16.125" style="2" customWidth="1"/>
    <col min="51" max="16384" width="12.5" style="2"/>
  </cols>
  <sheetData>
    <row r="1" spans="1:50" s="17" customFormat="1" ht="53.25" customHeight="1" thickBot="1" x14ac:dyDescent="0.3">
      <c r="A1" s="139" t="s">
        <v>634</v>
      </c>
      <c r="B1" s="139"/>
      <c r="C1" s="88"/>
      <c r="D1" s="88"/>
      <c r="E1" s="18"/>
      <c r="F1" s="18"/>
      <c r="G1" s="18" t="s">
        <v>616</v>
      </c>
      <c r="H1" s="18" t="s">
        <v>617</v>
      </c>
      <c r="I1" s="19" t="s">
        <v>697</v>
      </c>
      <c r="J1" s="18" t="s">
        <v>104</v>
      </c>
      <c r="K1" s="18" t="s">
        <v>105</v>
      </c>
      <c r="L1" s="18" t="s">
        <v>106</v>
      </c>
      <c r="M1" s="18" t="s">
        <v>107</v>
      </c>
      <c r="N1" s="18" t="s">
        <v>101</v>
      </c>
      <c r="O1" s="18" t="s">
        <v>102</v>
      </c>
      <c r="P1" s="18" t="s">
        <v>103</v>
      </c>
      <c r="Q1" s="18" t="s">
        <v>100</v>
      </c>
      <c r="R1" s="18" t="s">
        <v>615</v>
      </c>
      <c r="S1" s="18" t="s">
        <v>618</v>
      </c>
      <c r="T1" s="18" t="s">
        <v>110</v>
      </c>
      <c r="U1" s="76" t="s">
        <v>594</v>
      </c>
      <c r="V1" s="18" t="s">
        <v>109</v>
      </c>
      <c r="W1" s="18" t="s">
        <v>48</v>
      </c>
      <c r="X1" s="19" t="s">
        <v>699</v>
      </c>
      <c r="Y1" s="76" t="s">
        <v>596</v>
      </c>
      <c r="Z1" s="18" t="s">
        <v>49</v>
      </c>
      <c r="AA1" s="76" t="s">
        <v>595</v>
      </c>
      <c r="AB1" s="18" t="s">
        <v>619</v>
      </c>
      <c r="AC1" s="18" t="s">
        <v>591</v>
      </c>
      <c r="AD1" s="76" t="s">
        <v>597</v>
      </c>
      <c r="AE1" s="76" t="s">
        <v>598</v>
      </c>
      <c r="AF1" s="76" t="s">
        <v>600</v>
      </c>
      <c r="AG1" s="18" t="s">
        <v>614</v>
      </c>
      <c r="AH1" s="18" t="s">
        <v>614</v>
      </c>
      <c r="AI1" s="18" t="s">
        <v>611</v>
      </c>
      <c r="AJ1" s="18" t="s">
        <v>690</v>
      </c>
      <c r="AK1" s="68"/>
      <c r="AL1" s="99"/>
      <c r="AM1" s="99"/>
      <c r="AN1" s="99"/>
      <c r="AO1" s="99"/>
      <c r="AP1" s="18"/>
      <c r="AQ1" s="21"/>
      <c r="AR1" s="21"/>
      <c r="AS1" s="98" t="s">
        <v>41</v>
      </c>
      <c r="AT1" s="21"/>
    </row>
    <row r="2" spans="1:50" s="11" customFormat="1" ht="126" customHeight="1" x14ac:dyDescent="0.25">
      <c r="A2" s="9" t="s">
        <v>170</v>
      </c>
      <c r="B2" s="9" t="s">
        <v>42</v>
      </c>
      <c r="C2" s="9" t="s">
        <v>621</v>
      </c>
      <c r="D2" s="9" t="s">
        <v>688</v>
      </c>
      <c r="E2" s="10" t="s">
        <v>622</v>
      </c>
      <c r="F2" s="81" t="s">
        <v>581</v>
      </c>
      <c r="G2" s="9" t="s">
        <v>635</v>
      </c>
      <c r="H2" s="9" t="s">
        <v>636</v>
      </c>
      <c r="I2" s="9" t="s">
        <v>698</v>
      </c>
      <c r="J2" s="9" t="s">
        <v>637</v>
      </c>
      <c r="K2" s="9" t="s">
        <v>638</v>
      </c>
      <c r="L2" s="9" t="s">
        <v>639</v>
      </c>
      <c r="M2" s="9" t="s">
        <v>43</v>
      </c>
      <c r="N2" s="13" t="s">
        <v>44</v>
      </c>
      <c r="O2" s="9" t="s">
        <v>640</v>
      </c>
      <c r="P2" s="9" t="s">
        <v>556</v>
      </c>
      <c r="Q2" s="13" t="s">
        <v>45</v>
      </c>
      <c r="R2" s="9" t="s">
        <v>692</v>
      </c>
      <c r="S2" s="9" t="s">
        <v>691</v>
      </c>
      <c r="T2" s="9" t="s">
        <v>641</v>
      </c>
      <c r="U2" s="9" t="s">
        <v>693</v>
      </c>
      <c r="V2" s="9" t="s">
        <v>642</v>
      </c>
      <c r="W2" s="9" t="s">
        <v>643</v>
      </c>
      <c r="X2" s="9" t="s">
        <v>700</v>
      </c>
      <c r="Y2" s="9" t="s">
        <v>644</v>
      </c>
      <c r="Z2" s="13" t="s">
        <v>645</v>
      </c>
      <c r="AA2" s="13" t="s">
        <v>593</v>
      </c>
      <c r="AB2" s="80" t="s">
        <v>701</v>
      </c>
      <c r="AC2" s="13" t="s">
        <v>646</v>
      </c>
      <c r="AD2" s="13" t="s">
        <v>599</v>
      </c>
      <c r="AE2" s="13" t="s">
        <v>647</v>
      </c>
      <c r="AF2" s="13" t="s">
        <v>604</v>
      </c>
      <c r="AG2" s="13" t="s">
        <v>612</v>
      </c>
      <c r="AH2" s="13" t="s">
        <v>613</v>
      </c>
      <c r="AI2" s="13" t="s">
        <v>648</v>
      </c>
      <c r="AJ2" s="45" t="s">
        <v>702</v>
      </c>
      <c r="AK2" s="45" t="s">
        <v>694</v>
      </c>
      <c r="AL2" s="83" t="s">
        <v>708</v>
      </c>
      <c r="AM2" s="84" t="s">
        <v>709</v>
      </c>
      <c r="AN2" s="84" t="s">
        <v>710</v>
      </c>
      <c r="AO2" s="97" t="s">
        <v>711</v>
      </c>
      <c r="AP2" s="85" t="s">
        <v>649</v>
      </c>
      <c r="AQ2" s="70" t="s">
        <v>695</v>
      </c>
      <c r="AR2" s="70" t="s">
        <v>696</v>
      </c>
      <c r="AS2" s="86" t="s">
        <v>650</v>
      </c>
      <c r="AT2" s="70" t="s">
        <v>609</v>
      </c>
      <c r="AU2" s="71" t="s">
        <v>610</v>
      </c>
      <c r="AV2" s="72" t="s">
        <v>584</v>
      </c>
      <c r="AW2" s="71" t="s">
        <v>712</v>
      </c>
      <c r="AX2" s="71" t="s">
        <v>713</v>
      </c>
    </row>
    <row r="3" spans="1:50" ht="18.399999999999999" customHeight="1" x14ac:dyDescent="0.25">
      <c r="A3" s="134" t="s">
        <v>203</v>
      </c>
      <c r="B3" s="135"/>
      <c r="C3" s="14">
        <f t="shared" ref="C3:AU3" si="0">C4+C5+C6</f>
        <v>7206267</v>
      </c>
      <c r="D3" s="14">
        <f t="shared" si="0"/>
        <v>18748</v>
      </c>
      <c r="E3" s="14">
        <f t="shared" si="0"/>
        <v>7225015</v>
      </c>
      <c r="F3" s="14">
        <f>F4+F5+F6</f>
        <v>0</v>
      </c>
      <c r="G3" s="14">
        <f t="shared" si="0"/>
        <v>36960</v>
      </c>
      <c r="H3" s="14">
        <f t="shared" si="0"/>
        <v>14463</v>
      </c>
      <c r="I3" s="14">
        <f t="shared" ref="I3:N3" si="1">I4+I5+I6</f>
        <v>4117</v>
      </c>
      <c r="J3" s="14">
        <f t="shared" si="1"/>
        <v>3443</v>
      </c>
      <c r="K3" s="14">
        <f t="shared" si="1"/>
        <v>675</v>
      </c>
      <c r="L3" s="14">
        <f t="shared" si="1"/>
        <v>26500</v>
      </c>
      <c r="M3" s="14">
        <f t="shared" si="1"/>
        <v>1458</v>
      </c>
      <c r="N3" s="14">
        <f t="shared" si="1"/>
        <v>15960</v>
      </c>
      <c r="O3" s="14">
        <f t="shared" si="0"/>
        <v>3139</v>
      </c>
      <c r="P3" s="14">
        <f t="shared" si="0"/>
        <v>4106</v>
      </c>
      <c r="Q3" s="14">
        <f t="shared" ref="Q3:V3" si="2">Q4+Q5+Q6</f>
        <v>1350</v>
      </c>
      <c r="R3" s="14">
        <f t="shared" si="2"/>
        <v>1512</v>
      </c>
      <c r="S3" s="14">
        <f t="shared" si="2"/>
        <v>220</v>
      </c>
      <c r="T3" s="14">
        <f t="shared" si="2"/>
        <v>27553</v>
      </c>
      <c r="U3" s="14">
        <f t="shared" si="2"/>
        <v>5376</v>
      </c>
      <c r="V3" s="14">
        <f t="shared" si="2"/>
        <v>442</v>
      </c>
      <c r="W3" s="14">
        <f t="shared" si="0"/>
        <v>648</v>
      </c>
      <c r="X3" s="14">
        <f t="shared" si="0"/>
        <v>907</v>
      </c>
      <c r="Y3" s="14">
        <f t="shared" si="0"/>
        <v>715</v>
      </c>
      <c r="Z3" s="14">
        <f>Z4+Z5+Z6</f>
        <v>405</v>
      </c>
      <c r="AA3" s="39">
        <f>AA4+AA5+AA6</f>
        <v>21353</v>
      </c>
      <c r="AB3" s="14">
        <f>AB4+AB5+AB6</f>
        <v>0</v>
      </c>
      <c r="AC3" s="14">
        <f>AC4+AC5+AC6</f>
        <v>29759</v>
      </c>
      <c r="AD3" s="39">
        <f t="shared" ref="AD3:AE3" si="3">AD4+AD5+AD6</f>
        <v>1437</v>
      </c>
      <c r="AE3" s="39">
        <f t="shared" si="3"/>
        <v>52005</v>
      </c>
      <c r="AF3" s="39">
        <f t="shared" ref="AF3" si="4">AF4+AF5+AF6</f>
        <v>22126</v>
      </c>
      <c r="AG3" s="14">
        <f>AG4+AG5+AG6</f>
        <v>37252</v>
      </c>
      <c r="AH3" s="14">
        <f>AH4+AH5+AH6</f>
        <v>303787</v>
      </c>
      <c r="AI3" s="14">
        <f t="shared" ref="AI3:AJ3" si="5">AI4+AI5+AI6</f>
        <v>154</v>
      </c>
      <c r="AJ3" s="14">
        <f t="shared" si="5"/>
        <v>1650</v>
      </c>
      <c r="AK3" s="39">
        <f t="shared" si="0"/>
        <v>1030</v>
      </c>
      <c r="AL3" s="91">
        <f t="shared" si="0"/>
        <v>6622</v>
      </c>
      <c r="AM3" s="14">
        <f t="shared" si="0"/>
        <v>142</v>
      </c>
      <c r="AN3" s="14">
        <f t="shared" si="0"/>
        <v>202</v>
      </c>
      <c r="AO3" s="92">
        <f t="shared" si="0"/>
        <v>67045</v>
      </c>
      <c r="AP3" s="44">
        <f>AP4+AP5+AP6</f>
        <v>7919528</v>
      </c>
      <c r="AQ3" s="14">
        <f>AQ4+AQ5+AQ6</f>
        <v>102540</v>
      </c>
      <c r="AR3" s="14">
        <f t="shared" si="0"/>
        <v>0</v>
      </c>
      <c r="AS3" s="14">
        <f>AS4+AS5+AS6</f>
        <v>8022068</v>
      </c>
      <c r="AT3" s="14">
        <f>AT4+AT5+AT6</f>
        <v>0</v>
      </c>
      <c r="AU3" s="14">
        <f t="shared" si="0"/>
        <v>102623014</v>
      </c>
      <c r="AV3" s="43">
        <f>AP3*1000</f>
        <v>7919528000</v>
      </c>
      <c r="AW3" s="14">
        <f>AW4+AW5+AW6</f>
        <v>74011000</v>
      </c>
      <c r="AX3" s="43">
        <f>IF((AV3-AW3)=AX4+AX5+AX6,(AV3-AW3),"加總不合")</f>
        <v>7845517000</v>
      </c>
    </row>
    <row r="4" spans="1:50" s="48" customFormat="1" ht="18.399999999999999" customHeight="1" x14ac:dyDescent="0.25">
      <c r="A4" s="136" t="s">
        <v>574</v>
      </c>
      <c r="B4" s="137"/>
      <c r="C4" s="46">
        <f>IF(C7="",0,C7)</f>
        <v>247953</v>
      </c>
      <c r="D4" s="46">
        <f>IF(D7="",0,D7)</f>
        <v>5390</v>
      </c>
      <c r="E4" s="46">
        <f>SUM(C4:D4)</f>
        <v>253343</v>
      </c>
      <c r="F4" s="46">
        <f t="shared" ref="F4:AO4" si="6">IF(F7="",0,F7)</f>
        <v>0</v>
      </c>
      <c r="G4" s="46">
        <f t="shared" si="6"/>
        <v>144</v>
      </c>
      <c r="H4" s="46">
        <f t="shared" si="6"/>
        <v>360</v>
      </c>
      <c r="I4" s="46">
        <f t="shared" ref="I4:N4" si="7">IF(I7="",0,I7)</f>
        <v>60</v>
      </c>
      <c r="J4" s="46">
        <f t="shared" si="7"/>
        <v>35</v>
      </c>
      <c r="K4" s="46">
        <f t="shared" si="7"/>
        <v>0</v>
      </c>
      <c r="L4" s="46">
        <f t="shared" si="7"/>
        <v>7642</v>
      </c>
      <c r="M4" s="46">
        <f t="shared" si="7"/>
        <v>150</v>
      </c>
      <c r="N4" s="46">
        <f t="shared" si="7"/>
        <v>200</v>
      </c>
      <c r="O4" s="46">
        <f t="shared" si="6"/>
        <v>107</v>
      </c>
      <c r="P4" s="46">
        <f t="shared" si="6"/>
        <v>0</v>
      </c>
      <c r="Q4" s="46">
        <f t="shared" ref="Q4:V4" si="8">IF(Q7="",0,Q7)</f>
        <v>0</v>
      </c>
      <c r="R4" s="46">
        <f t="shared" si="8"/>
        <v>42</v>
      </c>
      <c r="S4" s="46">
        <f t="shared" si="8"/>
        <v>0</v>
      </c>
      <c r="T4" s="46">
        <f t="shared" si="8"/>
        <v>165</v>
      </c>
      <c r="U4" s="46">
        <f t="shared" si="8"/>
        <v>612</v>
      </c>
      <c r="V4" s="46">
        <f t="shared" si="8"/>
        <v>0</v>
      </c>
      <c r="W4" s="46">
        <f t="shared" si="6"/>
        <v>0</v>
      </c>
      <c r="X4" s="46">
        <f t="shared" si="6"/>
        <v>40</v>
      </c>
      <c r="Y4" s="46">
        <f t="shared" si="6"/>
        <v>0</v>
      </c>
      <c r="Z4" s="46">
        <f>IF(Z7="",0,Z7)</f>
        <v>0</v>
      </c>
      <c r="AA4" s="47">
        <f>IF(AA7="",0,AA7)</f>
        <v>315</v>
      </c>
      <c r="AB4" s="46">
        <f>IF(AB7="",0,AB7)</f>
        <v>0</v>
      </c>
      <c r="AC4" s="46">
        <f>IF(AC7="",0,AC7)</f>
        <v>815</v>
      </c>
      <c r="AD4" s="47">
        <f t="shared" ref="AD4:AE4" si="9">IF(AD7="",0,AD7)</f>
        <v>26</v>
      </c>
      <c r="AE4" s="47">
        <f t="shared" si="9"/>
        <v>2400</v>
      </c>
      <c r="AF4" s="47">
        <f t="shared" ref="AF4" si="10">IF(AF7="",0,AF7)</f>
        <v>254</v>
      </c>
      <c r="AG4" s="46">
        <f>IF(AG7="",0,AG7)</f>
        <v>0</v>
      </c>
      <c r="AH4" s="46">
        <f>IF(AH7="",0,AH7)</f>
        <v>10603</v>
      </c>
      <c r="AI4" s="46">
        <f t="shared" ref="AI4:AJ4" si="11">IF(AI7="",0,AI7)</f>
        <v>0</v>
      </c>
      <c r="AJ4" s="46">
        <f t="shared" si="11"/>
        <v>10</v>
      </c>
      <c r="AK4" s="47">
        <f t="shared" si="6"/>
        <v>0</v>
      </c>
      <c r="AL4" s="93">
        <f t="shared" si="6"/>
        <v>100</v>
      </c>
      <c r="AM4" s="46">
        <f t="shared" si="6"/>
        <v>14</v>
      </c>
      <c r="AN4" s="46">
        <f t="shared" si="6"/>
        <v>16</v>
      </c>
      <c r="AO4" s="94">
        <f t="shared" si="6"/>
        <v>0</v>
      </c>
      <c r="AP4" s="90">
        <f>IF(AP7="",0,AP7)</f>
        <v>277453</v>
      </c>
      <c r="AQ4" s="46">
        <f>AQ7</f>
        <v>3982</v>
      </c>
      <c r="AR4" s="46">
        <f>AR7</f>
        <v>0</v>
      </c>
      <c r="AS4" s="46">
        <f>AS7</f>
        <v>281435</v>
      </c>
      <c r="AT4" s="46">
        <f>AT7</f>
        <v>0</v>
      </c>
      <c r="AU4" s="46">
        <f>AU7</f>
        <v>3982203</v>
      </c>
      <c r="AV4" s="46">
        <f>AP4*1000</f>
        <v>277453000</v>
      </c>
      <c r="AW4" s="46">
        <f>(AL4+AM4+AN4+AO4)*1000</f>
        <v>130000</v>
      </c>
      <c r="AX4" s="46">
        <f>AV4-AW4</f>
        <v>277323000</v>
      </c>
    </row>
    <row r="5" spans="1:50" s="48" customFormat="1" ht="18.399999999999999" customHeight="1" x14ac:dyDescent="0.25">
      <c r="A5" s="136" t="s">
        <v>205</v>
      </c>
      <c r="B5" s="137"/>
      <c r="C5" s="46">
        <f>SUM(C8:C36)</f>
        <v>2124505</v>
      </c>
      <c r="D5" s="46">
        <f>SUM(D8:D36)</f>
        <v>6357</v>
      </c>
      <c r="E5" s="46">
        <f>IF(SUM(E8:E36)&lt;&gt;SUM(C5:D5),"不合",SUM(C5:D5))</f>
        <v>2130862</v>
      </c>
      <c r="F5" s="46">
        <f t="shared" ref="F5:AO5" si="12">SUM(F8:F36)</f>
        <v>0</v>
      </c>
      <c r="G5" s="46">
        <f t="shared" si="12"/>
        <v>4176</v>
      </c>
      <c r="H5" s="46">
        <f t="shared" si="12"/>
        <v>3079</v>
      </c>
      <c r="I5" s="46">
        <f t="shared" ref="I5:N5" si="13">SUM(I8:I36)</f>
        <v>796</v>
      </c>
      <c r="J5" s="46">
        <f t="shared" si="13"/>
        <v>627</v>
      </c>
      <c r="K5" s="46">
        <f t="shared" si="13"/>
        <v>0</v>
      </c>
      <c r="L5" s="46">
        <f t="shared" si="13"/>
        <v>18858</v>
      </c>
      <c r="M5" s="46">
        <f t="shared" si="13"/>
        <v>1308</v>
      </c>
      <c r="N5" s="46">
        <f t="shared" si="13"/>
        <v>3120</v>
      </c>
      <c r="O5" s="46">
        <f t="shared" si="12"/>
        <v>947</v>
      </c>
      <c r="P5" s="46">
        <f t="shared" si="12"/>
        <v>0</v>
      </c>
      <c r="Q5" s="46">
        <f t="shared" ref="Q5:V5" si="14">SUM(Q8:Q36)</f>
        <v>0</v>
      </c>
      <c r="R5" s="46">
        <f t="shared" si="14"/>
        <v>420</v>
      </c>
      <c r="S5" s="46">
        <f t="shared" si="14"/>
        <v>73</v>
      </c>
      <c r="T5" s="46">
        <f t="shared" si="14"/>
        <v>4785</v>
      </c>
      <c r="U5" s="46">
        <f t="shared" si="14"/>
        <v>1180</v>
      </c>
      <c r="V5" s="46">
        <f t="shared" si="14"/>
        <v>0</v>
      </c>
      <c r="W5" s="46">
        <f t="shared" si="12"/>
        <v>0</v>
      </c>
      <c r="X5" s="46">
        <f t="shared" si="12"/>
        <v>293</v>
      </c>
      <c r="Y5" s="46">
        <f t="shared" si="12"/>
        <v>0</v>
      </c>
      <c r="Z5" s="46">
        <f t="shared" ref="Z5:AJ5" si="15">SUM(Z8:Z36)</f>
        <v>0</v>
      </c>
      <c r="AA5" s="47">
        <f t="shared" si="15"/>
        <v>5103</v>
      </c>
      <c r="AB5" s="46">
        <f t="shared" si="15"/>
        <v>0</v>
      </c>
      <c r="AC5" s="46">
        <f t="shared" si="15"/>
        <v>6937</v>
      </c>
      <c r="AD5" s="47">
        <f t="shared" si="15"/>
        <v>312</v>
      </c>
      <c r="AE5" s="47">
        <f t="shared" si="15"/>
        <v>14560</v>
      </c>
      <c r="AF5" s="47">
        <f t="shared" si="15"/>
        <v>6891</v>
      </c>
      <c r="AG5" s="46">
        <f t="shared" si="15"/>
        <v>0</v>
      </c>
      <c r="AH5" s="46">
        <f t="shared" si="15"/>
        <v>96822</v>
      </c>
      <c r="AI5" s="46">
        <f t="shared" si="15"/>
        <v>90</v>
      </c>
      <c r="AJ5" s="46">
        <f t="shared" si="15"/>
        <v>290</v>
      </c>
      <c r="AK5" s="47">
        <f t="shared" si="12"/>
        <v>0</v>
      </c>
      <c r="AL5" s="93">
        <f t="shared" si="12"/>
        <v>1045</v>
      </c>
      <c r="AM5" s="46">
        <f t="shared" si="12"/>
        <v>108</v>
      </c>
      <c r="AN5" s="46">
        <f t="shared" si="12"/>
        <v>37</v>
      </c>
      <c r="AO5" s="94">
        <f t="shared" si="12"/>
        <v>14083</v>
      </c>
      <c r="AP5" s="90">
        <f>IF(SUM(AP8:AP36)&lt;&gt;SUM(E5:AO5),"不合",SUM(AP8:AP36))</f>
        <v>2316802</v>
      </c>
      <c r="AQ5" s="46">
        <f>SUM(AQ8:AQ36)</f>
        <v>20143</v>
      </c>
      <c r="AR5" s="46">
        <f>SUM(AR8:AR36)</f>
        <v>0</v>
      </c>
      <c r="AS5" s="46">
        <f>SUM(AS8:AS36)</f>
        <v>2336945</v>
      </c>
      <c r="AT5" s="46">
        <f>SUM(AT8:AT36)</f>
        <v>0</v>
      </c>
      <c r="AU5" s="46">
        <f>SUM(AU8:AU36)</f>
        <v>20158192</v>
      </c>
      <c r="AV5" s="46">
        <f>AP5*1000</f>
        <v>2316802000</v>
      </c>
      <c r="AW5" s="46">
        <f>(AL5+AM5+AN5+AO5)*1000</f>
        <v>15273000</v>
      </c>
      <c r="AX5" s="46">
        <f>AV5-AW5</f>
        <v>2301529000</v>
      </c>
    </row>
    <row r="6" spans="1:50" s="48" customFormat="1" ht="18.399999999999999" customHeight="1" x14ac:dyDescent="0.25">
      <c r="A6" s="138" t="s">
        <v>432</v>
      </c>
      <c r="B6" s="138"/>
      <c r="C6" s="46">
        <f>SUM(C37:C171)</f>
        <v>4833809</v>
      </c>
      <c r="D6" s="46">
        <f>SUM(D37:D171)</f>
        <v>7001</v>
      </c>
      <c r="E6" s="46">
        <f>IF(SUM(E37:E171)&lt;&gt;(C6+D6),"不合",SUM(E37:E171))</f>
        <v>4840810</v>
      </c>
      <c r="F6" s="46">
        <f t="shared" ref="F6:AO6" si="16">SUM(F37:F171)</f>
        <v>0</v>
      </c>
      <c r="G6" s="46">
        <f t="shared" si="16"/>
        <v>32640</v>
      </c>
      <c r="H6" s="46">
        <f t="shared" si="16"/>
        <v>11024</v>
      </c>
      <c r="I6" s="46">
        <f t="shared" ref="I6:N6" si="17">SUM(I37:I171)</f>
        <v>3261</v>
      </c>
      <c r="J6" s="46">
        <f t="shared" si="17"/>
        <v>2781</v>
      </c>
      <c r="K6" s="46">
        <f t="shared" si="17"/>
        <v>675</v>
      </c>
      <c r="L6" s="46">
        <f t="shared" si="17"/>
        <v>0</v>
      </c>
      <c r="M6" s="46">
        <f t="shared" si="17"/>
        <v>0</v>
      </c>
      <c r="N6" s="46">
        <f t="shared" si="17"/>
        <v>12640</v>
      </c>
      <c r="O6" s="46">
        <f t="shared" si="16"/>
        <v>2085</v>
      </c>
      <c r="P6" s="46">
        <f t="shared" si="16"/>
        <v>4106</v>
      </c>
      <c r="Q6" s="46">
        <f t="shared" ref="Q6:V6" si="18">SUM(Q37:Q171)</f>
        <v>1350</v>
      </c>
      <c r="R6" s="46">
        <f t="shared" si="18"/>
        <v>1050</v>
      </c>
      <c r="S6" s="46">
        <f t="shared" si="18"/>
        <v>147</v>
      </c>
      <c r="T6" s="46">
        <f t="shared" si="18"/>
        <v>22603</v>
      </c>
      <c r="U6" s="46">
        <f t="shared" si="18"/>
        <v>3584</v>
      </c>
      <c r="V6" s="46">
        <f t="shared" si="18"/>
        <v>442</v>
      </c>
      <c r="W6" s="46">
        <f t="shared" si="16"/>
        <v>648</v>
      </c>
      <c r="X6" s="46">
        <f t="shared" si="16"/>
        <v>574</v>
      </c>
      <c r="Y6" s="46">
        <f t="shared" si="16"/>
        <v>715</v>
      </c>
      <c r="Z6" s="46">
        <f t="shared" ref="Z6:AJ6" si="19">SUM(Z37:Z171)</f>
        <v>405</v>
      </c>
      <c r="AA6" s="47">
        <f t="shared" si="19"/>
        <v>15935</v>
      </c>
      <c r="AB6" s="46">
        <f t="shared" si="19"/>
        <v>0</v>
      </c>
      <c r="AC6" s="46">
        <f t="shared" si="19"/>
        <v>22007</v>
      </c>
      <c r="AD6" s="47">
        <f t="shared" si="19"/>
        <v>1099</v>
      </c>
      <c r="AE6" s="47">
        <f t="shared" si="19"/>
        <v>35045</v>
      </c>
      <c r="AF6" s="47">
        <f t="shared" si="19"/>
        <v>14981</v>
      </c>
      <c r="AG6" s="46">
        <f t="shared" si="19"/>
        <v>37252</v>
      </c>
      <c r="AH6" s="46">
        <f t="shared" si="19"/>
        <v>196362</v>
      </c>
      <c r="AI6" s="46">
        <f t="shared" si="19"/>
        <v>64</v>
      </c>
      <c r="AJ6" s="46">
        <f t="shared" si="19"/>
        <v>1350</v>
      </c>
      <c r="AK6" s="47">
        <f t="shared" si="16"/>
        <v>1030</v>
      </c>
      <c r="AL6" s="93">
        <f t="shared" si="16"/>
        <v>5477</v>
      </c>
      <c r="AM6" s="46">
        <f t="shared" si="16"/>
        <v>20</v>
      </c>
      <c r="AN6" s="46">
        <f t="shared" si="16"/>
        <v>149</v>
      </c>
      <c r="AO6" s="94">
        <f t="shared" si="16"/>
        <v>52962</v>
      </c>
      <c r="AP6" s="90">
        <f>IF(SUM(E6:AO6)&lt;&gt;SUM(AP37:AP171),"不合",SUM(E6:AO6))</f>
        <v>5325273</v>
      </c>
      <c r="AQ6" s="46">
        <f>SUM(AQ37:AQ171)</f>
        <v>78415</v>
      </c>
      <c r="AR6" s="46">
        <f>SUM(AR37:AR171)</f>
        <v>0</v>
      </c>
      <c r="AS6" s="46">
        <f>SUM(AS37:AS171)</f>
        <v>5403688</v>
      </c>
      <c r="AT6" s="46">
        <f>SUM(AT37:AT171)</f>
        <v>0</v>
      </c>
      <c r="AU6" s="46">
        <f>SUM(AU37:AU171)</f>
        <v>78482619</v>
      </c>
      <c r="AV6" s="46">
        <f>AP6*1000</f>
        <v>5325273000</v>
      </c>
      <c r="AW6" s="46">
        <f>(AL6+AM6+AN6+AO6)*1000</f>
        <v>58608000</v>
      </c>
      <c r="AX6" s="46">
        <f>AV6-AW6</f>
        <v>5266665000</v>
      </c>
    </row>
    <row r="7" spans="1:50" s="15" customFormat="1" ht="18.399999999999999" customHeight="1" x14ac:dyDescent="0.25">
      <c r="A7" s="6" t="s">
        <v>549</v>
      </c>
      <c r="B7" s="6" t="s">
        <v>520</v>
      </c>
      <c r="C7" s="14">
        <v>247953</v>
      </c>
      <c r="D7" s="14">
        <v>5390</v>
      </c>
      <c r="E7" s="38">
        <f t="shared" ref="E7:E66" si="20">SUM(C7:D7)</f>
        <v>253343</v>
      </c>
      <c r="F7" s="25" t="s">
        <v>578</v>
      </c>
      <c r="G7" s="14">
        <v>144</v>
      </c>
      <c r="H7" s="14">
        <v>360</v>
      </c>
      <c r="I7" s="14">
        <v>60</v>
      </c>
      <c r="J7" s="14">
        <v>35</v>
      </c>
      <c r="K7" s="14" t="s">
        <v>578</v>
      </c>
      <c r="L7" s="14">
        <v>7642</v>
      </c>
      <c r="M7" s="14">
        <v>150</v>
      </c>
      <c r="N7" s="14">
        <v>200</v>
      </c>
      <c r="O7" s="14">
        <v>107</v>
      </c>
      <c r="P7" s="14" t="s">
        <v>578</v>
      </c>
      <c r="Q7" s="14" t="s">
        <v>578</v>
      </c>
      <c r="R7" s="14">
        <v>42</v>
      </c>
      <c r="S7" s="14" t="s">
        <v>578</v>
      </c>
      <c r="T7" s="14">
        <v>165</v>
      </c>
      <c r="U7" s="14">
        <v>612</v>
      </c>
      <c r="V7" s="14" t="s">
        <v>578</v>
      </c>
      <c r="W7" s="14" t="s">
        <v>578</v>
      </c>
      <c r="X7" s="14">
        <v>40</v>
      </c>
      <c r="Y7" s="14" t="s">
        <v>578</v>
      </c>
      <c r="Z7" s="14" t="s">
        <v>578</v>
      </c>
      <c r="AA7" s="39">
        <v>315</v>
      </c>
      <c r="AB7" s="14" t="s">
        <v>578</v>
      </c>
      <c r="AC7" s="14">
        <v>815</v>
      </c>
      <c r="AD7" s="39">
        <v>26</v>
      </c>
      <c r="AE7" s="39">
        <v>2400</v>
      </c>
      <c r="AF7" s="39">
        <v>254</v>
      </c>
      <c r="AG7" s="14" t="s">
        <v>578</v>
      </c>
      <c r="AH7" s="14">
        <v>10603</v>
      </c>
      <c r="AI7" s="14" t="s">
        <v>578</v>
      </c>
      <c r="AJ7" s="14">
        <v>10</v>
      </c>
      <c r="AK7" s="39" t="s">
        <v>578</v>
      </c>
      <c r="AL7" s="91">
        <v>100</v>
      </c>
      <c r="AM7" s="14">
        <v>14</v>
      </c>
      <c r="AN7" s="14">
        <v>16</v>
      </c>
      <c r="AO7" s="92">
        <v>0</v>
      </c>
      <c r="AP7" s="100">
        <f>SUM(E7:AO7)</f>
        <v>277453</v>
      </c>
      <c r="AQ7" s="14">
        <v>3982</v>
      </c>
      <c r="AR7" s="14">
        <v>0</v>
      </c>
      <c r="AS7" s="101">
        <f>AP7+AQ7-AR7</f>
        <v>281435</v>
      </c>
      <c r="AT7" s="29"/>
      <c r="AU7" s="40">
        <v>3982203</v>
      </c>
      <c r="AV7" s="43">
        <f>AP7*1000</f>
        <v>277453000</v>
      </c>
      <c r="AW7" s="43">
        <f>(AL7+AM7+AN7+AO7)*1000</f>
        <v>130000</v>
      </c>
      <c r="AX7" s="43">
        <f>AV7-AW7</f>
        <v>277323000</v>
      </c>
    </row>
    <row r="8" spans="1:50" ht="18.399999999999999" customHeight="1" x14ac:dyDescent="0.25">
      <c r="A8" s="6" t="s">
        <v>204</v>
      </c>
      <c r="B8" s="6" t="s">
        <v>515</v>
      </c>
      <c r="C8" s="14">
        <v>117012</v>
      </c>
      <c r="D8" s="14" t="s">
        <v>578</v>
      </c>
      <c r="E8" s="38">
        <f t="shared" si="20"/>
        <v>117012</v>
      </c>
      <c r="F8" s="25" t="s">
        <v>578</v>
      </c>
      <c r="G8" s="14">
        <v>144</v>
      </c>
      <c r="H8" s="14">
        <v>173</v>
      </c>
      <c r="I8" s="14">
        <v>37</v>
      </c>
      <c r="J8" s="14">
        <v>25</v>
      </c>
      <c r="K8" s="14" t="s">
        <v>578</v>
      </c>
      <c r="L8" s="14">
        <v>1085</v>
      </c>
      <c r="M8" s="14">
        <v>81</v>
      </c>
      <c r="N8" s="14">
        <v>120</v>
      </c>
      <c r="O8" s="14">
        <v>54</v>
      </c>
      <c r="P8" s="14" t="s">
        <v>578</v>
      </c>
      <c r="Q8" s="14" t="s">
        <v>578</v>
      </c>
      <c r="R8" s="14">
        <v>36</v>
      </c>
      <c r="S8" s="14">
        <v>22</v>
      </c>
      <c r="T8" s="14">
        <v>165</v>
      </c>
      <c r="U8" s="14" t="s">
        <v>578</v>
      </c>
      <c r="V8" s="14" t="s">
        <v>578</v>
      </c>
      <c r="W8" s="14" t="s">
        <v>578</v>
      </c>
      <c r="X8" s="14">
        <v>23</v>
      </c>
      <c r="Y8" s="14" t="s">
        <v>578</v>
      </c>
      <c r="Z8" s="14" t="s">
        <v>578</v>
      </c>
      <c r="AA8" s="39">
        <v>315</v>
      </c>
      <c r="AB8" s="14" t="s">
        <v>578</v>
      </c>
      <c r="AC8" s="14">
        <v>417</v>
      </c>
      <c r="AD8" s="39">
        <v>22</v>
      </c>
      <c r="AE8" s="39">
        <v>1280</v>
      </c>
      <c r="AF8" s="39">
        <v>476</v>
      </c>
      <c r="AG8" s="14" t="s">
        <v>578</v>
      </c>
      <c r="AH8" s="14">
        <v>5515</v>
      </c>
      <c r="AI8" s="14" t="s">
        <v>578</v>
      </c>
      <c r="AJ8" s="14">
        <v>10</v>
      </c>
      <c r="AK8" s="39" t="s">
        <v>578</v>
      </c>
      <c r="AL8" s="91">
        <v>298</v>
      </c>
      <c r="AM8" s="14">
        <v>4</v>
      </c>
      <c r="AN8" s="14">
        <v>8</v>
      </c>
      <c r="AO8" s="92">
        <v>500</v>
      </c>
      <c r="AP8" s="100">
        <f t="shared" ref="AP8:AP38" si="21">SUM(E8:AO8)</f>
        <v>127822</v>
      </c>
      <c r="AQ8" s="14">
        <v>2124</v>
      </c>
      <c r="AR8" s="14">
        <v>0</v>
      </c>
      <c r="AS8" s="101">
        <f t="shared" ref="AS8:AS69" si="22">AP8+AQ8-AR8</f>
        <v>129946</v>
      </c>
      <c r="AT8" s="29"/>
      <c r="AU8" s="40">
        <v>2124905</v>
      </c>
      <c r="AV8" s="43">
        <f t="shared" ref="AV8:AV67" si="23">AP8*1000</f>
        <v>127822000</v>
      </c>
      <c r="AW8" s="43">
        <f t="shared" ref="AW8:AW69" si="24">(AL8+AM8+AN8+AO8)*1000</f>
        <v>810000</v>
      </c>
      <c r="AX8" s="43">
        <f t="shared" ref="AX8:AX67" si="25">AV8-AW8</f>
        <v>127012000</v>
      </c>
    </row>
    <row r="9" spans="1:50" ht="18.399999999999999" customHeight="1" x14ac:dyDescent="0.25">
      <c r="A9" s="6" t="s">
        <v>545</v>
      </c>
      <c r="B9" s="6" t="s">
        <v>516</v>
      </c>
      <c r="C9" s="14">
        <v>171661</v>
      </c>
      <c r="D9" s="14">
        <v>707</v>
      </c>
      <c r="E9" s="38">
        <f t="shared" si="20"/>
        <v>172368</v>
      </c>
      <c r="F9" s="25" t="s">
        <v>578</v>
      </c>
      <c r="G9" s="14">
        <v>144</v>
      </c>
      <c r="H9" s="14">
        <v>267</v>
      </c>
      <c r="I9" s="14">
        <v>50</v>
      </c>
      <c r="J9" s="14">
        <v>30</v>
      </c>
      <c r="K9" s="14" t="s">
        <v>578</v>
      </c>
      <c r="L9" s="14">
        <v>1685</v>
      </c>
      <c r="M9" s="14">
        <v>111</v>
      </c>
      <c r="N9" s="14">
        <v>200</v>
      </c>
      <c r="O9" s="14">
        <v>84</v>
      </c>
      <c r="P9" s="14" t="s">
        <v>578</v>
      </c>
      <c r="Q9" s="14" t="s">
        <v>578</v>
      </c>
      <c r="R9" s="14">
        <v>18</v>
      </c>
      <c r="S9" s="14" t="s">
        <v>578</v>
      </c>
      <c r="T9" s="14">
        <v>165</v>
      </c>
      <c r="U9" s="14">
        <v>568</v>
      </c>
      <c r="V9" s="14" t="s">
        <v>578</v>
      </c>
      <c r="W9" s="14" t="s">
        <v>578</v>
      </c>
      <c r="X9" s="14">
        <v>29</v>
      </c>
      <c r="Y9" s="14" t="s">
        <v>578</v>
      </c>
      <c r="Z9" s="14" t="s">
        <v>578</v>
      </c>
      <c r="AA9" s="39">
        <v>349</v>
      </c>
      <c r="AB9" s="14" t="s">
        <v>578</v>
      </c>
      <c r="AC9" s="14">
        <v>595</v>
      </c>
      <c r="AD9" s="39">
        <v>15</v>
      </c>
      <c r="AE9" s="39">
        <v>1056</v>
      </c>
      <c r="AF9" s="39">
        <v>207</v>
      </c>
      <c r="AG9" s="14" t="s">
        <v>578</v>
      </c>
      <c r="AH9" s="14">
        <v>9405</v>
      </c>
      <c r="AI9" s="14" t="s">
        <v>578</v>
      </c>
      <c r="AJ9" s="14">
        <v>10</v>
      </c>
      <c r="AK9" s="39" t="s">
        <v>578</v>
      </c>
      <c r="AL9" s="91">
        <v>20</v>
      </c>
      <c r="AM9" s="14">
        <v>12</v>
      </c>
      <c r="AN9" s="14">
        <v>0</v>
      </c>
      <c r="AO9" s="92">
        <v>300</v>
      </c>
      <c r="AP9" s="100">
        <f t="shared" si="21"/>
        <v>187688</v>
      </c>
      <c r="AQ9" s="14">
        <v>1811</v>
      </c>
      <c r="AR9" s="14">
        <v>0</v>
      </c>
      <c r="AS9" s="101">
        <f t="shared" si="22"/>
        <v>189499</v>
      </c>
      <c r="AT9" s="29"/>
      <c r="AU9" s="40">
        <v>1811861</v>
      </c>
      <c r="AV9" s="43">
        <f t="shared" si="23"/>
        <v>187688000</v>
      </c>
      <c r="AW9" s="43">
        <f t="shared" si="24"/>
        <v>332000</v>
      </c>
      <c r="AX9" s="43">
        <f t="shared" si="25"/>
        <v>187356000</v>
      </c>
    </row>
    <row r="10" spans="1:50" ht="18.399999999999999" customHeight="1" x14ac:dyDescent="0.25">
      <c r="A10" s="6" t="s">
        <v>546</v>
      </c>
      <c r="B10" s="6" t="s">
        <v>517</v>
      </c>
      <c r="C10" s="14">
        <v>240497</v>
      </c>
      <c r="D10" s="14" t="s">
        <v>578</v>
      </c>
      <c r="E10" s="38">
        <f t="shared" si="20"/>
        <v>240497</v>
      </c>
      <c r="F10" s="25" t="s">
        <v>578</v>
      </c>
      <c r="G10" s="14">
        <v>144</v>
      </c>
      <c r="H10" s="14">
        <v>432</v>
      </c>
      <c r="I10" s="14">
        <v>67</v>
      </c>
      <c r="J10" s="14">
        <v>39</v>
      </c>
      <c r="K10" s="14" t="s">
        <v>578</v>
      </c>
      <c r="L10" s="14">
        <v>3140</v>
      </c>
      <c r="M10" s="14">
        <v>180</v>
      </c>
      <c r="N10" s="14">
        <v>200</v>
      </c>
      <c r="O10" s="14">
        <v>156</v>
      </c>
      <c r="P10" s="14" t="s">
        <v>578</v>
      </c>
      <c r="Q10" s="14" t="s">
        <v>578</v>
      </c>
      <c r="R10" s="14">
        <v>30</v>
      </c>
      <c r="S10" s="14" t="s">
        <v>578</v>
      </c>
      <c r="T10" s="14">
        <v>165</v>
      </c>
      <c r="U10" s="14" t="s">
        <v>578</v>
      </c>
      <c r="V10" s="14" t="s">
        <v>578</v>
      </c>
      <c r="W10" s="14" t="s">
        <v>578</v>
      </c>
      <c r="X10" s="14">
        <v>23</v>
      </c>
      <c r="Y10" s="14" t="s">
        <v>578</v>
      </c>
      <c r="Z10" s="14" t="s">
        <v>578</v>
      </c>
      <c r="AA10" s="39">
        <v>349</v>
      </c>
      <c r="AB10" s="14" t="s">
        <v>578</v>
      </c>
      <c r="AC10" s="14">
        <v>985</v>
      </c>
      <c r="AD10" s="39">
        <v>22</v>
      </c>
      <c r="AE10" s="39">
        <v>1792</v>
      </c>
      <c r="AF10" s="39">
        <v>46</v>
      </c>
      <c r="AG10" s="14" t="s">
        <v>578</v>
      </c>
      <c r="AH10" s="14">
        <v>16316</v>
      </c>
      <c r="AI10" s="14" t="s">
        <v>578</v>
      </c>
      <c r="AJ10" s="14">
        <v>10</v>
      </c>
      <c r="AK10" s="39" t="s">
        <v>578</v>
      </c>
      <c r="AL10" s="91">
        <v>30</v>
      </c>
      <c r="AM10" s="14">
        <v>35</v>
      </c>
      <c r="AN10" s="14">
        <v>0</v>
      </c>
      <c r="AO10" s="92">
        <v>300</v>
      </c>
      <c r="AP10" s="100">
        <f t="shared" si="21"/>
        <v>264958</v>
      </c>
      <c r="AQ10" s="14">
        <v>1889</v>
      </c>
      <c r="AR10" s="14">
        <v>0</v>
      </c>
      <c r="AS10" s="101">
        <f t="shared" si="22"/>
        <v>266847</v>
      </c>
      <c r="AT10" s="29"/>
      <c r="AU10" s="40">
        <v>1889809</v>
      </c>
      <c r="AV10" s="43">
        <f t="shared" si="23"/>
        <v>264958000</v>
      </c>
      <c r="AW10" s="43">
        <f t="shared" si="24"/>
        <v>365000</v>
      </c>
      <c r="AX10" s="43">
        <f>AV10-AW10</f>
        <v>264593000</v>
      </c>
    </row>
    <row r="11" spans="1:50" ht="18.399999999999999" customHeight="1" x14ac:dyDescent="0.25">
      <c r="A11" s="6" t="s">
        <v>547</v>
      </c>
      <c r="B11" s="6" t="s">
        <v>518</v>
      </c>
      <c r="C11" s="14">
        <v>24498</v>
      </c>
      <c r="D11" s="14" t="s">
        <v>578</v>
      </c>
      <c r="E11" s="38">
        <f t="shared" si="20"/>
        <v>24498</v>
      </c>
      <c r="F11" s="25" t="s">
        <v>578</v>
      </c>
      <c r="G11" s="14">
        <v>144</v>
      </c>
      <c r="H11" s="14">
        <v>22</v>
      </c>
      <c r="I11" s="14">
        <v>16</v>
      </c>
      <c r="J11" s="14">
        <v>17</v>
      </c>
      <c r="K11" s="14" t="s">
        <v>578</v>
      </c>
      <c r="L11" s="14">
        <v>37</v>
      </c>
      <c r="M11" s="14">
        <v>9</v>
      </c>
      <c r="N11" s="14">
        <v>80</v>
      </c>
      <c r="O11" s="14">
        <v>2</v>
      </c>
      <c r="P11" s="14" t="s">
        <v>578</v>
      </c>
      <c r="Q11" s="14" t="s">
        <v>578</v>
      </c>
      <c r="R11" s="14">
        <v>12</v>
      </c>
      <c r="S11" s="14" t="s">
        <v>578</v>
      </c>
      <c r="T11" s="14">
        <v>165</v>
      </c>
      <c r="U11" s="14" t="s">
        <v>578</v>
      </c>
      <c r="V11" s="14" t="s">
        <v>578</v>
      </c>
      <c r="W11" s="14" t="s">
        <v>578</v>
      </c>
      <c r="X11" s="14" t="s">
        <v>578</v>
      </c>
      <c r="Y11" s="14" t="s">
        <v>578</v>
      </c>
      <c r="Z11" s="14" t="s">
        <v>578</v>
      </c>
      <c r="AA11" s="39">
        <v>85</v>
      </c>
      <c r="AB11" s="14" t="s">
        <v>578</v>
      </c>
      <c r="AC11" s="14">
        <v>51</v>
      </c>
      <c r="AD11" s="39">
        <v>4</v>
      </c>
      <c r="AE11" s="39">
        <v>180</v>
      </c>
      <c r="AF11" s="39">
        <v>35</v>
      </c>
      <c r="AG11" s="14" t="s">
        <v>578</v>
      </c>
      <c r="AH11" s="14">
        <v>259</v>
      </c>
      <c r="AI11" s="14" t="s">
        <v>578</v>
      </c>
      <c r="AJ11" s="14">
        <v>10</v>
      </c>
      <c r="AK11" s="39" t="s">
        <v>578</v>
      </c>
      <c r="AL11" s="91">
        <v>0</v>
      </c>
      <c r="AM11" s="14">
        <v>0</v>
      </c>
      <c r="AN11" s="14">
        <v>0</v>
      </c>
      <c r="AO11" s="92">
        <v>300</v>
      </c>
      <c r="AP11" s="100">
        <f t="shared" si="21"/>
        <v>25926</v>
      </c>
      <c r="AQ11" s="14">
        <v>369</v>
      </c>
      <c r="AR11" s="14">
        <v>0</v>
      </c>
      <c r="AS11" s="101">
        <f t="shared" si="22"/>
        <v>26295</v>
      </c>
      <c r="AT11" s="29"/>
      <c r="AU11" s="40">
        <v>369277</v>
      </c>
      <c r="AV11" s="43">
        <f t="shared" si="23"/>
        <v>25926000</v>
      </c>
      <c r="AW11" s="43">
        <f t="shared" si="24"/>
        <v>300000</v>
      </c>
      <c r="AX11" s="43">
        <f t="shared" si="25"/>
        <v>25626000</v>
      </c>
    </row>
    <row r="12" spans="1:50" ht="18.399999999999999" customHeight="1" x14ac:dyDescent="0.25">
      <c r="A12" s="6" t="s">
        <v>548</v>
      </c>
      <c r="B12" s="6" t="s">
        <v>519</v>
      </c>
      <c r="C12" s="14">
        <v>201682</v>
      </c>
      <c r="D12" s="14" t="s">
        <v>578</v>
      </c>
      <c r="E12" s="38">
        <f t="shared" si="20"/>
        <v>201682</v>
      </c>
      <c r="F12" s="25" t="s">
        <v>578</v>
      </c>
      <c r="G12" s="14">
        <v>144</v>
      </c>
      <c r="H12" s="14">
        <v>310</v>
      </c>
      <c r="I12" s="14">
        <v>55</v>
      </c>
      <c r="J12" s="14">
        <v>33</v>
      </c>
      <c r="K12" s="14" t="s">
        <v>578</v>
      </c>
      <c r="L12" s="14">
        <v>2229</v>
      </c>
      <c r="M12" s="14">
        <v>138</v>
      </c>
      <c r="N12" s="14">
        <v>200</v>
      </c>
      <c r="O12" s="14">
        <v>111</v>
      </c>
      <c r="P12" s="14" t="s">
        <v>578</v>
      </c>
      <c r="Q12" s="14" t="s">
        <v>578</v>
      </c>
      <c r="R12" s="14">
        <v>30</v>
      </c>
      <c r="S12" s="14">
        <v>22</v>
      </c>
      <c r="T12" s="14">
        <v>165</v>
      </c>
      <c r="U12" s="14" t="s">
        <v>578</v>
      </c>
      <c r="V12" s="14" t="s">
        <v>578</v>
      </c>
      <c r="W12" s="14" t="s">
        <v>578</v>
      </c>
      <c r="X12" s="14">
        <v>29</v>
      </c>
      <c r="Y12" s="14" t="s">
        <v>578</v>
      </c>
      <c r="Z12" s="14" t="s">
        <v>578</v>
      </c>
      <c r="AA12" s="39">
        <v>315</v>
      </c>
      <c r="AB12" s="14" t="s">
        <v>578</v>
      </c>
      <c r="AC12" s="14">
        <v>740</v>
      </c>
      <c r="AD12" s="39">
        <v>18</v>
      </c>
      <c r="AE12" s="39">
        <v>1312</v>
      </c>
      <c r="AF12" s="39">
        <v>195</v>
      </c>
      <c r="AG12" s="14" t="s">
        <v>578</v>
      </c>
      <c r="AH12" s="14">
        <v>11692</v>
      </c>
      <c r="AI12" s="14" t="s">
        <v>578</v>
      </c>
      <c r="AJ12" s="14">
        <v>10</v>
      </c>
      <c r="AK12" s="39" t="s">
        <v>578</v>
      </c>
      <c r="AL12" s="91">
        <v>0</v>
      </c>
      <c r="AM12" s="14">
        <v>30</v>
      </c>
      <c r="AN12" s="14">
        <v>0</v>
      </c>
      <c r="AO12" s="92">
        <v>1480</v>
      </c>
      <c r="AP12" s="100">
        <f t="shared" si="21"/>
        <v>220940</v>
      </c>
      <c r="AQ12" s="14">
        <v>519</v>
      </c>
      <c r="AR12" s="14">
        <v>0</v>
      </c>
      <c r="AS12" s="101">
        <f t="shared" si="22"/>
        <v>221459</v>
      </c>
      <c r="AT12" s="29"/>
      <c r="AU12" s="40">
        <v>519466</v>
      </c>
      <c r="AV12" s="43">
        <f t="shared" si="23"/>
        <v>220940000</v>
      </c>
      <c r="AW12" s="43">
        <f t="shared" si="24"/>
        <v>1510000</v>
      </c>
      <c r="AX12" s="43">
        <f t="shared" si="25"/>
        <v>219430000</v>
      </c>
    </row>
    <row r="13" spans="1:50" ht="18.399999999999999" customHeight="1" x14ac:dyDescent="0.25">
      <c r="A13" s="6" t="s">
        <v>550</v>
      </c>
      <c r="B13" s="6" t="s">
        <v>521</v>
      </c>
      <c r="C13" s="14">
        <v>38471</v>
      </c>
      <c r="D13" s="14" t="s">
        <v>578</v>
      </c>
      <c r="E13" s="38">
        <f t="shared" si="20"/>
        <v>38471</v>
      </c>
      <c r="F13" s="25" t="s">
        <v>578</v>
      </c>
      <c r="G13" s="14">
        <v>144</v>
      </c>
      <c r="H13" s="14">
        <v>51</v>
      </c>
      <c r="I13" s="14">
        <v>20</v>
      </c>
      <c r="J13" s="14">
        <v>18</v>
      </c>
      <c r="K13" s="14" t="s">
        <v>578</v>
      </c>
      <c r="L13" s="14">
        <v>370</v>
      </c>
      <c r="M13" s="14">
        <v>21</v>
      </c>
      <c r="N13" s="14">
        <v>80</v>
      </c>
      <c r="O13" s="14">
        <v>19</v>
      </c>
      <c r="P13" s="14" t="s">
        <v>578</v>
      </c>
      <c r="Q13" s="14" t="s">
        <v>578</v>
      </c>
      <c r="R13" s="14">
        <v>6</v>
      </c>
      <c r="S13" s="14" t="s">
        <v>578</v>
      </c>
      <c r="T13" s="14">
        <v>165</v>
      </c>
      <c r="U13" s="14" t="s">
        <v>578</v>
      </c>
      <c r="V13" s="14" t="s">
        <v>578</v>
      </c>
      <c r="W13" s="14" t="s">
        <v>578</v>
      </c>
      <c r="X13" s="14" t="s">
        <v>578</v>
      </c>
      <c r="Y13" s="14" t="s">
        <v>578</v>
      </c>
      <c r="Z13" s="14" t="s">
        <v>578</v>
      </c>
      <c r="AA13" s="39">
        <v>135</v>
      </c>
      <c r="AB13" s="14" t="s">
        <v>578</v>
      </c>
      <c r="AC13" s="14">
        <v>119</v>
      </c>
      <c r="AD13" s="39">
        <v>8</v>
      </c>
      <c r="AE13" s="39">
        <v>224</v>
      </c>
      <c r="AF13" s="39">
        <v>294</v>
      </c>
      <c r="AG13" s="14" t="s">
        <v>578</v>
      </c>
      <c r="AH13" s="14">
        <v>1649</v>
      </c>
      <c r="AI13" s="14" t="s">
        <v>578</v>
      </c>
      <c r="AJ13" s="14">
        <v>10</v>
      </c>
      <c r="AK13" s="39" t="s">
        <v>578</v>
      </c>
      <c r="AL13" s="91">
        <v>30</v>
      </c>
      <c r="AM13" s="14">
        <v>4</v>
      </c>
      <c r="AN13" s="14">
        <v>0</v>
      </c>
      <c r="AO13" s="92">
        <v>60</v>
      </c>
      <c r="AP13" s="100">
        <f t="shared" si="21"/>
        <v>41898</v>
      </c>
      <c r="AQ13" s="14">
        <v>258</v>
      </c>
      <c r="AR13" s="14">
        <v>0</v>
      </c>
      <c r="AS13" s="101">
        <f t="shared" si="22"/>
        <v>42156</v>
      </c>
      <c r="AT13" s="14"/>
      <c r="AU13" s="40">
        <v>258786</v>
      </c>
      <c r="AV13" s="43">
        <f t="shared" si="23"/>
        <v>41898000</v>
      </c>
      <c r="AW13" s="43">
        <f t="shared" si="24"/>
        <v>94000</v>
      </c>
      <c r="AX13" s="43">
        <f t="shared" si="25"/>
        <v>41804000</v>
      </c>
    </row>
    <row r="14" spans="1:50" ht="18.399999999999999" customHeight="1" x14ac:dyDescent="0.25">
      <c r="A14" s="6" t="s">
        <v>551</v>
      </c>
      <c r="B14" s="6" t="s">
        <v>522</v>
      </c>
      <c r="C14" s="14">
        <v>41146</v>
      </c>
      <c r="D14" s="14" t="s">
        <v>578</v>
      </c>
      <c r="E14" s="38">
        <f t="shared" si="20"/>
        <v>41146</v>
      </c>
      <c r="F14" s="25" t="s">
        <v>578</v>
      </c>
      <c r="G14" s="14">
        <v>144</v>
      </c>
      <c r="H14" s="14">
        <v>51</v>
      </c>
      <c r="I14" s="14">
        <v>20</v>
      </c>
      <c r="J14" s="14">
        <v>18</v>
      </c>
      <c r="K14" s="14" t="s">
        <v>578</v>
      </c>
      <c r="L14" s="14">
        <v>239</v>
      </c>
      <c r="M14" s="14">
        <v>24</v>
      </c>
      <c r="N14" s="14">
        <v>80</v>
      </c>
      <c r="O14" s="14">
        <v>12</v>
      </c>
      <c r="P14" s="14" t="s">
        <v>578</v>
      </c>
      <c r="Q14" s="14" t="s">
        <v>578</v>
      </c>
      <c r="R14" s="14">
        <v>12</v>
      </c>
      <c r="S14" s="14">
        <v>7</v>
      </c>
      <c r="T14" s="14">
        <v>165</v>
      </c>
      <c r="U14" s="14" t="s">
        <v>578</v>
      </c>
      <c r="V14" s="14" t="s">
        <v>578</v>
      </c>
      <c r="W14" s="14" t="s">
        <v>578</v>
      </c>
      <c r="X14" s="14">
        <v>6</v>
      </c>
      <c r="Y14" s="14" t="s">
        <v>578</v>
      </c>
      <c r="Z14" s="14" t="s">
        <v>578</v>
      </c>
      <c r="AA14" s="39">
        <v>135</v>
      </c>
      <c r="AB14" s="14" t="s">
        <v>578</v>
      </c>
      <c r="AC14" s="14">
        <v>111</v>
      </c>
      <c r="AD14" s="39">
        <v>8</v>
      </c>
      <c r="AE14" s="39">
        <v>280</v>
      </c>
      <c r="AF14" s="39">
        <v>88</v>
      </c>
      <c r="AG14" s="14" t="s">
        <v>578</v>
      </c>
      <c r="AH14" s="14">
        <v>1088</v>
      </c>
      <c r="AI14" s="14" t="s">
        <v>578</v>
      </c>
      <c r="AJ14" s="14">
        <v>10</v>
      </c>
      <c r="AK14" s="39" t="s">
        <v>578</v>
      </c>
      <c r="AL14" s="91">
        <v>30</v>
      </c>
      <c r="AM14" s="14">
        <v>0</v>
      </c>
      <c r="AN14" s="14">
        <v>0</v>
      </c>
      <c r="AO14" s="92">
        <v>140</v>
      </c>
      <c r="AP14" s="100">
        <f t="shared" si="21"/>
        <v>43814</v>
      </c>
      <c r="AQ14" s="14">
        <v>492</v>
      </c>
      <c r="AR14" s="14">
        <v>0</v>
      </c>
      <c r="AS14" s="101">
        <f t="shared" si="22"/>
        <v>44306</v>
      </c>
      <c r="AT14" s="29"/>
      <c r="AU14" s="40">
        <v>492218</v>
      </c>
      <c r="AV14" s="43">
        <f t="shared" si="23"/>
        <v>43814000</v>
      </c>
      <c r="AW14" s="43">
        <f t="shared" si="24"/>
        <v>170000</v>
      </c>
      <c r="AX14" s="43">
        <f t="shared" si="25"/>
        <v>43644000</v>
      </c>
    </row>
    <row r="15" spans="1:50" ht="18.399999999999999" customHeight="1" x14ac:dyDescent="0.25">
      <c r="A15" s="6" t="s">
        <v>552</v>
      </c>
      <c r="B15" s="6" t="s">
        <v>523</v>
      </c>
      <c r="C15" s="14">
        <v>26012</v>
      </c>
      <c r="D15" s="14" t="s">
        <v>578</v>
      </c>
      <c r="E15" s="38">
        <f t="shared" si="20"/>
        <v>26012</v>
      </c>
      <c r="F15" s="25" t="s">
        <v>578</v>
      </c>
      <c r="G15" s="14">
        <v>144</v>
      </c>
      <c r="H15" s="14">
        <v>22</v>
      </c>
      <c r="I15" s="14">
        <v>16</v>
      </c>
      <c r="J15" s="14">
        <v>17</v>
      </c>
      <c r="K15" s="14" t="s">
        <v>578</v>
      </c>
      <c r="L15" s="14">
        <v>73</v>
      </c>
      <c r="M15" s="14">
        <v>9</v>
      </c>
      <c r="N15" s="14">
        <v>80</v>
      </c>
      <c r="O15" s="14">
        <v>4</v>
      </c>
      <c r="P15" s="14" t="s">
        <v>578</v>
      </c>
      <c r="Q15" s="14" t="s">
        <v>578</v>
      </c>
      <c r="R15" s="14">
        <v>6</v>
      </c>
      <c r="S15" s="14" t="s">
        <v>578</v>
      </c>
      <c r="T15" s="14">
        <v>165</v>
      </c>
      <c r="U15" s="14" t="s">
        <v>578</v>
      </c>
      <c r="V15" s="14" t="s">
        <v>578</v>
      </c>
      <c r="W15" s="14" t="s">
        <v>578</v>
      </c>
      <c r="X15" s="14" t="s">
        <v>578</v>
      </c>
      <c r="Y15" s="14" t="s">
        <v>578</v>
      </c>
      <c r="Z15" s="14" t="s">
        <v>578</v>
      </c>
      <c r="AA15" s="39">
        <v>79</v>
      </c>
      <c r="AB15" s="14" t="s">
        <v>578</v>
      </c>
      <c r="AC15" s="14">
        <v>51</v>
      </c>
      <c r="AD15" s="39">
        <v>8</v>
      </c>
      <c r="AE15" s="39">
        <v>180</v>
      </c>
      <c r="AF15" s="39">
        <v>48</v>
      </c>
      <c r="AG15" s="14" t="s">
        <v>578</v>
      </c>
      <c r="AH15" s="14">
        <v>375</v>
      </c>
      <c r="AI15" s="14" t="s">
        <v>578</v>
      </c>
      <c r="AJ15" s="14">
        <v>10</v>
      </c>
      <c r="AK15" s="39" t="s">
        <v>578</v>
      </c>
      <c r="AL15" s="91">
        <v>0</v>
      </c>
      <c r="AM15" s="14">
        <v>0</v>
      </c>
      <c r="AN15" s="14">
        <v>0</v>
      </c>
      <c r="AO15" s="92">
        <v>0</v>
      </c>
      <c r="AP15" s="100">
        <f t="shared" si="21"/>
        <v>27299</v>
      </c>
      <c r="AQ15" s="14">
        <v>453</v>
      </c>
      <c r="AR15" s="14">
        <v>0</v>
      </c>
      <c r="AS15" s="101">
        <f t="shared" si="22"/>
        <v>27752</v>
      </c>
      <c r="AT15" s="29"/>
      <c r="AU15" s="40">
        <v>453352</v>
      </c>
      <c r="AV15" s="43">
        <f t="shared" si="23"/>
        <v>27299000</v>
      </c>
      <c r="AW15" s="43">
        <f t="shared" si="24"/>
        <v>0</v>
      </c>
      <c r="AX15" s="43">
        <f t="shared" si="25"/>
        <v>27299000</v>
      </c>
    </row>
    <row r="16" spans="1:50" ht="18.399999999999999" customHeight="1" x14ac:dyDescent="0.25">
      <c r="A16" s="6" t="s">
        <v>553</v>
      </c>
      <c r="B16" s="6" t="s">
        <v>524</v>
      </c>
      <c r="C16" s="14">
        <v>26217</v>
      </c>
      <c r="D16" s="14" t="s">
        <v>578</v>
      </c>
      <c r="E16" s="38">
        <f t="shared" si="20"/>
        <v>26217</v>
      </c>
      <c r="F16" s="25" t="s">
        <v>578</v>
      </c>
      <c r="G16" s="14">
        <v>144</v>
      </c>
      <c r="H16" s="14">
        <v>22</v>
      </c>
      <c r="I16" s="14">
        <v>16</v>
      </c>
      <c r="J16" s="14">
        <v>17</v>
      </c>
      <c r="K16" s="14" t="s">
        <v>578</v>
      </c>
      <c r="L16" s="14">
        <v>128</v>
      </c>
      <c r="M16" s="14">
        <v>9</v>
      </c>
      <c r="N16" s="14">
        <v>80</v>
      </c>
      <c r="O16" s="14">
        <v>7</v>
      </c>
      <c r="P16" s="14" t="s">
        <v>578</v>
      </c>
      <c r="Q16" s="14" t="s">
        <v>578</v>
      </c>
      <c r="R16" s="14" t="s">
        <v>578</v>
      </c>
      <c r="S16" s="14" t="s">
        <v>578</v>
      </c>
      <c r="T16" s="14">
        <v>165</v>
      </c>
      <c r="U16" s="14" t="s">
        <v>578</v>
      </c>
      <c r="V16" s="14" t="s">
        <v>578</v>
      </c>
      <c r="W16" s="14" t="s">
        <v>578</v>
      </c>
      <c r="X16" s="14" t="s">
        <v>578</v>
      </c>
      <c r="Y16" s="14" t="s">
        <v>578</v>
      </c>
      <c r="Z16" s="14" t="s">
        <v>578</v>
      </c>
      <c r="AA16" s="39">
        <v>59</v>
      </c>
      <c r="AB16" s="14" t="s">
        <v>578</v>
      </c>
      <c r="AC16" s="14">
        <v>51</v>
      </c>
      <c r="AD16" s="39">
        <v>8</v>
      </c>
      <c r="AE16" s="39">
        <v>180</v>
      </c>
      <c r="AF16" s="39">
        <v>42</v>
      </c>
      <c r="AG16" s="14" t="s">
        <v>578</v>
      </c>
      <c r="AH16" s="14">
        <v>473</v>
      </c>
      <c r="AI16" s="14" t="s">
        <v>578</v>
      </c>
      <c r="AJ16" s="14">
        <v>10</v>
      </c>
      <c r="AK16" s="39" t="s">
        <v>578</v>
      </c>
      <c r="AL16" s="91">
        <v>30</v>
      </c>
      <c r="AM16" s="14">
        <v>1</v>
      </c>
      <c r="AN16" s="14">
        <v>0</v>
      </c>
      <c r="AO16" s="92">
        <v>3000</v>
      </c>
      <c r="AP16" s="100">
        <f t="shared" si="21"/>
        <v>30659</v>
      </c>
      <c r="AQ16" s="14">
        <v>323</v>
      </c>
      <c r="AR16" s="14">
        <v>0</v>
      </c>
      <c r="AS16" s="101">
        <f t="shared" si="22"/>
        <v>30982</v>
      </c>
      <c r="AT16" s="29"/>
      <c r="AU16" s="40">
        <v>323277</v>
      </c>
      <c r="AV16" s="43">
        <f t="shared" si="23"/>
        <v>30659000</v>
      </c>
      <c r="AW16" s="43">
        <f t="shared" si="24"/>
        <v>3031000</v>
      </c>
      <c r="AX16" s="43">
        <f t="shared" si="25"/>
        <v>27628000</v>
      </c>
    </row>
    <row r="17" spans="1:50" ht="18.399999999999999" customHeight="1" x14ac:dyDescent="0.25">
      <c r="A17" s="6" t="s">
        <v>554</v>
      </c>
      <c r="B17" s="6" t="s">
        <v>525</v>
      </c>
      <c r="C17" s="14">
        <v>187083</v>
      </c>
      <c r="D17" s="14">
        <v>1346</v>
      </c>
      <c r="E17" s="38">
        <f t="shared" si="20"/>
        <v>188429</v>
      </c>
      <c r="F17" s="25" t="s">
        <v>578</v>
      </c>
      <c r="G17" s="14">
        <v>144</v>
      </c>
      <c r="H17" s="14">
        <v>288</v>
      </c>
      <c r="I17" s="14">
        <v>53</v>
      </c>
      <c r="J17" s="14">
        <v>31</v>
      </c>
      <c r="K17" s="14" t="s">
        <v>578</v>
      </c>
      <c r="L17" s="14">
        <v>1677</v>
      </c>
      <c r="M17" s="14">
        <v>129</v>
      </c>
      <c r="N17" s="14">
        <v>200</v>
      </c>
      <c r="O17" s="14">
        <v>83</v>
      </c>
      <c r="P17" s="14" t="s">
        <v>578</v>
      </c>
      <c r="Q17" s="14" t="s">
        <v>578</v>
      </c>
      <c r="R17" s="14">
        <v>12</v>
      </c>
      <c r="S17" s="14">
        <v>22</v>
      </c>
      <c r="T17" s="14">
        <v>165</v>
      </c>
      <c r="U17" s="14">
        <v>612</v>
      </c>
      <c r="V17" s="14" t="s">
        <v>578</v>
      </c>
      <c r="W17" s="14" t="s">
        <v>578</v>
      </c>
      <c r="X17" s="14">
        <v>46</v>
      </c>
      <c r="Y17" s="14" t="s">
        <v>578</v>
      </c>
      <c r="Z17" s="14" t="s">
        <v>578</v>
      </c>
      <c r="AA17" s="39">
        <v>315</v>
      </c>
      <c r="AB17" s="14" t="s">
        <v>578</v>
      </c>
      <c r="AC17" s="14">
        <v>655</v>
      </c>
      <c r="AD17" s="39">
        <v>29</v>
      </c>
      <c r="AE17" s="39">
        <v>1216</v>
      </c>
      <c r="AF17" s="39">
        <v>308</v>
      </c>
      <c r="AG17" s="14" t="s">
        <v>578</v>
      </c>
      <c r="AH17" s="14">
        <v>7913</v>
      </c>
      <c r="AI17" s="14" t="s">
        <v>578</v>
      </c>
      <c r="AJ17" s="14">
        <v>10</v>
      </c>
      <c r="AK17" s="39" t="s">
        <v>578</v>
      </c>
      <c r="AL17" s="91">
        <v>30</v>
      </c>
      <c r="AM17" s="14">
        <v>0</v>
      </c>
      <c r="AN17" s="14">
        <v>3</v>
      </c>
      <c r="AO17" s="92">
        <v>300</v>
      </c>
      <c r="AP17" s="100">
        <f t="shared" si="21"/>
        <v>202670</v>
      </c>
      <c r="AQ17" s="14">
        <v>2628</v>
      </c>
      <c r="AR17" s="14">
        <v>0</v>
      </c>
      <c r="AS17" s="101">
        <f t="shared" si="22"/>
        <v>205298</v>
      </c>
      <c r="AT17" s="29"/>
      <c r="AU17" s="40">
        <v>2628040</v>
      </c>
      <c r="AV17" s="43">
        <f t="shared" si="23"/>
        <v>202670000</v>
      </c>
      <c r="AW17" s="43">
        <f t="shared" si="24"/>
        <v>333000</v>
      </c>
      <c r="AX17" s="43">
        <f t="shared" si="25"/>
        <v>202337000</v>
      </c>
    </row>
    <row r="18" spans="1:50" ht="18.399999999999999" customHeight="1" x14ac:dyDescent="0.25">
      <c r="A18" s="6" t="s">
        <v>18</v>
      </c>
      <c r="B18" s="6" t="s">
        <v>526</v>
      </c>
      <c r="C18" s="14">
        <v>86384</v>
      </c>
      <c r="D18" s="14" t="s">
        <v>578</v>
      </c>
      <c r="E18" s="38">
        <f t="shared" si="20"/>
        <v>86384</v>
      </c>
      <c r="F18" s="25" t="s">
        <v>578</v>
      </c>
      <c r="G18" s="14">
        <v>144</v>
      </c>
      <c r="H18" s="14">
        <v>123</v>
      </c>
      <c r="I18" s="14">
        <v>30</v>
      </c>
      <c r="J18" s="14">
        <v>22</v>
      </c>
      <c r="K18" s="14" t="s">
        <v>578</v>
      </c>
      <c r="L18" s="14">
        <v>677</v>
      </c>
      <c r="M18" s="14">
        <v>51</v>
      </c>
      <c r="N18" s="14">
        <v>120</v>
      </c>
      <c r="O18" s="14">
        <v>34</v>
      </c>
      <c r="P18" s="14" t="s">
        <v>578</v>
      </c>
      <c r="Q18" s="14" t="s">
        <v>578</v>
      </c>
      <c r="R18" s="14">
        <v>30</v>
      </c>
      <c r="S18" s="14" t="s">
        <v>578</v>
      </c>
      <c r="T18" s="14">
        <v>165</v>
      </c>
      <c r="U18" s="14" t="s">
        <v>578</v>
      </c>
      <c r="V18" s="14" t="s">
        <v>578</v>
      </c>
      <c r="W18" s="14" t="s">
        <v>578</v>
      </c>
      <c r="X18" s="14">
        <v>12</v>
      </c>
      <c r="Y18" s="14" t="s">
        <v>578</v>
      </c>
      <c r="Z18" s="14" t="s">
        <v>578</v>
      </c>
      <c r="AA18" s="39">
        <v>265</v>
      </c>
      <c r="AB18" s="14" t="s">
        <v>578</v>
      </c>
      <c r="AC18" s="14">
        <v>255</v>
      </c>
      <c r="AD18" s="39">
        <v>15</v>
      </c>
      <c r="AE18" s="39">
        <v>580</v>
      </c>
      <c r="AF18" s="39">
        <v>1236</v>
      </c>
      <c r="AG18" s="14" t="s">
        <v>578</v>
      </c>
      <c r="AH18" s="14">
        <v>3342</v>
      </c>
      <c r="AI18" s="14" t="s">
        <v>578</v>
      </c>
      <c r="AJ18" s="14">
        <v>10</v>
      </c>
      <c r="AK18" s="39" t="s">
        <v>578</v>
      </c>
      <c r="AL18" s="91">
        <v>50</v>
      </c>
      <c r="AM18" s="14">
        <v>10</v>
      </c>
      <c r="AN18" s="14">
        <v>0</v>
      </c>
      <c r="AO18" s="92">
        <v>2000</v>
      </c>
      <c r="AP18" s="100">
        <f t="shared" si="21"/>
        <v>95555</v>
      </c>
      <c r="AQ18" s="14">
        <v>489</v>
      </c>
      <c r="AR18" s="14">
        <v>0</v>
      </c>
      <c r="AS18" s="101">
        <f t="shared" si="22"/>
        <v>96044</v>
      </c>
      <c r="AT18" s="29"/>
      <c r="AU18" s="40">
        <v>489443</v>
      </c>
      <c r="AV18" s="43">
        <f t="shared" si="23"/>
        <v>95555000</v>
      </c>
      <c r="AW18" s="43">
        <f t="shared" si="24"/>
        <v>2060000</v>
      </c>
      <c r="AX18" s="43">
        <f t="shared" si="25"/>
        <v>93495000</v>
      </c>
    </row>
    <row r="19" spans="1:50" ht="18.399999999999999" customHeight="1" x14ac:dyDescent="0.25">
      <c r="A19" s="6" t="s">
        <v>19</v>
      </c>
      <c r="B19" s="6" t="s">
        <v>527</v>
      </c>
      <c r="C19" s="14">
        <v>155505</v>
      </c>
      <c r="D19" s="14" t="s">
        <v>578</v>
      </c>
      <c r="E19" s="38">
        <f t="shared" si="20"/>
        <v>155505</v>
      </c>
      <c r="F19" s="25" t="s">
        <v>578</v>
      </c>
      <c r="G19" s="14">
        <v>144</v>
      </c>
      <c r="H19" s="14">
        <v>260</v>
      </c>
      <c r="I19" s="14">
        <v>49</v>
      </c>
      <c r="J19" s="14">
        <v>30</v>
      </c>
      <c r="K19" s="14" t="s">
        <v>578</v>
      </c>
      <c r="L19" s="14">
        <v>1814</v>
      </c>
      <c r="M19" s="14">
        <v>108</v>
      </c>
      <c r="N19" s="14">
        <v>160</v>
      </c>
      <c r="O19" s="14">
        <v>90</v>
      </c>
      <c r="P19" s="14" t="s">
        <v>578</v>
      </c>
      <c r="Q19" s="14" t="s">
        <v>578</v>
      </c>
      <c r="R19" s="14">
        <v>12</v>
      </c>
      <c r="S19" s="14" t="s">
        <v>578</v>
      </c>
      <c r="T19" s="14">
        <v>165</v>
      </c>
      <c r="U19" s="14" t="s">
        <v>578</v>
      </c>
      <c r="V19" s="14" t="s">
        <v>578</v>
      </c>
      <c r="W19" s="14" t="s">
        <v>578</v>
      </c>
      <c r="X19" s="14">
        <v>12</v>
      </c>
      <c r="Y19" s="14" t="s">
        <v>578</v>
      </c>
      <c r="Z19" s="14" t="s">
        <v>578</v>
      </c>
      <c r="AA19" s="39">
        <v>315</v>
      </c>
      <c r="AB19" s="14" t="s">
        <v>578</v>
      </c>
      <c r="AC19" s="14">
        <v>578</v>
      </c>
      <c r="AD19" s="39">
        <v>15</v>
      </c>
      <c r="AE19" s="39">
        <v>1088</v>
      </c>
      <c r="AF19" s="39">
        <v>598</v>
      </c>
      <c r="AG19" s="14" t="s">
        <v>578</v>
      </c>
      <c r="AH19" s="14">
        <v>8581</v>
      </c>
      <c r="AI19" s="14" t="s">
        <v>578</v>
      </c>
      <c r="AJ19" s="14">
        <v>10</v>
      </c>
      <c r="AK19" s="39" t="s">
        <v>578</v>
      </c>
      <c r="AL19" s="91">
        <v>70</v>
      </c>
      <c r="AM19" s="14">
        <v>0</v>
      </c>
      <c r="AN19" s="14">
        <v>0</v>
      </c>
      <c r="AO19" s="92">
        <v>30</v>
      </c>
      <c r="AP19" s="100">
        <f t="shared" si="21"/>
        <v>169634</v>
      </c>
      <c r="AQ19" s="14">
        <v>2404</v>
      </c>
      <c r="AR19" s="14">
        <v>0</v>
      </c>
      <c r="AS19" s="101">
        <f t="shared" si="22"/>
        <v>172038</v>
      </c>
      <c r="AT19" s="29"/>
      <c r="AU19" s="40">
        <v>2404433</v>
      </c>
      <c r="AV19" s="43">
        <f t="shared" si="23"/>
        <v>169634000</v>
      </c>
      <c r="AW19" s="43">
        <f t="shared" si="24"/>
        <v>100000</v>
      </c>
      <c r="AX19" s="43">
        <f t="shared" si="25"/>
        <v>169534000</v>
      </c>
    </row>
    <row r="20" spans="1:50" ht="18.399999999999999" customHeight="1" x14ac:dyDescent="0.25">
      <c r="A20" s="6" t="s">
        <v>20</v>
      </c>
      <c r="B20" s="6" t="s">
        <v>528</v>
      </c>
      <c r="C20" s="14">
        <v>36171</v>
      </c>
      <c r="D20" s="14">
        <v>1417</v>
      </c>
      <c r="E20" s="38">
        <f t="shared" si="20"/>
        <v>37588</v>
      </c>
      <c r="F20" s="25" t="s">
        <v>578</v>
      </c>
      <c r="G20" s="14">
        <v>144</v>
      </c>
      <c r="H20" s="14">
        <v>29</v>
      </c>
      <c r="I20" s="14">
        <v>17</v>
      </c>
      <c r="J20" s="14">
        <v>20</v>
      </c>
      <c r="K20" s="14" t="s">
        <v>578</v>
      </c>
      <c r="L20" s="14">
        <v>132</v>
      </c>
      <c r="M20" s="14">
        <v>12</v>
      </c>
      <c r="N20" s="14">
        <v>80</v>
      </c>
      <c r="O20" s="14">
        <v>7</v>
      </c>
      <c r="P20" s="14" t="s">
        <v>578</v>
      </c>
      <c r="Q20" s="14" t="s">
        <v>578</v>
      </c>
      <c r="R20" s="14" t="s">
        <v>578</v>
      </c>
      <c r="S20" s="14" t="s">
        <v>578</v>
      </c>
      <c r="T20" s="14">
        <v>165</v>
      </c>
      <c r="U20" s="14" t="s">
        <v>578</v>
      </c>
      <c r="V20" s="14" t="s">
        <v>578</v>
      </c>
      <c r="W20" s="14" t="s">
        <v>578</v>
      </c>
      <c r="X20" s="14">
        <v>6</v>
      </c>
      <c r="Y20" s="14" t="s">
        <v>578</v>
      </c>
      <c r="Z20" s="14" t="s">
        <v>578</v>
      </c>
      <c r="AA20" s="39">
        <v>89</v>
      </c>
      <c r="AB20" s="14" t="s">
        <v>578</v>
      </c>
      <c r="AC20" s="14">
        <v>68</v>
      </c>
      <c r="AD20" s="39">
        <v>12</v>
      </c>
      <c r="AE20" s="39">
        <v>180</v>
      </c>
      <c r="AF20" s="39">
        <v>80</v>
      </c>
      <c r="AG20" s="14" t="s">
        <v>578</v>
      </c>
      <c r="AH20" s="14">
        <v>384</v>
      </c>
      <c r="AI20" s="14" t="s">
        <v>578</v>
      </c>
      <c r="AJ20" s="14">
        <v>10</v>
      </c>
      <c r="AK20" s="39" t="s">
        <v>578</v>
      </c>
      <c r="AL20" s="91">
        <v>10</v>
      </c>
      <c r="AM20" s="14">
        <v>0</v>
      </c>
      <c r="AN20" s="14">
        <v>0</v>
      </c>
      <c r="AO20" s="92">
        <v>1500</v>
      </c>
      <c r="AP20" s="100">
        <f t="shared" si="21"/>
        <v>40533</v>
      </c>
      <c r="AQ20" s="14">
        <v>539</v>
      </c>
      <c r="AR20" s="14">
        <v>0</v>
      </c>
      <c r="AS20" s="101">
        <f t="shared" si="22"/>
        <v>41072</v>
      </c>
      <c r="AT20" s="29"/>
      <c r="AU20" s="40">
        <v>539619</v>
      </c>
      <c r="AV20" s="43">
        <f t="shared" si="23"/>
        <v>40533000</v>
      </c>
      <c r="AW20" s="43">
        <f t="shared" si="24"/>
        <v>1510000</v>
      </c>
      <c r="AX20" s="43">
        <f t="shared" si="25"/>
        <v>39023000</v>
      </c>
    </row>
    <row r="21" spans="1:50" ht="18.399999999999999" customHeight="1" x14ac:dyDescent="0.25">
      <c r="A21" s="6" t="s">
        <v>21</v>
      </c>
      <c r="B21" s="6" t="s">
        <v>529</v>
      </c>
      <c r="C21" s="14">
        <v>28315</v>
      </c>
      <c r="D21" s="14" t="s">
        <v>578</v>
      </c>
      <c r="E21" s="38">
        <f t="shared" si="20"/>
        <v>28315</v>
      </c>
      <c r="F21" s="25" t="s">
        <v>578</v>
      </c>
      <c r="G21" s="14">
        <v>144</v>
      </c>
      <c r="H21" s="14">
        <v>29</v>
      </c>
      <c r="I21" s="14">
        <v>17</v>
      </c>
      <c r="J21" s="14">
        <v>17</v>
      </c>
      <c r="K21" s="14" t="s">
        <v>578</v>
      </c>
      <c r="L21" s="14">
        <v>112</v>
      </c>
      <c r="M21" s="14">
        <v>12</v>
      </c>
      <c r="N21" s="14">
        <v>80</v>
      </c>
      <c r="O21" s="14">
        <v>6</v>
      </c>
      <c r="P21" s="14" t="s">
        <v>578</v>
      </c>
      <c r="Q21" s="14" t="s">
        <v>578</v>
      </c>
      <c r="R21" s="14">
        <v>6</v>
      </c>
      <c r="S21" s="14" t="s">
        <v>578</v>
      </c>
      <c r="T21" s="14">
        <v>165</v>
      </c>
      <c r="U21" s="14" t="s">
        <v>578</v>
      </c>
      <c r="V21" s="14" t="s">
        <v>578</v>
      </c>
      <c r="W21" s="14" t="s">
        <v>578</v>
      </c>
      <c r="X21" s="14">
        <v>6</v>
      </c>
      <c r="Y21" s="14" t="s">
        <v>578</v>
      </c>
      <c r="Z21" s="14" t="s">
        <v>578</v>
      </c>
      <c r="AA21" s="39">
        <v>79</v>
      </c>
      <c r="AB21" s="14" t="s">
        <v>578</v>
      </c>
      <c r="AC21" s="14">
        <v>68</v>
      </c>
      <c r="AD21" s="39">
        <v>8</v>
      </c>
      <c r="AE21" s="39">
        <v>180</v>
      </c>
      <c r="AF21" s="39">
        <v>219</v>
      </c>
      <c r="AG21" s="14" t="s">
        <v>578</v>
      </c>
      <c r="AH21" s="14">
        <v>624</v>
      </c>
      <c r="AI21" s="14" t="s">
        <v>578</v>
      </c>
      <c r="AJ21" s="14">
        <v>10</v>
      </c>
      <c r="AK21" s="39" t="s">
        <v>578</v>
      </c>
      <c r="AL21" s="91">
        <v>20</v>
      </c>
      <c r="AM21" s="14">
        <v>2</v>
      </c>
      <c r="AN21" s="14">
        <v>20</v>
      </c>
      <c r="AO21" s="92">
        <v>1700</v>
      </c>
      <c r="AP21" s="100">
        <f t="shared" si="21"/>
        <v>31839</v>
      </c>
      <c r="AQ21" s="14">
        <v>246</v>
      </c>
      <c r="AR21" s="14">
        <v>0</v>
      </c>
      <c r="AS21" s="101">
        <f t="shared" si="22"/>
        <v>32085</v>
      </c>
      <c r="AT21" s="29"/>
      <c r="AU21" s="40">
        <v>246796</v>
      </c>
      <c r="AV21" s="43">
        <f t="shared" si="23"/>
        <v>31839000</v>
      </c>
      <c r="AW21" s="43">
        <f t="shared" si="24"/>
        <v>1742000</v>
      </c>
      <c r="AX21" s="43">
        <f t="shared" si="25"/>
        <v>30097000</v>
      </c>
    </row>
    <row r="22" spans="1:50" ht="18.399999999999999" customHeight="1" x14ac:dyDescent="0.25">
      <c r="A22" s="6" t="s">
        <v>22</v>
      </c>
      <c r="B22" s="6" t="s">
        <v>530</v>
      </c>
      <c r="C22" s="14">
        <v>22887</v>
      </c>
      <c r="D22" s="14" t="s">
        <v>578</v>
      </c>
      <c r="E22" s="38">
        <f t="shared" si="20"/>
        <v>22887</v>
      </c>
      <c r="F22" s="25" t="s">
        <v>578</v>
      </c>
      <c r="G22" s="14">
        <v>144</v>
      </c>
      <c r="H22" s="14">
        <v>22</v>
      </c>
      <c r="I22" s="14">
        <v>16</v>
      </c>
      <c r="J22" s="14">
        <v>17</v>
      </c>
      <c r="K22" s="14" t="s">
        <v>578</v>
      </c>
      <c r="L22" s="14">
        <v>75</v>
      </c>
      <c r="M22" s="14">
        <v>9</v>
      </c>
      <c r="N22" s="14">
        <v>80</v>
      </c>
      <c r="O22" s="14">
        <v>4</v>
      </c>
      <c r="P22" s="14" t="s">
        <v>578</v>
      </c>
      <c r="Q22" s="14" t="s">
        <v>578</v>
      </c>
      <c r="R22" s="14">
        <v>12</v>
      </c>
      <c r="S22" s="14" t="s">
        <v>578</v>
      </c>
      <c r="T22" s="14">
        <v>165</v>
      </c>
      <c r="U22" s="14" t="s">
        <v>578</v>
      </c>
      <c r="V22" s="14" t="s">
        <v>578</v>
      </c>
      <c r="W22" s="14" t="s">
        <v>578</v>
      </c>
      <c r="X22" s="14" t="s">
        <v>578</v>
      </c>
      <c r="Y22" s="14" t="s">
        <v>578</v>
      </c>
      <c r="Z22" s="14" t="s">
        <v>578</v>
      </c>
      <c r="AA22" s="39">
        <v>59</v>
      </c>
      <c r="AB22" s="14" t="s">
        <v>578</v>
      </c>
      <c r="AC22" s="14">
        <v>51</v>
      </c>
      <c r="AD22" s="39">
        <v>4</v>
      </c>
      <c r="AE22" s="39">
        <v>180</v>
      </c>
      <c r="AF22" s="39">
        <v>109</v>
      </c>
      <c r="AG22" s="14" t="s">
        <v>578</v>
      </c>
      <c r="AH22" s="14">
        <v>526</v>
      </c>
      <c r="AI22" s="14" t="s">
        <v>578</v>
      </c>
      <c r="AJ22" s="14">
        <v>10</v>
      </c>
      <c r="AK22" s="39" t="s">
        <v>578</v>
      </c>
      <c r="AL22" s="91">
        <v>2</v>
      </c>
      <c r="AM22" s="14">
        <v>0</v>
      </c>
      <c r="AN22" s="14">
        <v>0</v>
      </c>
      <c r="AO22" s="92">
        <v>127</v>
      </c>
      <c r="AP22" s="100">
        <f t="shared" si="21"/>
        <v>24499</v>
      </c>
      <c r="AQ22" s="14">
        <v>450</v>
      </c>
      <c r="AR22" s="14">
        <v>0</v>
      </c>
      <c r="AS22" s="101">
        <f t="shared" si="22"/>
        <v>24949</v>
      </c>
      <c r="AT22" s="29"/>
      <c r="AU22" s="40">
        <v>450606</v>
      </c>
      <c r="AV22" s="43">
        <f t="shared" si="23"/>
        <v>24499000</v>
      </c>
      <c r="AW22" s="43">
        <f t="shared" si="24"/>
        <v>129000</v>
      </c>
      <c r="AX22" s="43">
        <f t="shared" si="25"/>
        <v>24370000</v>
      </c>
    </row>
    <row r="23" spans="1:50" ht="18.399999999999999" customHeight="1" x14ac:dyDescent="0.25">
      <c r="A23" s="6" t="s">
        <v>23</v>
      </c>
      <c r="B23" s="6" t="s">
        <v>531</v>
      </c>
      <c r="C23" s="14">
        <v>27306</v>
      </c>
      <c r="D23" s="14">
        <v>737</v>
      </c>
      <c r="E23" s="38">
        <f t="shared" si="20"/>
        <v>28043</v>
      </c>
      <c r="F23" s="25" t="s">
        <v>578</v>
      </c>
      <c r="G23" s="14">
        <v>144</v>
      </c>
      <c r="H23" s="14">
        <v>29</v>
      </c>
      <c r="I23" s="14">
        <v>17</v>
      </c>
      <c r="J23" s="14">
        <v>20</v>
      </c>
      <c r="K23" s="14" t="s">
        <v>578</v>
      </c>
      <c r="L23" s="14">
        <v>104</v>
      </c>
      <c r="M23" s="14">
        <v>12</v>
      </c>
      <c r="N23" s="14">
        <v>80</v>
      </c>
      <c r="O23" s="14">
        <v>6</v>
      </c>
      <c r="P23" s="14" t="s">
        <v>578</v>
      </c>
      <c r="Q23" s="14" t="s">
        <v>578</v>
      </c>
      <c r="R23" s="14">
        <v>12</v>
      </c>
      <c r="S23" s="14" t="s">
        <v>578</v>
      </c>
      <c r="T23" s="14">
        <v>165</v>
      </c>
      <c r="U23" s="14" t="s">
        <v>578</v>
      </c>
      <c r="V23" s="14" t="s">
        <v>578</v>
      </c>
      <c r="W23" s="14" t="s">
        <v>578</v>
      </c>
      <c r="X23" s="14">
        <v>6</v>
      </c>
      <c r="Y23" s="14" t="s">
        <v>578</v>
      </c>
      <c r="Z23" s="14" t="s">
        <v>578</v>
      </c>
      <c r="AA23" s="39">
        <v>105</v>
      </c>
      <c r="AB23" s="14" t="s">
        <v>578</v>
      </c>
      <c r="AC23" s="14">
        <v>51</v>
      </c>
      <c r="AD23" s="39">
        <v>4</v>
      </c>
      <c r="AE23" s="39">
        <v>180</v>
      </c>
      <c r="AF23" s="39">
        <v>279</v>
      </c>
      <c r="AG23" s="14" t="s">
        <v>578</v>
      </c>
      <c r="AH23" s="14">
        <v>482</v>
      </c>
      <c r="AI23" s="14" t="s">
        <v>578</v>
      </c>
      <c r="AJ23" s="14">
        <v>10</v>
      </c>
      <c r="AK23" s="39" t="s">
        <v>578</v>
      </c>
      <c r="AL23" s="91">
        <v>16</v>
      </c>
      <c r="AM23" s="14">
        <v>0</v>
      </c>
      <c r="AN23" s="14">
        <v>0</v>
      </c>
      <c r="AO23" s="92">
        <v>300</v>
      </c>
      <c r="AP23" s="100">
        <f t="shared" si="21"/>
        <v>30065</v>
      </c>
      <c r="AQ23" s="14">
        <v>385</v>
      </c>
      <c r="AR23" s="14">
        <v>0</v>
      </c>
      <c r="AS23" s="101">
        <f t="shared" si="22"/>
        <v>30450</v>
      </c>
      <c r="AT23" s="29"/>
      <c r="AU23" s="40">
        <v>385768</v>
      </c>
      <c r="AV23" s="43">
        <f t="shared" si="23"/>
        <v>30065000</v>
      </c>
      <c r="AW23" s="43">
        <f t="shared" si="24"/>
        <v>316000</v>
      </c>
      <c r="AX23" s="43">
        <f t="shared" si="25"/>
        <v>29749000</v>
      </c>
    </row>
    <row r="24" spans="1:50" ht="18.399999999999999" customHeight="1" x14ac:dyDescent="0.25">
      <c r="A24" s="6" t="s">
        <v>24</v>
      </c>
      <c r="B24" s="6" t="s">
        <v>532</v>
      </c>
      <c r="C24" s="14">
        <v>37532</v>
      </c>
      <c r="D24" s="14">
        <v>736</v>
      </c>
      <c r="E24" s="38">
        <f t="shared" si="20"/>
        <v>38268</v>
      </c>
      <c r="F24" s="25" t="s">
        <v>578</v>
      </c>
      <c r="G24" s="14">
        <v>144</v>
      </c>
      <c r="H24" s="14">
        <v>51</v>
      </c>
      <c r="I24" s="14">
        <v>20</v>
      </c>
      <c r="J24" s="14">
        <v>21</v>
      </c>
      <c r="K24" s="14" t="s">
        <v>578</v>
      </c>
      <c r="L24" s="14">
        <v>180</v>
      </c>
      <c r="M24" s="14">
        <v>21</v>
      </c>
      <c r="N24" s="14">
        <v>80</v>
      </c>
      <c r="O24" s="14">
        <v>9</v>
      </c>
      <c r="P24" s="14" t="s">
        <v>578</v>
      </c>
      <c r="Q24" s="14" t="s">
        <v>578</v>
      </c>
      <c r="R24" s="14">
        <v>6</v>
      </c>
      <c r="S24" s="14" t="s">
        <v>578</v>
      </c>
      <c r="T24" s="14">
        <v>165</v>
      </c>
      <c r="U24" s="14" t="s">
        <v>578</v>
      </c>
      <c r="V24" s="14" t="s">
        <v>578</v>
      </c>
      <c r="W24" s="14" t="s">
        <v>578</v>
      </c>
      <c r="X24" s="14">
        <v>6</v>
      </c>
      <c r="Y24" s="14" t="s">
        <v>578</v>
      </c>
      <c r="Z24" s="14" t="s">
        <v>578</v>
      </c>
      <c r="AA24" s="39">
        <v>115</v>
      </c>
      <c r="AB24" s="14" t="s">
        <v>578</v>
      </c>
      <c r="AC24" s="14">
        <v>85</v>
      </c>
      <c r="AD24" s="39">
        <v>12</v>
      </c>
      <c r="AE24" s="39">
        <v>180</v>
      </c>
      <c r="AF24" s="39">
        <v>107</v>
      </c>
      <c r="AG24" s="14" t="s">
        <v>578</v>
      </c>
      <c r="AH24" s="14">
        <v>740</v>
      </c>
      <c r="AI24" s="14" t="s">
        <v>578</v>
      </c>
      <c r="AJ24" s="14">
        <v>10</v>
      </c>
      <c r="AK24" s="39" t="s">
        <v>578</v>
      </c>
      <c r="AL24" s="91">
        <v>40</v>
      </c>
      <c r="AM24" s="14">
        <v>0</v>
      </c>
      <c r="AN24" s="14">
        <v>0</v>
      </c>
      <c r="AO24" s="92">
        <v>500</v>
      </c>
      <c r="AP24" s="100">
        <f t="shared" si="21"/>
        <v>40760</v>
      </c>
      <c r="AQ24" s="14">
        <v>418</v>
      </c>
      <c r="AR24" s="14">
        <v>0</v>
      </c>
      <c r="AS24" s="101">
        <f t="shared" si="22"/>
        <v>41178</v>
      </c>
      <c r="AT24" s="29"/>
      <c r="AU24" s="40">
        <v>418237</v>
      </c>
      <c r="AV24" s="43">
        <f t="shared" si="23"/>
        <v>40760000</v>
      </c>
      <c r="AW24" s="43">
        <f t="shared" si="24"/>
        <v>540000</v>
      </c>
      <c r="AX24" s="43">
        <f t="shared" si="25"/>
        <v>40220000</v>
      </c>
    </row>
    <row r="25" spans="1:50" ht="18.399999999999999" customHeight="1" x14ac:dyDescent="0.25">
      <c r="A25" s="6" t="s">
        <v>25</v>
      </c>
      <c r="B25" s="6" t="s">
        <v>533</v>
      </c>
      <c r="C25" s="14">
        <v>66700</v>
      </c>
      <c r="D25" s="14" t="s">
        <v>578</v>
      </c>
      <c r="E25" s="38">
        <f t="shared" si="20"/>
        <v>66700</v>
      </c>
      <c r="F25" s="25" t="s">
        <v>578</v>
      </c>
      <c r="G25" s="14">
        <v>144</v>
      </c>
      <c r="H25" s="14">
        <v>101</v>
      </c>
      <c r="I25" s="14">
        <v>27</v>
      </c>
      <c r="J25" s="14">
        <v>21</v>
      </c>
      <c r="K25" s="14" t="s">
        <v>578</v>
      </c>
      <c r="L25" s="14">
        <v>596</v>
      </c>
      <c r="M25" s="14">
        <v>42</v>
      </c>
      <c r="N25" s="14">
        <v>120</v>
      </c>
      <c r="O25" s="14">
        <v>30</v>
      </c>
      <c r="P25" s="14" t="s">
        <v>578</v>
      </c>
      <c r="Q25" s="14" t="s">
        <v>578</v>
      </c>
      <c r="R25" s="14">
        <v>30</v>
      </c>
      <c r="S25" s="14" t="s">
        <v>578</v>
      </c>
      <c r="T25" s="14">
        <v>165</v>
      </c>
      <c r="U25" s="14" t="s">
        <v>578</v>
      </c>
      <c r="V25" s="14" t="s">
        <v>578</v>
      </c>
      <c r="W25" s="14" t="s">
        <v>578</v>
      </c>
      <c r="X25" s="14">
        <v>12</v>
      </c>
      <c r="Y25" s="14" t="s">
        <v>578</v>
      </c>
      <c r="Z25" s="14" t="s">
        <v>578</v>
      </c>
      <c r="AA25" s="39">
        <v>265</v>
      </c>
      <c r="AB25" s="14" t="s">
        <v>578</v>
      </c>
      <c r="AC25" s="14">
        <v>238</v>
      </c>
      <c r="AD25" s="39">
        <v>8</v>
      </c>
      <c r="AE25" s="39">
        <v>516</v>
      </c>
      <c r="AF25" s="39">
        <v>117</v>
      </c>
      <c r="AG25" s="14" t="s">
        <v>578</v>
      </c>
      <c r="AH25" s="14">
        <v>3199</v>
      </c>
      <c r="AI25" s="14" t="s">
        <v>578</v>
      </c>
      <c r="AJ25" s="14">
        <v>10</v>
      </c>
      <c r="AK25" s="39" t="s">
        <v>578</v>
      </c>
      <c r="AL25" s="91">
        <v>0</v>
      </c>
      <c r="AM25" s="14">
        <v>0</v>
      </c>
      <c r="AN25" s="14">
        <v>0</v>
      </c>
      <c r="AO25" s="92">
        <v>0</v>
      </c>
      <c r="AP25" s="100">
        <f t="shared" si="21"/>
        <v>72341</v>
      </c>
      <c r="AQ25" s="14">
        <v>636</v>
      </c>
      <c r="AR25" s="14">
        <v>0</v>
      </c>
      <c r="AS25" s="101">
        <f t="shared" si="22"/>
        <v>72977</v>
      </c>
      <c r="AT25" s="29"/>
      <c r="AU25" s="40">
        <v>636962</v>
      </c>
      <c r="AV25" s="43">
        <f t="shared" si="23"/>
        <v>72341000</v>
      </c>
      <c r="AW25" s="43">
        <f t="shared" si="24"/>
        <v>0</v>
      </c>
      <c r="AX25" s="43">
        <f t="shared" si="25"/>
        <v>72341000</v>
      </c>
    </row>
    <row r="26" spans="1:50" ht="18.399999999999999" customHeight="1" x14ac:dyDescent="0.25">
      <c r="A26" s="6" t="s">
        <v>26</v>
      </c>
      <c r="B26" s="6" t="s">
        <v>534</v>
      </c>
      <c r="C26" s="14">
        <v>26513</v>
      </c>
      <c r="D26" s="14">
        <v>1414</v>
      </c>
      <c r="E26" s="38">
        <f t="shared" si="20"/>
        <v>27927</v>
      </c>
      <c r="F26" s="25" t="s">
        <v>578</v>
      </c>
      <c r="G26" s="14">
        <v>144</v>
      </c>
      <c r="H26" s="14">
        <v>29</v>
      </c>
      <c r="I26" s="14">
        <v>17</v>
      </c>
      <c r="J26" s="14">
        <v>17</v>
      </c>
      <c r="K26" s="14" t="s">
        <v>578</v>
      </c>
      <c r="L26" s="14">
        <v>83</v>
      </c>
      <c r="M26" s="14">
        <v>12</v>
      </c>
      <c r="N26" s="14">
        <v>80</v>
      </c>
      <c r="O26" s="14">
        <v>5</v>
      </c>
      <c r="P26" s="14" t="s">
        <v>578</v>
      </c>
      <c r="Q26" s="14" t="s">
        <v>578</v>
      </c>
      <c r="R26" s="14">
        <v>12</v>
      </c>
      <c r="S26" s="14" t="s">
        <v>578</v>
      </c>
      <c r="T26" s="14">
        <v>165</v>
      </c>
      <c r="U26" s="14" t="s">
        <v>578</v>
      </c>
      <c r="V26" s="14" t="s">
        <v>578</v>
      </c>
      <c r="W26" s="14" t="s">
        <v>578</v>
      </c>
      <c r="X26" s="14">
        <v>6</v>
      </c>
      <c r="Y26" s="14" t="s">
        <v>578</v>
      </c>
      <c r="Z26" s="14" t="s">
        <v>578</v>
      </c>
      <c r="AA26" s="39">
        <v>79</v>
      </c>
      <c r="AB26" s="14" t="s">
        <v>578</v>
      </c>
      <c r="AC26" s="14">
        <v>51</v>
      </c>
      <c r="AD26" s="39">
        <v>8</v>
      </c>
      <c r="AE26" s="39">
        <v>180</v>
      </c>
      <c r="AF26" s="39">
        <v>217</v>
      </c>
      <c r="AG26" s="14" t="s">
        <v>578</v>
      </c>
      <c r="AH26" s="14">
        <v>464</v>
      </c>
      <c r="AI26" s="14" t="s">
        <v>578</v>
      </c>
      <c r="AJ26" s="14">
        <v>10</v>
      </c>
      <c r="AK26" s="39" t="s">
        <v>578</v>
      </c>
      <c r="AL26" s="91">
        <v>0</v>
      </c>
      <c r="AM26" s="14">
        <v>0</v>
      </c>
      <c r="AN26" s="14">
        <v>0</v>
      </c>
      <c r="AO26" s="92">
        <v>80</v>
      </c>
      <c r="AP26" s="100">
        <f t="shared" si="21"/>
        <v>29586</v>
      </c>
      <c r="AQ26" s="14">
        <v>472</v>
      </c>
      <c r="AR26" s="14">
        <v>0</v>
      </c>
      <c r="AS26" s="101">
        <f t="shared" si="22"/>
        <v>30058</v>
      </c>
      <c r="AT26" s="29"/>
      <c r="AU26" s="40">
        <v>472384</v>
      </c>
      <c r="AV26" s="43">
        <f t="shared" si="23"/>
        <v>29586000</v>
      </c>
      <c r="AW26" s="43">
        <f t="shared" si="24"/>
        <v>80000</v>
      </c>
      <c r="AX26" s="43">
        <f t="shared" si="25"/>
        <v>29506000</v>
      </c>
    </row>
    <row r="27" spans="1:50" ht="18.399999999999999" customHeight="1" x14ac:dyDescent="0.25">
      <c r="A27" s="6" t="s">
        <v>27</v>
      </c>
      <c r="B27" s="6" t="s">
        <v>535</v>
      </c>
      <c r="C27" s="14">
        <v>40564</v>
      </c>
      <c r="D27" s="14" t="s">
        <v>578</v>
      </c>
      <c r="E27" s="38">
        <f t="shared" si="20"/>
        <v>40564</v>
      </c>
      <c r="F27" s="25" t="s">
        <v>578</v>
      </c>
      <c r="G27" s="14">
        <v>144</v>
      </c>
      <c r="H27" s="14">
        <v>44</v>
      </c>
      <c r="I27" s="14">
        <v>19</v>
      </c>
      <c r="J27" s="14">
        <v>18</v>
      </c>
      <c r="K27" s="14" t="s">
        <v>578</v>
      </c>
      <c r="L27" s="14">
        <v>182</v>
      </c>
      <c r="M27" s="14">
        <v>18</v>
      </c>
      <c r="N27" s="14">
        <v>80</v>
      </c>
      <c r="O27" s="14">
        <v>9</v>
      </c>
      <c r="P27" s="14" t="s">
        <v>578</v>
      </c>
      <c r="Q27" s="14" t="s">
        <v>578</v>
      </c>
      <c r="R27" s="14">
        <v>18</v>
      </c>
      <c r="S27" s="14" t="s">
        <v>578</v>
      </c>
      <c r="T27" s="14">
        <v>165</v>
      </c>
      <c r="U27" s="14" t="s">
        <v>578</v>
      </c>
      <c r="V27" s="14" t="s">
        <v>578</v>
      </c>
      <c r="W27" s="14" t="s">
        <v>578</v>
      </c>
      <c r="X27" s="14">
        <v>6</v>
      </c>
      <c r="Y27" s="14" t="s">
        <v>578</v>
      </c>
      <c r="Z27" s="14" t="s">
        <v>578</v>
      </c>
      <c r="AA27" s="39">
        <v>79</v>
      </c>
      <c r="AB27" s="14" t="s">
        <v>578</v>
      </c>
      <c r="AC27" s="14">
        <v>85</v>
      </c>
      <c r="AD27" s="39">
        <v>11</v>
      </c>
      <c r="AE27" s="39">
        <v>280</v>
      </c>
      <c r="AF27" s="39">
        <v>199</v>
      </c>
      <c r="AG27" s="14" t="s">
        <v>578</v>
      </c>
      <c r="AH27" s="14">
        <v>2754</v>
      </c>
      <c r="AI27" s="14" t="s">
        <v>578</v>
      </c>
      <c r="AJ27" s="14">
        <v>10</v>
      </c>
      <c r="AK27" s="39" t="s">
        <v>578</v>
      </c>
      <c r="AL27" s="91">
        <v>0</v>
      </c>
      <c r="AM27" s="14">
        <v>0</v>
      </c>
      <c r="AN27" s="14">
        <v>0</v>
      </c>
      <c r="AO27" s="92">
        <v>50</v>
      </c>
      <c r="AP27" s="100">
        <f t="shared" si="21"/>
        <v>44735</v>
      </c>
      <c r="AQ27" s="14">
        <v>186</v>
      </c>
      <c r="AR27" s="14">
        <v>0</v>
      </c>
      <c r="AS27" s="101">
        <f t="shared" si="22"/>
        <v>44921</v>
      </c>
      <c r="AT27" s="29"/>
      <c r="AU27" s="40">
        <v>186930</v>
      </c>
      <c r="AV27" s="43">
        <f t="shared" si="23"/>
        <v>44735000</v>
      </c>
      <c r="AW27" s="43">
        <f t="shared" si="24"/>
        <v>50000</v>
      </c>
      <c r="AX27" s="43">
        <f t="shared" si="25"/>
        <v>44685000</v>
      </c>
    </row>
    <row r="28" spans="1:50" ht="18.399999999999999" customHeight="1" x14ac:dyDescent="0.25">
      <c r="A28" s="6" t="s">
        <v>28</v>
      </c>
      <c r="B28" s="6" t="s">
        <v>536</v>
      </c>
      <c r="C28" s="14">
        <v>99027</v>
      </c>
      <c r="D28" s="14" t="s">
        <v>578</v>
      </c>
      <c r="E28" s="38">
        <f t="shared" si="20"/>
        <v>99027</v>
      </c>
      <c r="F28" s="25" t="s">
        <v>578</v>
      </c>
      <c r="G28" s="14">
        <v>144</v>
      </c>
      <c r="H28" s="14">
        <v>159</v>
      </c>
      <c r="I28" s="14">
        <v>35</v>
      </c>
      <c r="J28" s="14">
        <v>24</v>
      </c>
      <c r="K28" s="14" t="s">
        <v>578</v>
      </c>
      <c r="L28" s="14">
        <v>1063</v>
      </c>
      <c r="M28" s="14">
        <v>66</v>
      </c>
      <c r="N28" s="14">
        <v>120</v>
      </c>
      <c r="O28" s="14">
        <v>53</v>
      </c>
      <c r="P28" s="14" t="s">
        <v>578</v>
      </c>
      <c r="Q28" s="14" t="s">
        <v>578</v>
      </c>
      <c r="R28" s="14">
        <v>24</v>
      </c>
      <c r="S28" s="14" t="s">
        <v>578</v>
      </c>
      <c r="T28" s="14">
        <v>165</v>
      </c>
      <c r="U28" s="14" t="s">
        <v>578</v>
      </c>
      <c r="V28" s="14" t="s">
        <v>578</v>
      </c>
      <c r="W28" s="14" t="s">
        <v>578</v>
      </c>
      <c r="X28" s="14">
        <v>12</v>
      </c>
      <c r="Y28" s="14" t="s">
        <v>578</v>
      </c>
      <c r="Z28" s="14" t="s">
        <v>578</v>
      </c>
      <c r="AA28" s="39">
        <v>265</v>
      </c>
      <c r="AB28" s="14" t="s">
        <v>578</v>
      </c>
      <c r="AC28" s="14">
        <v>357</v>
      </c>
      <c r="AD28" s="39">
        <v>15</v>
      </c>
      <c r="AE28" s="39">
        <v>672</v>
      </c>
      <c r="AF28" s="39">
        <v>241</v>
      </c>
      <c r="AG28" s="14" t="s">
        <v>578</v>
      </c>
      <c r="AH28" s="14">
        <v>5017</v>
      </c>
      <c r="AI28" s="14">
        <v>29</v>
      </c>
      <c r="AJ28" s="14">
        <v>10</v>
      </c>
      <c r="AK28" s="39" t="s">
        <v>578</v>
      </c>
      <c r="AL28" s="91">
        <v>20</v>
      </c>
      <c r="AM28" s="14">
        <v>0</v>
      </c>
      <c r="AN28" s="14">
        <v>0</v>
      </c>
      <c r="AO28" s="92">
        <v>0</v>
      </c>
      <c r="AP28" s="100">
        <f t="shared" si="21"/>
        <v>107518</v>
      </c>
      <c r="AQ28" s="14">
        <v>177</v>
      </c>
      <c r="AR28" s="14">
        <v>0</v>
      </c>
      <c r="AS28" s="101">
        <f t="shared" si="22"/>
        <v>107695</v>
      </c>
      <c r="AT28" s="29"/>
      <c r="AU28" s="40">
        <v>177677</v>
      </c>
      <c r="AV28" s="43">
        <f t="shared" si="23"/>
        <v>107518000</v>
      </c>
      <c r="AW28" s="43">
        <f t="shared" si="24"/>
        <v>20000</v>
      </c>
      <c r="AX28" s="43">
        <f t="shared" si="25"/>
        <v>107498000</v>
      </c>
    </row>
    <row r="29" spans="1:50" ht="18.399999999999999" customHeight="1" x14ac:dyDescent="0.25">
      <c r="A29" s="6" t="s">
        <v>29</v>
      </c>
      <c r="B29" s="6" t="s">
        <v>537</v>
      </c>
      <c r="C29" s="14">
        <v>105142</v>
      </c>
      <c r="D29" s="14" t="s">
        <v>578</v>
      </c>
      <c r="E29" s="38">
        <f t="shared" si="20"/>
        <v>105142</v>
      </c>
      <c r="F29" s="25" t="s">
        <v>578</v>
      </c>
      <c r="G29" s="14">
        <v>144</v>
      </c>
      <c r="H29" s="14">
        <v>166</v>
      </c>
      <c r="I29" s="14">
        <v>36</v>
      </c>
      <c r="J29" s="14">
        <v>25</v>
      </c>
      <c r="K29" s="14" t="s">
        <v>578</v>
      </c>
      <c r="L29" s="14">
        <v>1099</v>
      </c>
      <c r="M29" s="14">
        <v>69</v>
      </c>
      <c r="N29" s="14">
        <v>120</v>
      </c>
      <c r="O29" s="14">
        <v>55</v>
      </c>
      <c r="P29" s="14" t="s">
        <v>578</v>
      </c>
      <c r="Q29" s="14" t="s">
        <v>578</v>
      </c>
      <c r="R29" s="14">
        <v>24</v>
      </c>
      <c r="S29" s="14" t="s">
        <v>578</v>
      </c>
      <c r="T29" s="14">
        <v>165</v>
      </c>
      <c r="U29" s="14" t="s">
        <v>578</v>
      </c>
      <c r="V29" s="14" t="s">
        <v>578</v>
      </c>
      <c r="W29" s="14" t="s">
        <v>578</v>
      </c>
      <c r="X29" s="14">
        <v>23</v>
      </c>
      <c r="Y29" s="14" t="s">
        <v>578</v>
      </c>
      <c r="Z29" s="14" t="s">
        <v>578</v>
      </c>
      <c r="AA29" s="39">
        <v>315</v>
      </c>
      <c r="AB29" s="14" t="s">
        <v>578</v>
      </c>
      <c r="AC29" s="14">
        <v>374</v>
      </c>
      <c r="AD29" s="39">
        <v>11</v>
      </c>
      <c r="AE29" s="39">
        <v>704</v>
      </c>
      <c r="AF29" s="39">
        <v>339</v>
      </c>
      <c r="AG29" s="14" t="s">
        <v>578</v>
      </c>
      <c r="AH29" s="14">
        <v>5302</v>
      </c>
      <c r="AI29" s="14" t="s">
        <v>578</v>
      </c>
      <c r="AJ29" s="14">
        <v>10</v>
      </c>
      <c r="AK29" s="39" t="s">
        <v>578</v>
      </c>
      <c r="AL29" s="91">
        <v>20</v>
      </c>
      <c r="AM29" s="14">
        <v>0</v>
      </c>
      <c r="AN29" s="14">
        <v>0</v>
      </c>
      <c r="AO29" s="92">
        <v>20</v>
      </c>
      <c r="AP29" s="100">
        <f t="shared" si="21"/>
        <v>114163</v>
      </c>
      <c r="AQ29" s="14">
        <v>769</v>
      </c>
      <c r="AR29" s="14">
        <v>0</v>
      </c>
      <c r="AS29" s="101">
        <f t="shared" si="22"/>
        <v>114932</v>
      </c>
      <c r="AT29" s="29"/>
      <c r="AU29" s="40">
        <v>769815</v>
      </c>
      <c r="AV29" s="43">
        <f t="shared" si="23"/>
        <v>114163000</v>
      </c>
      <c r="AW29" s="43">
        <f t="shared" si="24"/>
        <v>40000</v>
      </c>
      <c r="AX29" s="43">
        <f t="shared" si="25"/>
        <v>114123000</v>
      </c>
    </row>
    <row r="30" spans="1:50" ht="18.399999999999999" customHeight="1" x14ac:dyDescent="0.25">
      <c r="A30" s="6" t="s">
        <v>30</v>
      </c>
      <c r="B30" s="6" t="s">
        <v>538</v>
      </c>
      <c r="C30" s="14">
        <v>25022</v>
      </c>
      <c r="D30" s="14" t="s">
        <v>578</v>
      </c>
      <c r="E30" s="38">
        <f t="shared" si="20"/>
        <v>25022</v>
      </c>
      <c r="F30" s="25" t="s">
        <v>578</v>
      </c>
      <c r="G30" s="14">
        <v>144</v>
      </c>
      <c r="H30" s="14">
        <v>22</v>
      </c>
      <c r="I30" s="14">
        <v>16</v>
      </c>
      <c r="J30" s="14">
        <v>17</v>
      </c>
      <c r="K30" s="14" t="s">
        <v>578</v>
      </c>
      <c r="L30" s="14">
        <v>77</v>
      </c>
      <c r="M30" s="14">
        <v>9</v>
      </c>
      <c r="N30" s="14">
        <v>80</v>
      </c>
      <c r="O30" s="14">
        <v>4</v>
      </c>
      <c r="P30" s="14" t="s">
        <v>578</v>
      </c>
      <c r="Q30" s="14" t="s">
        <v>578</v>
      </c>
      <c r="R30" s="14">
        <v>6</v>
      </c>
      <c r="S30" s="14" t="s">
        <v>578</v>
      </c>
      <c r="T30" s="14">
        <v>165</v>
      </c>
      <c r="U30" s="14" t="s">
        <v>578</v>
      </c>
      <c r="V30" s="14" t="s">
        <v>578</v>
      </c>
      <c r="W30" s="14" t="s">
        <v>578</v>
      </c>
      <c r="X30" s="14" t="s">
        <v>578</v>
      </c>
      <c r="Y30" s="14" t="s">
        <v>578</v>
      </c>
      <c r="Z30" s="14" t="s">
        <v>578</v>
      </c>
      <c r="AA30" s="39">
        <v>59</v>
      </c>
      <c r="AB30" s="14" t="s">
        <v>578</v>
      </c>
      <c r="AC30" s="14">
        <v>51</v>
      </c>
      <c r="AD30" s="39">
        <v>4</v>
      </c>
      <c r="AE30" s="39">
        <v>180</v>
      </c>
      <c r="AF30" s="39">
        <v>290</v>
      </c>
      <c r="AG30" s="14" t="s">
        <v>578</v>
      </c>
      <c r="AH30" s="14">
        <v>410</v>
      </c>
      <c r="AI30" s="14" t="s">
        <v>578</v>
      </c>
      <c r="AJ30" s="14">
        <v>10</v>
      </c>
      <c r="AK30" s="39" t="s">
        <v>578</v>
      </c>
      <c r="AL30" s="91">
        <v>0</v>
      </c>
      <c r="AM30" s="14">
        <v>0</v>
      </c>
      <c r="AN30" s="14">
        <v>0</v>
      </c>
      <c r="AO30" s="92">
        <v>0</v>
      </c>
      <c r="AP30" s="100">
        <f t="shared" si="21"/>
        <v>26566</v>
      </c>
      <c r="AQ30" s="14">
        <v>331</v>
      </c>
      <c r="AR30" s="14">
        <v>0</v>
      </c>
      <c r="AS30" s="101">
        <f t="shared" si="22"/>
        <v>26897</v>
      </c>
      <c r="AT30" s="29"/>
      <c r="AU30" s="40">
        <v>331056</v>
      </c>
      <c r="AV30" s="43">
        <f t="shared" si="23"/>
        <v>26566000</v>
      </c>
      <c r="AW30" s="43">
        <f t="shared" si="24"/>
        <v>0</v>
      </c>
      <c r="AX30" s="43">
        <f t="shared" si="25"/>
        <v>26566000</v>
      </c>
    </row>
    <row r="31" spans="1:50" ht="18.399999999999999" customHeight="1" x14ac:dyDescent="0.25">
      <c r="A31" s="6" t="s">
        <v>31</v>
      </c>
      <c r="B31" s="6" t="s">
        <v>539</v>
      </c>
      <c r="C31" s="14">
        <v>27987</v>
      </c>
      <c r="D31" s="14" t="s">
        <v>578</v>
      </c>
      <c r="E31" s="38">
        <f t="shared" si="20"/>
        <v>27987</v>
      </c>
      <c r="F31" s="25" t="s">
        <v>578</v>
      </c>
      <c r="G31" s="14">
        <v>144</v>
      </c>
      <c r="H31" s="14">
        <v>29</v>
      </c>
      <c r="I31" s="14">
        <v>17</v>
      </c>
      <c r="J31" s="14">
        <v>17</v>
      </c>
      <c r="K31" s="14" t="s">
        <v>578</v>
      </c>
      <c r="L31" s="14">
        <v>106</v>
      </c>
      <c r="M31" s="14">
        <v>12</v>
      </c>
      <c r="N31" s="14">
        <v>80</v>
      </c>
      <c r="O31" s="14">
        <v>6</v>
      </c>
      <c r="P31" s="14" t="s">
        <v>578</v>
      </c>
      <c r="Q31" s="14" t="s">
        <v>578</v>
      </c>
      <c r="R31" s="14">
        <v>18</v>
      </c>
      <c r="S31" s="14" t="s">
        <v>578</v>
      </c>
      <c r="T31" s="14">
        <v>165</v>
      </c>
      <c r="U31" s="14" t="s">
        <v>578</v>
      </c>
      <c r="V31" s="14" t="s">
        <v>578</v>
      </c>
      <c r="W31" s="14" t="s">
        <v>578</v>
      </c>
      <c r="X31" s="14">
        <v>6</v>
      </c>
      <c r="Y31" s="14" t="s">
        <v>578</v>
      </c>
      <c r="Z31" s="14" t="s">
        <v>578</v>
      </c>
      <c r="AA31" s="39">
        <v>105</v>
      </c>
      <c r="AB31" s="14" t="s">
        <v>578</v>
      </c>
      <c r="AC31" s="14">
        <v>51</v>
      </c>
      <c r="AD31" s="39">
        <v>8</v>
      </c>
      <c r="AE31" s="39">
        <v>180</v>
      </c>
      <c r="AF31" s="39">
        <v>178</v>
      </c>
      <c r="AG31" s="14" t="s">
        <v>578</v>
      </c>
      <c r="AH31" s="14">
        <v>517</v>
      </c>
      <c r="AI31" s="14">
        <v>61</v>
      </c>
      <c r="AJ31" s="14">
        <v>10</v>
      </c>
      <c r="AK31" s="39" t="s">
        <v>578</v>
      </c>
      <c r="AL31" s="91">
        <v>0</v>
      </c>
      <c r="AM31" s="14">
        <v>0</v>
      </c>
      <c r="AN31" s="14">
        <v>0</v>
      </c>
      <c r="AO31" s="92">
        <v>0</v>
      </c>
      <c r="AP31" s="100">
        <f t="shared" si="21"/>
        <v>29697</v>
      </c>
      <c r="AQ31" s="14">
        <v>252</v>
      </c>
      <c r="AR31" s="14">
        <v>0</v>
      </c>
      <c r="AS31" s="101">
        <f t="shared" si="22"/>
        <v>29949</v>
      </c>
      <c r="AT31" s="29"/>
      <c r="AU31" s="40">
        <v>252015</v>
      </c>
      <c r="AV31" s="43">
        <f t="shared" si="23"/>
        <v>29697000</v>
      </c>
      <c r="AW31" s="43">
        <f t="shared" si="24"/>
        <v>0</v>
      </c>
      <c r="AX31" s="43">
        <f t="shared" si="25"/>
        <v>29697000</v>
      </c>
    </row>
    <row r="32" spans="1:50" ht="18.399999999999999" customHeight="1" x14ac:dyDescent="0.25">
      <c r="A32" s="6" t="s">
        <v>32</v>
      </c>
      <c r="B32" s="6" t="s">
        <v>540</v>
      </c>
      <c r="C32" s="14">
        <v>51613</v>
      </c>
      <c r="D32" s="14" t="s">
        <v>578</v>
      </c>
      <c r="E32" s="38">
        <f t="shared" si="20"/>
        <v>51613</v>
      </c>
      <c r="F32" s="25" t="s">
        <v>578</v>
      </c>
      <c r="G32" s="14">
        <v>144</v>
      </c>
      <c r="H32" s="14">
        <v>72</v>
      </c>
      <c r="I32" s="14">
        <v>23</v>
      </c>
      <c r="J32" s="14">
        <v>19</v>
      </c>
      <c r="K32" s="14" t="s">
        <v>578</v>
      </c>
      <c r="L32" s="14">
        <v>469</v>
      </c>
      <c r="M32" s="14">
        <v>30</v>
      </c>
      <c r="N32" s="14">
        <v>80</v>
      </c>
      <c r="O32" s="14">
        <v>24</v>
      </c>
      <c r="P32" s="14" t="s">
        <v>578</v>
      </c>
      <c r="Q32" s="14" t="s">
        <v>578</v>
      </c>
      <c r="R32" s="14">
        <v>18</v>
      </c>
      <c r="S32" s="14" t="s">
        <v>578</v>
      </c>
      <c r="T32" s="14">
        <v>165</v>
      </c>
      <c r="U32" s="14" t="s">
        <v>578</v>
      </c>
      <c r="V32" s="14" t="s">
        <v>578</v>
      </c>
      <c r="W32" s="14" t="s">
        <v>578</v>
      </c>
      <c r="X32" s="14">
        <v>6</v>
      </c>
      <c r="Y32" s="14" t="s">
        <v>578</v>
      </c>
      <c r="Z32" s="14" t="s">
        <v>578</v>
      </c>
      <c r="AA32" s="39">
        <v>245</v>
      </c>
      <c r="AB32" s="14" t="s">
        <v>578</v>
      </c>
      <c r="AC32" s="14">
        <v>170</v>
      </c>
      <c r="AD32" s="39">
        <v>8</v>
      </c>
      <c r="AE32" s="39">
        <v>288</v>
      </c>
      <c r="AF32" s="39">
        <v>291</v>
      </c>
      <c r="AG32" s="14" t="s">
        <v>578</v>
      </c>
      <c r="AH32" s="14">
        <v>2326</v>
      </c>
      <c r="AI32" s="14" t="s">
        <v>578</v>
      </c>
      <c r="AJ32" s="14">
        <v>10</v>
      </c>
      <c r="AK32" s="39" t="s">
        <v>578</v>
      </c>
      <c r="AL32" s="91">
        <v>25</v>
      </c>
      <c r="AM32" s="14">
        <v>0</v>
      </c>
      <c r="AN32" s="14">
        <v>0</v>
      </c>
      <c r="AO32" s="92">
        <v>0</v>
      </c>
      <c r="AP32" s="100">
        <f t="shared" si="21"/>
        <v>56026</v>
      </c>
      <c r="AQ32" s="14">
        <v>1022</v>
      </c>
      <c r="AR32" s="14">
        <v>0</v>
      </c>
      <c r="AS32" s="101">
        <f t="shared" si="22"/>
        <v>57048</v>
      </c>
      <c r="AT32" s="29"/>
      <c r="AU32" s="40">
        <v>1022390</v>
      </c>
      <c r="AV32" s="43">
        <f t="shared" si="23"/>
        <v>56026000</v>
      </c>
      <c r="AW32" s="43">
        <f t="shared" si="24"/>
        <v>25000</v>
      </c>
      <c r="AX32" s="43">
        <f t="shared" si="25"/>
        <v>56001000</v>
      </c>
    </row>
    <row r="33" spans="1:50" ht="18.399999999999999" customHeight="1" x14ac:dyDescent="0.25">
      <c r="A33" s="6" t="s">
        <v>33</v>
      </c>
      <c r="B33" s="6" t="s">
        <v>541</v>
      </c>
      <c r="C33" s="14">
        <v>68318</v>
      </c>
      <c r="D33" s="14" t="s">
        <v>578</v>
      </c>
      <c r="E33" s="38">
        <f t="shared" si="20"/>
        <v>68318</v>
      </c>
      <c r="F33" s="25" t="s">
        <v>578</v>
      </c>
      <c r="G33" s="14">
        <v>144</v>
      </c>
      <c r="H33" s="14">
        <v>87</v>
      </c>
      <c r="I33" s="14">
        <v>25</v>
      </c>
      <c r="J33" s="14">
        <v>20</v>
      </c>
      <c r="K33" s="14" t="s">
        <v>578</v>
      </c>
      <c r="L33" s="14">
        <v>415</v>
      </c>
      <c r="M33" s="14">
        <v>36</v>
      </c>
      <c r="N33" s="14">
        <v>80</v>
      </c>
      <c r="O33" s="14">
        <v>21</v>
      </c>
      <c r="P33" s="14" t="s">
        <v>578</v>
      </c>
      <c r="Q33" s="14" t="s">
        <v>578</v>
      </c>
      <c r="R33" s="14">
        <v>18</v>
      </c>
      <c r="S33" s="14" t="s">
        <v>578</v>
      </c>
      <c r="T33" s="14">
        <v>165</v>
      </c>
      <c r="U33" s="14" t="s">
        <v>578</v>
      </c>
      <c r="V33" s="14" t="s">
        <v>578</v>
      </c>
      <c r="W33" s="14" t="s">
        <v>578</v>
      </c>
      <c r="X33" s="14">
        <v>6</v>
      </c>
      <c r="Y33" s="14" t="s">
        <v>578</v>
      </c>
      <c r="Z33" s="14" t="s">
        <v>578</v>
      </c>
      <c r="AA33" s="39">
        <v>155</v>
      </c>
      <c r="AB33" s="14" t="s">
        <v>578</v>
      </c>
      <c r="AC33" s="14">
        <v>204</v>
      </c>
      <c r="AD33" s="39">
        <v>8</v>
      </c>
      <c r="AE33" s="39">
        <v>452</v>
      </c>
      <c r="AF33" s="39">
        <v>233</v>
      </c>
      <c r="AG33" s="14" t="s">
        <v>578</v>
      </c>
      <c r="AH33" s="14">
        <v>2032</v>
      </c>
      <c r="AI33" s="14" t="s">
        <v>578</v>
      </c>
      <c r="AJ33" s="14">
        <v>10</v>
      </c>
      <c r="AK33" s="39" t="s">
        <v>578</v>
      </c>
      <c r="AL33" s="91">
        <v>4</v>
      </c>
      <c r="AM33" s="14">
        <v>0</v>
      </c>
      <c r="AN33" s="14">
        <v>0</v>
      </c>
      <c r="AO33" s="92">
        <v>100</v>
      </c>
      <c r="AP33" s="100">
        <f t="shared" si="21"/>
        <v>72533</v>
      </c>
      <c r="AQ33" s="14">
        <v>180</v>
      </c>
      <c r="AR33" s="14">
        <v>0</v>
      </c>
      <c r="AS33" s="101">
        <f t="shared" si="22"/>
        <v>72713</v>
      </c>
      <c r="AT33" s="29"/>
      <c r="AU33" s="40">
        <v>180587</v>
      </c>
      <c r="AV33" s="43">
        <f t="shared" si="23"/>
        <v>72533000</v>
      </c>
      <c r="AW33" s="43">
        <f t="shared" si="24"/>
        <v>104000</v>
      </c>
      <c r="AX33" s="43">
        <f t="shared" si="25"/>
        <v>72429000</v>
      </c>
    </row>
    <row r="34" spans="1:50" ht="18.399999999999999" customHeight="1" x14ac:dyDescent="0.25">
      <c r="A34" s="6" t="s">
        <v>34</v>
      </c>
      <c r="B34" s="6" t="s">
        <v>542</v>
      </c>
      <c r="C34" s="14">
        <v>28536</v>
      </c>
      <c r="D34" s="14" t="s">
        <v>578</v>
      </c>
      <c r="E34" s="38">
        <f t="shared" si="20"/>
        <v>28536</v>
      </c>
      <c r="F34" s="25" t="s">
        <v>578</v>
      </c>
      <c r="G34" s="14">
        <v>144</v>
      </c>
      <c r="H34" s="14">
        <v>29</v>
      </c>
      <c r="I34" s="14">
        <v>17</v>
      </c>
      <c r="J34" s="14">
        <v>17</v>
      </c>
      <c r="K34" s="14" t="s">
        <v>578</v>
      </c>
      <c r="L34" s="14">
        <v>168</v>
      </c>
      <c r="M34" s="14">
        <v>12</v>
      </c>
      <c r="N34" s="14">
        <v>80</v>
      </c>
      <c r="O34" s="14">
        <v>9</v>
      </c>
      <c r="P34" s="14" t="s">
        <v>578</v>
      </c>
      <c r="Q34" s="14" t="s">
        <v>578</v>
      </c>
      <c r="R34" s="14">
        <v>12</v>
      </c>
      <c r="S34" s="14" t="s">
        <v>578</v>
      </c>
      <c r="T34" s="14">
        <v>165</v>
      </c>
      <c r="U34" s="14" t="s">
        <v>578</v>
      </c>
      <c r="V34" s="14" t="s">
        <v>578</v>
      </c>
      <c r="W34" s="14" t="s">
        <v>578</v>
      </c>
      <c r="X34" s="14" t="s">
        <v>578</v>
      </c>
      <c r="Y34" s="14" t="s">
        <v>578</v>
      </c>
      <c r="Z34" s="14" t="s">
        <v>578</v>
      </c>
      <c r="AA34" s="39">
        <v>79</v>
      </c>
      <c r="AB34" s="14" t="s">
        <v>578</v>
      </c>
      <c r="AC34" s="14">
        <v>68</v>
      </c>
      <c r="AD34" s="39">
        <v>4</v>
      </c>
      <c r="AE34" s="39">
        <v>180</v>
      </c>
      <c r="AF34" s="39">
        <v>185</v>
      </c>
      <c r="AG34" s="14" t="s">
        <v>578</v>
      </c>
      <c r="AH34" s="14">
        <v>783</v>
      </c>
      <c r="AI34" s="14" t="s">
        <v>578</v>
      </c>
      <c r="AJ34" s="14">
        <v>10</v>
      </c>
      <c r="AK34" s="39" t="s">
        <v>578</v>
      </c>
      <c r="AL34" s="91">
        <v>0</v>
      </c>
      <c r="AM34" s="14">
        <v>0</v>
      </c>
      <c r="AN34" s="14">
        <v>0</v>
      </c>
      <c r="AO34" s="92">
        <v>986</v>
      </c>
      <c r="AP34" s="100">
        <f t="shared" si="21"/>
        <v>31484</v>
      </c>
      <c r="AQ34" s="14">
        <v>7</v>
      </c>
      <c r="AR34" s="14">
        <v>0</v>
      </c>
      <c r="AS34" s="101">
        <f t="shared" si="22"/>
        <v>31491</v>
      </c>
      <c r="AT34" s="29"/>
      <c r="AU34" s="40">
        <v>7953</v>
      </c>
      <c r="AV34" s="43">
        <f t="shared" si="23"/>
        <v>31484000</v>
      </c>
      <c r="AW34" s="43">
        <f t="shared" si="24"/>
        <v>986000</v>
      </c>
      <c r="AX34" s="43">
        <f t="shared" si="25"/>
        <v>30498000</v>
      </c>
    </row>
    <row r="35" spans="1:50" ht="18.399999999999999" customHeight="1" x14ac:dyDescent="0.25">
      <c r="A35" s="6" t="s">
        <v>35</v>
      </c>
      <c r="B35" s="6" t="s">
        <v>543</v>
      </c>
      <c r="C35" s="14">
        <v>38741</v>
      </c>
      <c r="D35" s="14" t="s">
        <v>578</v>
      </c>
      <c r="E35" s="38">
        <f t="shared" si="20"/>
        <v>38741</v>
      </c>
      <c r="F35" s="25" t="s">
        <v>578</v>
      </c>
      <c r="G35" s="14">
        <v>144</v>
      </c>
      <c r="H35" s="14">
        <v>44</v>
      </c>
      <c r="I35" s="14">
        <v>19</v>
      </c>
      <c r="J35" s="14">
        <v>18</v>
      </c>
      <c r="K35" s="14" t="s">
        <v>578</v>
      </c>
      <c r="L35" s="14">
        <v>188</v>
      </c>
      <c r="M35" s="14">
        <v>18</v>
      </c>
      <c r="N35" s="14">
        <v>80</v>
      </c>
      <c r="O35" s="14">
        <v>10</v>
      </c>
      <c r="P35" s="14" t="s">
        <v>578</v>
      </c>
      <c r="Q35" s="14" t="s">
        <v>578</v>
      </c>
      <c r="R35" s="14" t="s">
        <v>578</v>
      </c>
      <c r="S35" s="14" t="s">
        <v>578</v>
      </c>
      <c r="T35" s="14">
        <v>165</v>
      </c>
      <c r="U35" s="14" t="s">
        <v>578</v>
      </c>
      <c r="V35" s="14" t="s">
        <v>578</v>
      </c>
      <c r="W35" s="14" t="s">
        <v>578</v>
      </c>
      <c r="X35" s="14">
        <v>6</v>
      </c>
      <c r="Y35" s="14" t="s">
        <v>578</v>
      </c>
      <c r="Z35" s="14" t="s">
        <v>578</v>
      </c>
      <c r="AA35" s="39">
        <v>89</v>
      </c>
      <c r="AB35" s="14" t="s">
        <v>578</v>
      </c>
      <c r="AC35" s="14">
        <v>102</v>
      </c>
      <c r="AD35" s="39">
        <v>4</v>
      </c>
      <c r="AE35" s="39">
        <v>180</v>
      </c>
      <c r="AF35" s="39">
        <v>109</v>
      </c>
      <c r="AG35" s="14" t="s">
        <v>578</v>
      </c>
      <c r="AH35" s="14">
        <v>1149</v>
      </c>
      <c r="AI35" s="14" t="s">
        <v>578</v>
      </c>
      <c r="AJ35" s="14">
        <v>10</v>
      </c>
      <c r="AK35" s="39" t="s">
        <v>578</v>
      </c>
      <c r="AL35" s="91">
        <v>0</v>
      </c>
      <c r="AM35" s="14">
        <v>0</v>
      </c>
      <c r="AN35" s="14">
        <v>0</v>
      </c>
      <c r="AO35" s="92">
        <v>10</v>
      </c>
      <c r="AP35" s="100">
        <f t="shared" si="21"/>
        <v>41086</v>
      </c>
      <c r="AQ35" s="14">
        <v>173</v>
      </c>
      <c r="AR35" s="14">
        <v>0</v>
      </c>
      <c r="AS35" s="101">
        <f t="shared" si="22"/>
        <v>41259</v>
      </c>
      <c r="AT35" s="29"/>
      <c r="AU35" s="40">
        <v>173000</v>
      </c>
      <c r="AV35" s="43">
        <f t="shared" si="23"/>
        <v>41086000</v>
      </c>
      <c r="AW35" s="43">
        <f t="shared" si="24"/>
        <v>10000</v>
      </c>
      <c r="AX35" s="43">
        <f t="shared" si="25"/>
        <v>41076000</v>
      </c>
    </row>
    <row r="36" spans="1:50" ht="18.399999999999999" customHeight="1" x14ac:dyDescent="0.25">
      <c r="A36" s="6" t="s">
        <v>36</v>
      </c>
      <c r="B36" s="6" t="s">
        <v>544</v>
      </c>
      <c r="C36" s="14">
        <v>77963</v>
      </c>
      <c r="D36" s="14" t="s">
        <v>578</v>
      </c>
      <c r="E36" s="38">
        <f t="shared" si="20"/>
        <v>77963</v>
      </c>
      <c r="F36" s="25" t="s">
        <v>578</v>
      </c>
      <c r="G36" s="14">
        <v>144</v>
      </c>
      <c r="H36" s="14">
        <v>116</v>
      </c>
      <c r="I36" s="14">
        <v>29</v>
      </c>
      <c r="J36" s="14">
        <v>22</v>
      </c>
      <c r="K36" s="14" t="s">
        <v>578</v>
      </c>
      <c r="L36" s="14">
        <v>655</v>
      </c>
      <c r="M36" s="14">
        <v>48</v>
      </c>
      <c r="N36" s="14">
        <v>120</v>
      </c>
      <c r="O36" s="14">
        <v>33</v>
      </c>
      <c r="P36" s="14" t="s">
        <v>578</v>
      </c>
      <c r="Q36" s="14" t="s">
        <v>578</v>
      </c>
      <c r="R36" s="14" t="s">
        <v>578</v>
      </c>
      <c r="S36" s="14" t="s">
        <v>578</v>
      </c>
      <c r="T36" s="14">
        <v>165</v>
      </c>
      <c r="U36" s="14" t="s">
        <v>578</v>
      </c>
      <c r="V36" s="14" t="s">
        <v>578</v>
      </c>
      <c r="W36" s="14" t="s">
        <v>578</v>
      </c>
      <c r="X36" s="14">
        <v>6</v>
      </c>
      <c r="Y36" s="14" t="s">
        <v>578</v>
      </c>
      <c r="Z36" s="14" t="s">
        <v>578</v>
      </c>
      <c r="AA36" s="39">
        <v>205</v>
      </c>
      <c r="AB36" s="14" t="s">
        <v>578</v>
      </c>
      <c r="AC36" s="14">
        <v>255</v>
      </c>
      <c r="AD36" s="39">
        <v>11</v>
      </c>
      <c r="AE36" s="39">
        <v>480</v>
      </c>
      <c r="AF36" s="39">
        <v>125</v>
      </c>
      <c r="AG36" s="14" t="s">
        <v>578</v>
      </c>
      <c r="AH36" s="14">
        <v>3505</v>
      </c>
      <c r="AI36" s="14" t="s">
        <v>578</v>
      </c>
      <c r="AJ36" s="14">
        <v>10</v>
      </c>
      <c r="AK36" s="39" t="s">
        <v>578</v>
      </c>
      <c r="AL36" s="91">
        <v>300</v>
      </c>
      <c r="AM36" s="14">
        <v>10</v>
      </c>
      <c r="AN36" s="14">
        <v>6</v>
      </c>
      <c r="AO36" s="92">
        <v>300</v>
      </c>
      <c r="AP36" s="100">
        <f t="shared" si="21"/>
        <v>84508</v>
      </c>
      <c r="AQ36" s="14">
        <v>141</v>
      </c>
      <c r="AR36" s="14">
        <v>0</v>
      </c>
      <c r="AS36" s="101">
        <f t="shared" si="22"/>
        <v>84649</v>
      </c>
      <c r="AT36" s="29"/>
      <c r="AU36" s="40">
        <v>141530</v>
      </c>
      <c r="AV36" s="43">
        <f t="shared" si="23"/>
        <v>84508000</v>
      </c>
      <c r="AW36" s="43">
        <f t="shared" si="24"/>
        <v>616000</v>
      </c>
      <c r="AX36" s="43">
        <f t="shared" si="25"/>
        <v>83892000</v>
      </c>
    </row>
    <row r="37" spans="1:50" ht="18.399999999999999" customHeight="1" x14ac:dyDescent="0.25">
      <c r="A37" s="8" t="s">
        <v>206</v>
      </c>
      <c r="B37" s="8" t="s">
        <v>557</v>
      </c>
      <c r="C37" s="14">
        <v>144142</v>
      </c>
      <c r="D37" s="14">
        <v>1414</v>
      </c>
      <c r="E37" s="38">
        <f t="shared" si="20"/>
        <v>145556</v>
      </c>
      <c r="F37" s="25" t="s">
        <v>578</v>
      </c>
      <c r="G37" s="14">
        <v>240</v>
      </c>
      <c r="H37" s="14">
        <v>332</v>
      </c>
      <c r="I37" s="14">
        <v>57</v>
      </c>
      <c r="J37" s="14">
        <v>34</v>
      </c>
      <c r="K37" s="14">
        <v>5</v>
      </c>
      <c r="L37" s="14" t="s">
        <v>578</v>
      </c>
      <c r="M37" s="14" t="s">
        <v>578</v>
      </c>
      <c r="N37" s="14">
        <v>200</v>
      </c>
      <c r="O37" s="14">
        <v>89</v>
      </c>
      <c r="P37" s="14">
        <v>177</v>
      </c>
      <c r="Q37" s="14">
        <v>10</v>
      </c>
      <c r="R37" s="14">
        <v>42</v>
      </c>
      <c r="S37" s="14" t="s">
        <v>578</v>
      </c>
      <c r="T37" s="14">
        <v>165</v>
      </c>
      <c r="U37" s="14">
        <v>612</v>
      </c>
      <c r="V37" s="14">
        <v>3</v>
      </c>
      <c r="W37" s="14">
        <v>24</v>
      </c>
      <c r="X37" s="14">
        <v>57</v>
      </c>
      <c r="Y37" s="14" t="s">
        <v>578</v>
      </c>
      <c r="Z37" s="14">
        <v>3</v>
      </c>
      <c r="AA37" s="39">
        <v>315</v>
      </c>
      <c r="AB37" s="14" t="s">
        <v>578</v>
      </c>
      <c r="AC37" s="14">
        <v>646</v>
      </c>
      <c r="AD37" s="39">
        <v>18</v>
      </c>
      <c r="AE37" s="39">
        <v>1025</v>
      </c>
      <c r="AF37" s="39">
        <v>300</v>
      </c>
      <c r="AG37" s="14">
        <v>793</v>
      </c>
      <c r="AH37" s="14">
        <v>8456</v>
      </c>
      <c r="AI37" s="14" t="s">
        <v>578</v>
      </c>
      <c r="AJ37" s="14">
        <v>10</v>
      </c>
      <c r="AK37" s="39">
        <v>10</v>
      </c>
      <c r="AL37" s="91">
        <v>80</v>
      </c>
      <c r="AM37" s="14">
        <v>0</v>
      </c>
      <c r="AN37" s="14">
        <v>0</v>
      </c>
      <c r="AO37" s="92">
        <v>50</v>
      </c>
      <c r="AP37" s="100">
        <f t="shared" si="21"/>
        <v>159309</v>
      </c>
      <c r="AQ37" s="14">
        <v>2522</v>
      </c>
      <c r="AR37" s="14">
        <v>0</v>
      </c>
      <c r="AS37" s="101">
        <f t="shared" si="22"/>
        <v>161831</v>
      </c>
      <c r="AT37" s="29"/>
      <c r="AU37" s="40">
        <v>2522433</v>
      </c>
      <c r="AV37" s="43">
        <f t="shared" si="23"/>
        <v>159309000</v>
      </c>
      <c r="AW37" s="43">
        <f t="shared" si="24"/>
        <v>130000</v>
      </c>
      <c r="AX37" s="43">
        <f t="shared" si="25"/>
        <v>159179000</v>
      </c>
    </row>
    <row r="38" spans="1:50" ht="18.399999999999999" customHeight="1" x14ac:dyDescent="0.25">
      <c r="A38" s="8" t="s">
        <v>207</v>
      </c>
      <c r="B38" s="8" t="s">
        <v>50</v>
      </c>
      <c r="C38" s="14">
        <v>126842</v>
      </c>
      <c r="D38" s="14" t="s">
        <v>578</v>
      </c>
      <c r="E38" s="38">
        <f t="shared" si="20"/>
        <v>126842</v>
      </c>
      <c r="F38" s="25" t="s">
        <v>578</v>
      </c>
      <c r="G38" s="14">
        <v>240</v>
      </c>
      <c r="H38" s="14">
        <v>296</v>
      </c>
      <c r="I38" s="14">
        <v>53</v>
      </c>
      <c r="J38" s="14">
        <v>32</v>
      </c>
      <c r="K38" s="14">
        <v>5</v>
      </c>
      <c r="L38" s="14" t="s">
        <v>578</v>
      </c>
      <c r="M38" s="14" t="s">
        <v>578</v>
      </c>
      <c r="N38" s="14">
        <v>200</v>
      </c>
      <c r="O38" s="14">
        <v>85</v>
      </c>
      <c r="P38" s="14">
        <v>170</v>
      </c>
      <c r="Q38" s="14">
        <v>10</v>
      </c>
      <c r="R38" s="14">
        <v>24</v>
      </c>
      <c r="S38" s="14">
        <v>25</v>
      </c>
      <c r="T38" s="14">
        <v>165</v>
      </c>
      <c r="U38" s="14" t="s">
        <v>578</v>
      </c>
      <c r="V38" s="14">
        <v>6</v>
      </c>
      <c r="W38" s="14">
        <v>24</v>
      </c>
      <c r="X38" s="14">
        <v>18</v>
      </c>
      <c r="Y38" s="14" t="s">
        <v>578</v>
      </c>
      <c r="Z38" s="14">
        <v>3</v>
      </c>
      <c r="AA38" s="39">
        <v>315</v>
      </c>
      <c r="AB38" s="14" t="s">
        <v>578</v>
      </c>
      <c r="AC38" s="14">
        <v>638</v>
      </c>
      <c r="AD38" s="39">
        <v>15</v>
      </c>
      <c r="AE38" s="39">
        <v>950</v>
      </c>
      <c r="AF38" s="39">
        <v>216</v>
      </c>
      <c r="AG38" s="14">
        <v>865</v>
      </c>
      <c r="AH38" s="14">
        <v>8144</v>
      </c>
      <c r="AI38" s="14" t="s">
        <v>578</v>
      </c>
      <c r="AJ38" s="14">
        <v>10</v>
      </c>
      <c r="AK38" s="39">
        <v>16</v>
      </c>
      <c r="AL38" s="91">
        <v>40</v>
      </c>
      <c r="AM38" s="14">
        <v>0</v>
      </c>
      <c r="AN38" s="14">
        <v>0</v>
      </c>
      <c r="AO38" s="92">
        <v>500</v>
      </c>
      <c r="AP38" s="100">
        <f t="shared" si="21"/>
        <v>139907</v>
      </c>
      <c r="AQ38" s="14">
        <v>108</v>
      </c>
      <c r="AR38" s="14">
        <v>0</v>
      </c>
      <c r="AS38" s="101">
        <f t="shared" si="22"/>
        <v>140015</v>
      </c>
      <c r="AT38" s="29"/>
      <c r="AU38" s="40">
        <v>108055</v>
      </c>
      <c r="AV38" s="43">
        <f t="shared" si="23"/>
        <v>139907000</v>
      </c>
      <c r="AW38" s="43">
        <f t="shared" si="24"/>
        <v>540000</v>
      </c>
      <c r="AX38" s="43">
        <f t="shared" si="25"/>
        <v>139367000</v>
      </c>
    </row>
    <row r="39" spans="1:50" ht="18.399999999999999" customHeight="1" x14ac:dyDescent="0.25">
      <c r="A39" s="8" t="s">
        <v>208</v>
      </c>
      <c r="B39" s="8" t="s">
        <v>51</v>
      </c>
      <c r="C39" s="14">
        <v>53534</v>
      </c>
      <c r="D39" s="14" t="s">
        <v>578</v>
      </c>
      <c r="E39" s="38">
        <f t="shared" si="20"/>
        <v>53534</v>
      </c>
      <c r="F39" s="25" t="s">
        <v>578</v>
      </c>
      <c r="G39" s="14">
        <v>240</v>
      </c>
      <c r="H39" s="14">
        <v>123</v>
      </c>
      <c r="I39" s="14">
        <v>30</v>
      </c>
      <c r="J39" s="14">
        <v>22</v>
      </c>
      <c r="K39" s="14">
        <v>5</v>
      </c>
      <c r="L39" s="14" t="s">
        <v>578</v>
      </c>
      <c r="M39" s="14" t="s">
        <v>578</v>
      </c>
      <c r="N39" s="14">
        <v>120</v>
      </c>
      <c r="O39" s="14">
        <v>30</v>
      </c>
      <c r="P39" s="14">
        <v>60</v>
      </c>
      <c r="Q39" s="14">
        <v>10</v>
      </c>
      <c r="R39" s="14">
        <v>12</v>
      </c>
      <c r="S39" s="14" t="s">
        <v>578</v>
      </c>
      <c r="T39" s="14">
        <v>165</v>
      </c>
      <c r="U39" s="14" t="s">
        <v>578</v>
      </c>
      <c r="V39" s="14">
        <v>4</v>
      </c>
      <c r="W39" s="14">
        <v>8</v>
      </c>
      <c r="X39" s="14">
        <v>6</v>
      </c>
      <c r="Y39" s="14" t="s">
        <v>578</v>
      </c>
      <c r="Z39" s="14">
        <v>3</v>
      </c>
      <c r="AA39" s="39">
        <v>265</v>
      </c>
      <c r="AB39" s="14" t="s">
        <v>578</v>
      </c>
      <c r="AC39" s="14">
        <v>255</v>
      </c>
      <c r="AD39" s="39">
        <v>11</v>
      </c>
      <c r="AE39" s="39">
        <v>375</v>
      </c>
      <c r="AF39" s="39">
        <v>288</v>
      </c>
      <c r="AG39" s="14">
        <v>241</v>
      </c>
      <c r="AH39" s="14">
        <v>2834</v>
      </c>
      <c r="AI39" s="14" t="s">
        <v>578</v>
      </c>
      <c r="AJ39" s="14">
        <v>10</v>
      </c>
      <c r="AK39" s="39">
        <v>10</v>
      </c>
      <c r="AL39" s="91">
        <v>50</v>
      </c>
      <c r="AM39" s="14">
        <v>0</v>
      </c>
      <c r="AN39" s="14">
        <v>10</v>
      </c>
      <c r="AO39" s="92">
        <v>720</v>
      </c>
      <c r="AP39" s="100">
        <f t="shared" ref="AP39:AP70" si="26">SUM(E39:AO39)</f>
        <v>59441</v>
      </c>
      <c r="AQ39" s="14">
        <v>746</v>
      </c>
      <c r="AR39" s="14">
        <v>0</v>
      </c>
      <c r="AS39" s="101">
        <f t="shared" si="22"/>
        <v>60187</v>
      </c>
      <c r="AT39" s="29"/>
      <c r="AU39" s="40">
        <v>746575</v>
      </c>
      <c r="AV39" s="43">
        <f t="shared" si="23"/>
        <v>59441000</v>
      </c>
      <c r="AW39" s="43">
        <f t="shared" si="24"/>
        <v>780000</v>
      </c>
      <c r="AX39" s="43">
        <f t="shared" si="25"/>
        <v>58661000</v>
      </c>
    </row>
    <row r="40" spans="1:50" ht="18.399999999999999" customHeight="1" x14ac:dyDescent="0.25">
      <c r="A40" s="8" t="s">
        <v>209</v>
      </c>
      <c r="B40" s="8" t="s">
        <v>52</v>
      </c>
      <c r="C40" s="14">
        <v>20878</v>
      </c>
      <c r="D40" s="14" t="s">
        <v>578</v>
      </c>
      <c r="E40" s="38">
        <f t="shared" si="20"/>
        <v>20878</v>
      </c>
      <c r="F40" s="25" t="s">
        <v>578</v>
      </c>
      <c r="G40" s="14">
        <v>240</v>
      </c>
      <c r="H40" s="14">
        <v>44</v>
      </c>
      <c r="I40" s="14">
        <v>19</v>
      </c>
      <c r="J40" s="14">
        <v>18</v>
      </c>
      <c r="K40" s="14">
        <v>5</v>
      </c>
      <c r="L40" s="14" t="s">
        <v>578</v>
      </c>
      <c r="M40" s="14" t="s">
        <v>578</v>
      </c>
      <c r="N40" s="14">
        <v>80</v>
      </c>
      <c r="O40" s="14">
        <v>11</v>
      </c>
      <c r="P40" s="14">
        <v>21</v>
      </c>
      <c r="Q40" s="14">
        <v>10</v>
      </c>
      <c r="R40" s="14">
        <v>6</v>
      </c>
      <c r="S40" s="14" t="s">
        <v>578</v>
      </c>
      <c r="T40" s="14">
        <v>165</v>
      </c>
      <c r="U40" s="14" t="s">
        <v>578</v>
      </c>
      <c r="V40" s="14">
        <v>1</v>
      </c>
      <c r="W40" s="14">
        <v>3</v>
      </c>
      <c r="X40" s="14" t="s">
        <v>578</v>
      </c>
      <c r="Y40" s="14" t="s">
        <v>578</v>
      </c>
      <c r="Z40" s="14">
        <v>3</v>
      </c>
      <c r="AA40" s="39">
        <v>105</v>
      </c>
      <c r="AB40" s="14" t="s">
        <v>578</v>
      </c>
      <c r="AC40" s="14">
        <v>102</v>
      </c>
      <c r="AD40" s="39">
        <v>8</v>
      </c>
      <c r="AE40" s="39">
        <v>120</v>
      </c>
      <c r="AF40" s="39">
        <v>157</v>
      </c>
      <c r="AG40" s="14" t="s">
        <v>578</v>
      </c>
      <c r="AH40" s="14">
        <v>1030</v>
      </c>
      <c r="AI40" s="14" t="s">
        <v>578</v>
      </c>
      <c r="AJ40" s="14">
        <v>10</v>
      </c>
      <c r="AK40" s="39" t="s">
        <v>578</v>
      </c>
      <c r="AL40" s="91">
        <v>73</v>
      </c>
      <c r="AM40" s="14">
        <v>0</v>
      </c>
      <c r="AN40" s="14">
        <v>0</v>
      </c>
      <c r="AO40" s="92">
        <v>60</v>
      </c>
      <c r="AP40" s="100">
        <f t="shared" si="26"/>
        <v>23169</v>
      </c>
      <c r="AQ40" s="14">
        <v>453</v>
      </c>
      <c r="AR40" s="14">
        <v>0</v>
      </c>
      <c r="AS40" s="101">
        <f t="shared" si="22"/>
        <v>23622</v>
      </c>
      <c r="AT40" s="29"/>
      <c r="AU40" s="40">
        <v>453318</v>
      </c>
      <c r="AV40" s="43">
        <f t="shared" si="23"/>
        <v>23169000</v>
      </c>
      <c r="AW40" s="43">
        <f t="shared" si="24"/>
        <v>133000</v>
      </c>
      <c r="AX40" s="43">
        <f t="shared" si="25"/>
        <v>23036000</v>
      </c>
    </row>
    <row r="41" spans="1:50" ht="18.399999999999999" customHeight="1" x14ac:dyDescent="0.25">
      <c r="A41" s="8" t="s">
        <v>210</v>
      </c>
      <c r="B41" s="8" t="s">
        <v>53</v>
      </c>
      <c r="C41" s="14">
        <v>21794</v>
      </c>
      <c r="D41" s="14" t="s">
        <v>578</v>
      </c>
      <c r="E41" s="38">
        <f t="shared" si="20"/>
        <v>21794</v>
      </c>
      <c r="F41" s="25" t="s">
        <v>578</v>
      </c>
      <c r="G41" s="14">
        <v>240</v>
      </c>
      <c r="H41" s="14">
        <v>44</v>
      </c>
      <c r="I41" s="14">
        <v>19</v>
      </c>
      <c r="J41" s="14">
        <v>18</v>
      </c>
      <c r="K41" s="14">
        <v>5</v>
      </c>
      <c r="L41" s="14" t="s">
        <v>578</v>
      </c>
      <c r="M41" s="14" t="s">
        <v>578</v>
      </c>
      <c r="N41" s="14">
        <v>80</v>
      </c>
      <c r="O41" s="14">
        <v>5</v>
      </c>
      <c r="P41" s="14">
        <v>10</v>
      </c>
      <c r="Q41" s="14">
        <v>10</v>
      </c>
      <c r="R41" s="14" t="s">
        <v>578</v>
      </c>
      <c r="S41" s="14" t="s">
        <v>578</v>
      </c>
      <c r="T41" s="14">
        <v>165</v>
      </c>
      <c r="U41" s="14" t="s">
        <v>578</v>
      </c>
      <c r="V41" s="14">
        <v>1</v>
      </c>
      <c r="W41" s="14">
        <v>2</v>
      </c>
      <c r="X41" s="14" t="s">
        <v>578</v>
      </c>
      <c r="Y41" s="14" t="s">
        <v>578</v>
      </c>
      <c r="Z41" s="14">
        <v>3</v>
      </c>
      <c r="AA41" s="39">
        <v>59</v>
      </c>
      <c r="AB41" s="14" t="s">
        <v>578</v>
      </c>
      <c r="AC41" s="14">
        <v>102</v>
      </c>
      <c r="AD41" s="39">
        <v>8</v>
      </c>
      <c r="AE41" s="39">
        <v>120</v>
      </c>
      <c r="AF41" s="39">
        <v>25</v>
      </c>
      <c r="AG41" s="14" t="s">
        <v>578</v>
      </c>
      <c r="AH41" s="14">
        <v>464</v>
      </c>
      <c r="AI41" s="14" t="s">
        <v>578</v>
      </c>
      <c r="AJ41" s="14">
        <v>10</v>
      </c>
      <c r="AK41" s="39" t="s">
        <v>578</v>
      </c>
      <c r="AL41" s="91">
        <v>5</v>
      </c>
      <c r="AM41" s="14">
        <v>0</v>
      </c>
      <c r="AN41" s="14">
        <v>0</v>
      </c>
      <c r="AO41" s="92">
        <v>0</v>
      </c>
      <c r="AP41" s="100">
        <f t="shared" si="26"/>
        <v>23189</v>
      </c>
      <c r="AQ41" s="14">
        <v>503</v>
      </c>
      <c r="AR41" s="14">
        <v>0</v>
      </c>
      <c r="AS41" s="101">
        <f t="shared" si="22"/>
        <v>23692</v>
      </c>
      <c r="AT41" s="29"/>
      <c r="AU41" s="40">
        <v>503511</v>
      </c>
      <c r="AV41" s="43">
        <f t="shared" si="23"/>
        <v>23189000</v>
      </c>
      <c r="AW41" s="43">
        <f t="shared" si="24"/>
        <v>5000</v>
      </c>
      <c r="AX41" s="43">
        <f t="shared" si="25"/>
        <v>23184000</v>
      </c>
    </row>
    <row r="42" spans="1:50" ht="18.399999999999999" customHeight="1" x14ac:dyDescent="0.25">
      <c r="A42" s="8" t="s">
        <v>211</v>
      </c>
      <c r="B42" s="8" t="s">
        <v>54</v>
      </c>
      <c r="C42" s="14">
        <v>27057</v>
      </c>
      <c r="D42" s="14" t="s">
        <v>578</v>
      </c>
      <c r="E42" s="38">
        <f t="shared" si="20"/>
        <v>27057</v>
      </c>
      <c r="F42" s="25" t="s">
        <v>578</v>
      </c>
      <c r="G42" s="14">
        <v>240</v>
      </c>
      <c r="H42" s="14">
        <v>51</v>
      </c>
      <c r="I42" s="14">
        <v>20</v>
      </c>
      <c r="J42" s="14">
        <v>18</v>
      </c>
      <c r="K42" s="14">
        <v>5</v>
      </c>
      <c r="L42" s="14" t="s">
        <v>578</v>
      </c>
      <c r="M42" s="14" t="s">
        <v>578</v>
      </c>
      <c r="N42" s="14">
        <v>80</v>
      </c>
      <c r="O42" s="14">
        <v>14</v>
      </c>
      <c r="P42" s="14">
        <v>27</v>
      </c>
      <c r="Q42" s="14">
        <v>10</v>
      </c>
      <c r="R42" s="14" t="s">
        <v>578</v>
      </c>
      <c r="S42" s="14" t="s">
        <v>578</v>
      </c>
      <c r="T42" s="14">
        <v>165</v>
      </c>
      <c r="U42" s="14" t="s">
        <v>578</v>
      </c>
      <c r="V42" s="14">
        <v>1</v>
      </c>
      <c r="W42" s="14">
        <v>4</v>
      </c>
      <c r="X42" s="14" t="s">
        <v>578</v>
      </c>
      <c r="Y42" s="14" t="s">
        <v>578</v>
      </c>
      <c r="Z42" s="14">
        <v>3</v>
      </c>
      <c r="AA42" s="39">
        <v>115</v>
      </c>
      <c r="AB42" s="14" t="s">
        <v>578</v>
      </c>
      <c r="AC42" s="14">
        <v>102</v>
      </c>
      <c r="AD42" s="39">
        <v>8</v>
      </c>
      <c r="AE42" s="39">
        <v>120</v>
      </c>
      <c r="AF42" s="39">
        <v>126</v>
      </c>
      <c r="AG42" s="14" t="s">
        <v>578</v>
      </c>
      <c r="AH42" s="14">
        <v>1292</v>
      </c>
      <c r="AI42" s="14" t="s">
        <v>578</v>
      </c>
      <c r="AJ42" s="14">
        <v>10</v>
      </c>
      <c r="AK42" s="39" t="s">
        <v>578</v>
      </c>
      <c r="AL42" s="91">
        <v>0</v>
      </c>
      <c r="AM42" s="14">
        <v>0</v>
      </c>
      <c r="AN42" s="14">
        <v>0</v>
      </c>
      <c r="AO42" s="92">
        <v>1000</v>
      </c>
      <c r="AP42" s="100">
        <f t="shared" si="26"/>
        <v>30468</v>
      </c>
      <c r="AQ42" s="14">
        <v>1194</v>
      </c>
      <c r="AR42" s="14">
        <v>0</v>
      </c>
      <c r="AS42" s="101">
        <f t="shared" si="22"/>
        <v>31662</v>
      </c>
      <c r="AT42" s="29"/>
      <c r="AU42" s="40">
        <v>1194871</v>
      </c>
      <c r="AV42" s="43">
        <f t="shared" si="23"/>
        <v>30468000</v>
      </c>
      <c r="AW42" s="43">
        <f t="shared" si="24"/>
        <v>1000000</v>
      </c>
      <c r="AX42" s="43">
        <f t="shared" si="25"/>
        <v>29468000</v>
      </c>
    </row>
    <row r="43" spans="1:50" ht="18.399999999999999" customHeight="1" x14ac:dyDescent="0.25">
      <c r="A43" s="8" t="s">
        <v>212</v>
      </c>
      <c r="B43" s="8" t="s">
        <v>55</v>
      </c>
      <c r="C43" s="14">
        <v>114492</v>
      </c>
      <c r="D43" s="14" t="s">
        <v>578</v>
      </c>
      <c r="E43" s="38">
        <f t="shared" si="20"/>
        <v>114492</v>
      </c>
      <c r="F43" s="25" t="s">
        <v>578</v>
      </c>
      <c r="G43" s="14">
        <v>240</v>
      </c>
      <c r="H43" s="14">
        <v>245</v>
      </c>
      <c r="I43" s="14">
        <v>47</v>
      </c>
      <c r="J43" s="14">
        <v>29</v>
      </c>
      <c r="K43" s="14">
        <v>5</v>
      </c>
      <c r="L43" s="14" t="s">
        <v>578</v>
      </c>
      <c r="M43" s="14" t="s">
        <v>578</v>
      </c>
      <c r="N43" s="14">
        <v>160</v>
      </c>
      <c r="O43" s="14">
        <v>74</v>
      </c>
      <c r="P43" s="14">
        <v>148</v>
      </c>
      <c r="Q43" s="14">
        <v>10</v>
      </c>
      <c r="R43" s="14">
        <v>24</v>
      </c>
      <c r="S43" s="14" t="s">
        <v>578</v>
      </c>
      <c r="T43" s="14">
        <v>165</v>
      </c>
      <c r="U43" s="14" t="s">
        <v>578</v>
      </c>
      <c r="V43" s="14">
        <v>2</v>
      </c>
      <c r="W43" s="14">
        <v>20</v>
      </c>
      <c r="X43" s="14">
        <v>29</v>
      </c>
      <c r="Y43" s="14" t="s">
        <v>578</v>
      </c>
      <c r="Z43" s="14">
        <v>3</v>
      </c>
      <c r="AA43" s="39">
        <v>349</v>
      </c>
      <c r="AB43" s="14" t="s">
        <v>578</v>
      </c>
      <c r="AC43" s="14">
        <v>493</v>
      </c>
      <c r="AD43" s="39">
        <v>18</v>
      </c>
      <c r="AE43" s="39">
        <v>775</v>
      </c>
      <c r="AF43" s="39">
        <v>147</v>
      </c>
      <c r="AG43" s="14">
        <v>633</v>
      </c>
      <c r="AH43" s="14">
        <v>7325</v>
      </c>
      <c r="AI43" s="14" t="s">
        <v>578</v>
      </c>
      <c r="AJ43" s="14">
        <v>10</v>
      </c>
      <c r="AK43" s="39">
        <v>13</v>
      </c>
      <c r="AL43" s="91">
        <v>150</v>
      </c>
      <c r="AM43" s="14">
        <v>0</v>
      </c>
      <c r="AN43" s="14">
        <v>0</v>
      </c>
      <c r="AO43" s="92">
        <v>20</v>
      </c>
      <c r="AP43" s="100">
        <f t="shared" si="26"/>
        <v>125626</v>
      </c>
      <c r="AQ43" s="14">
        <v>1880</v>
      </c>
      <c r="AR43" s="14">
        <v>0</v>
      </c>
      <c r="AS43" s="101">
        <f t="shared" si="22"/>
        <v>127506</v>
      </c>
      <c r="AT43" s="29"/>
      <c r="AU43" s="40">
        <v>1880331</v>
      </c>
      <c r="AV43" s="43">
        <f t="shared" si="23"/>
        <v>125626000</v>
      </c>
      <c r="AW43" s="43">
        <f t="shared" si="24"/>
        <v>170000</v>
      </c>
      <c r="AX43" s="43">
        <f t="shared" si="25"/>
        <v>125456000</v>
      </c>
    </row>
    <row r="44" spans="1:50" ht="18.399999999999999" customHeight="1" x14ac:dyDescent="0.25">
      <c r="A44" s="8" t="s">
        <v>213</v>
      </c>
      <c r="B44" s="8" t="s">
        <v>56</v>
      </c>
      <c r="C44" s="14">
        <v>43351</v>
      </c>
      <c r="D44" s="14" t="s">
        <v>578</v>
      </c>
      <c r="E44" s="38">
        <f t="shared" si="20"/>
        <v>43351</v>
      </c>
      <c r="F44" s="25" t="s">
        <v>578</v>
      </c>
      <c r="G44" s="14">
        <v>240</v>
      </c>
      <c r="H44" s="14">
        <v>87</v>
      </c>
      <c r="I44" s="14">
        <v>25</v>
      </c>
      <c r="J44" s="14">
        <v>20</v>
      </c>
      <c r="K44" s="14">
        <v>5</v>
      </c>
      <c r="L44" s="14" t="s">
        <v>578</v>
      </c>
      <c r="M44" s="14" t="s">
        <v>578</v>
      </c>
      <c r="N44" s="14">
        <v>80</v>
      </c>
      <c r="O44" s="14">
        <v>16</v>
      </c>
      <c r="P44" s="14">
        <v>31</v>
      </c>
      <c r="Q44" s="14">
        <v>10</v>
      </c>
      <c r="R44" s="14">
        <v>6</v>
      </c>
      <c r="S44" s="14" t="s">
        <v>578</v>
      </c>
      <c r="T44" s="14">
        <v>165</v>
      </c>
      <c r="U44" s="14" t="s">
        <v>578</v>
      </c>
      <c r="V44" s="14" t="s">
        <v>578</v>
      </c>
      <c r="W44" s="14">
        <v>4</v>
      </c>
      <c r="X44" s="14">
        <v>12</v>
      </c>
      <c r="Y44" s="14" t="s">
        <v>578</v>
      </c>
      <c r="Z44" s="14">
        <v>3</v>
      </c>
      <c r="AA44" s="39">
        <v>135</v>
      </c>
      <c r="AB44" s="14" t="s">
        <v>578</v>
      </c>
      <c r="AC44" s="14">
        <v>170</v>
      </c>
      <c r="AD44" s="39">
        <v>11</v>
      </c>
      <c r="AE44" s="39">
        <v>250</v>
      </c>
      <c r="AF44" s="39">
        <v>160</v>
      </c>
      <c r="AG44" s="14">
        <v>134</v>
      </c>
      <c r="AH44" s="14">
        <v>1551</v>
      </c>
      <c r="AI44" s="14" t="s">
        <v>578</v>
      </c>
      <c r="AJ44" s="14">
        <v>10</v>
      </c>
      <c r="AK44" s="39">
        <v>13</v>
      </c>
      <c r="AL44" s="91">
        <v>0</v>
      </c>
      <c r="AM44" s="14">
        <v>0</v>
      </c>
      <c r="AN44" s="14">
        <v>0</v>
      </c>
      <c r="AO44" s="92">
        <v>300</v>
      </c>
      <c r="AP44" s="100">
        <f t="shared" si="26"/>
        <v>46789</v>
      </c>
      <c r="AQ44" s="14">
        <v>744</v>
      </c>
      <c r="AR44" s="14">
        <v>0</v>
      </c>
      <c r="AS44" s="101">
        <f t="shared" si="22"/>
        <v>47533</v>
      </c>
      <c r="AT44" s="29"/>
      <c r="AU44" s="40">
        <v>744145</v>
      </c>
      <c r="AV44" s="43">
        <f t="shared" si="23"/>
        <v>46789000</v>
      </c>
      <c r="AW44" s="43">
        <f t="shared" si="24"/>
        <v>300000</v>
      </c>
      <c r="AX44" s="43">
        <f t="shared" si="25"/>
        <v>46489000</v>
      </c>
    </row>
    <row r="45" spans="1:50" ht="18.399999999999999" customHeight="1" x14ac:dyDescent="0.25">
      <c r="A45" s="8" t="s">
        <v>214</v>
      </c>
      <c r="B45" s="8" t="s">
        <v>57</v>
      </c>
      <c r="C45" s="14">
        <v>24395</v>
      </c>
      <c r="D45" s="14" t="s">
        <v>578</v>
      </c>
      <c r="E45" s="38">
        <f t="shared" si="20"/>
        <v>24395</v>
      </c>
      <c r="F45" s="25" t="s">
        <v>578</v>
      </c>
      <c r="G45" s="14">
        <v>240</v>
      </c>
      <c r="H45" s="14">
        <v>51</v>
      </c>
      <c r="I45" s="14">
        <v>20</v>
      </c>
      <c r="J45" s="14">
        <v>18</v>
      </c>
      <c r="K45" s="14">
        <v>5</v>
      </c>
      <c r="L45" s="14" t="s">
        <v>578</v>
      </c>
      <c r="M45" s="14" t="s">
        <v>578</v>
      </c>
      <c r="N45" s="14">
        <v>80</v>
      </c>
      <c r="O45" s="14">
        <v>7</v>
      </c>
      <c r="P45" s="14">
        <v>13</v>
      </c>
      <c r="Q45" s="14">
        <v>10</v>
      </c>
      <c r="R45" s="14" t="s">
        <v>578</v>
      </c>
      <c r="S45" s="14" t="s">
        <v>578</v>
      </c>
      <c r="T45" s="14">
        <v>165</v>
      </c>
      <c r="U45" s="14" t="s">
        <v>578</v>
      </c>
      <c r="V45" s="14">
        <v>1</v>
      </c>
      <c r="W45" s="14">
        <v>3</v>
      </c>
      <c r="X45" s="14" t="s">
        <v>578</v>
      </c>
      <c r="Y45" s="14" t="s">
        <v>578</v>
      </c>
      <c r="Z45" s="14">
        <v>3</v>
      </c>
      <c r="AA45" s="39">
        <v>105</v>
      </c>
      <c r="AB45" s="14" t="s">
        <v>578</v>
      </c>
      <c r="AC45" s="14">
        <v>102</v>
      </c>
      <c r="AD45" s="39">
        <v>8</v>
      </c>
      <c r="AE45" s="39">
        <v>150</v>
      </c>
      <c r="AF45" s="39">
        <v>33</v>
      </c>
      <c r="AG45" s="14">
        <v>241</v>
      </c>
      <c r="AH45" s="14">
        <v>695</v>
      </c>
      <c r="AI45" s="14" t="s">
        <v>578</v>
      </c>
      <c r="AJ45" s="14">
        <v>10</v>
      </c>
      <c r="AK45" s="39">
        <v>10</v>
      </c>
      <c r="AL45" s="91">
        <v>10</v>
      </c>
      <c r="AM45" s="14">
        <v>0</v>
      </c>
      <c r="AN45" s="14">
        <v>10</v>
      </c>
      <c r="AO45" s="92">
        <v>200</v>
      </c>
      <c r="AP45" s="100">
        <f t="shared" si="26"/>
        <v>26585</v>
      </c>
      <c r="AQ45" s="14">
        <v>679</v>
      </c>
      <c r="AR45" s="14">
        <v>0</v>
      </c>
      <c r="AS45" s="101">
        <f t="shared" si="22"/>
        <v>27264</v>
      </c>
      <c r="AT45" s="29"/>
      <c r="AU45" s="40">
        <v>679977</v>
      </c>
      <c r="AV45" s="43">
        <f t="shared" si="23"/>
        <v>26585000</v>
      </c>
      <c r="AW45" s="43">
        <f t="shared" si="24"/>
        <v>220000</v>
      </c>
      <c r="AX45" s="43">
        <f t="shared" si="25"/>
        <v>26365000</v>
      </c>
    </row>
    <row r="46" spans="1:50" ht="18.399999999999999" customHeight="1" x14ac:dyDescent="0.25">
      <c r="A46" s="8" t="s">
        <v>215</v>
      </c>
      <c r="B46" s="8" t="s">
        <v>58</v>
      </c>
      <c r="C46" s="14">
        <v>34127</v>
      </c>
      <c r="D46" s="14" t="s">
        <v>578</v>
      </c>
      <c r="E46" s="38">
        <f t="shared" si="20"/>
        <v>34127</v>
      </c>
      <c r="F46" s="25" t="s">
        <v>578</v>
      </c>
      <c r="G46" s="14">
        <v>240</v>
      </c>
      <c r="H46" s="14">
        <v>72</v>
      </c>
      <c r="I46" s="14">
        <v>23</v>
      </c>
      <c r="J46" s="14">
        <v>19</v>
      </c>
      <c r="K46" s="14">
        <v>5</v>
      </c>
      <c r="L46" s="14" t="s">
        <v>578</v>
      </c>
      <c r="M46" s="14" t="s">
        <v>578</v>
      </c>
      <c r="N46" s="14">
        <v>80</v>
      </c>
      <c r="O46" s="14">
        <v>12</v>
      </c>
      <c r="P46" s="14">
        <v>23</v>
      </c>
      <c r="Q46" s="14">
        <v>10</v>
      </c>
      <c r="R46" s="14">
        <v>6</v>
      </c>
      <c r="S46" s="14" t="s">
        <v>578</v>
      </c>
      <c r="T46" s="14">
        <v>165</v>
      </c>
      <c r="U46" s="14" t="s">
        <v>578</v>
      </c>
      <c r="V46" s="14">
        <v>1</v>
      </c>
      <c r="W46" s="14">
        <v>4</v>
      </c>
      <c r="X46" s="14">
        <v>6</v>
      </c>
      <c r="Y46" s="14" t="s">
        <v>578</v>
      </c>
      <c r="Z46" s="14">
        <v>3</v>
      </c>
      <c r="AA46" s="39">
        <v>109</v>
      </c>
      <c r="AB46" s="14" t="s">
        <v>578</v>
      </c>
      <c r="AC46" s="14">
        <v>119</v>
      </c>
      <c r="AD46" s="39">
        <v>8</v>
      </c>
      <c r="AE46" s="39">
        <v>250</v>
      </c>
      <c r="AF46" s="39">
        <v>65</v>
      </c>
      <c r="AG46" s="14">
        <v>401</v>
      </c>
      <c r="AH46" s="14">
        <v>1099</v>
      </c>
      <c r="AI46" s="14" t="s">
        <v>578</v>
      </c>
      <c r="AJ46" s="14">
        <v>10</v>
      </c>
      <c r="AK46" s="39">
        <v>10</v>
      </c>
      <c r="AL46" s="91">
        <v>10</v>
      </c>
      <c r="AM46" s="14">
        <v>0</v>
      </c>
      <c r="AN46" s="14">
        <v>10</v>
      </c>
      <c r="AO46" s="92">
        <v>240</v>
      </c>
      <c r="AP46" s="100">
        <f t="shared" si="26"/>
        <v>37127</v>
      </c>
      <c r="AQ46" s="14">
        <v>694</v>
      </c>
      <c r="AR46" s="14">
        <v>0</v>
      </c>
      <c r="AS46" s="101">
        <f t="shared" si="22"/>
        <v>37821</v>
      </c>
      <c r="AT46" s="29"/>
      <c r="AU46" s="40">
        <v>694305</v>
      </c>
      <c r="AV46" s="43">
        <f t="shared" si="23"/>
        <v>37127000</v>
      </c>
      <c r="AW46" s="43">
        <f t="shared" si="24"/>
        <v>260000</v>
      </c>
      <c r="AX46" s="43">
        <f t="shared" si="25"/>
        <v>36867000</v>
      </c>
    </row>
    <row r="47" spans="1:50" ht="18.399999999999999" customHeight="1" x14ac:dyDescent="0.25">
      <c r="A47" s="8" t="s">
        <v>216</v>
      </c>
      <c r="B47" s="8" t="s">
        <v>59</v>
      </c>
      <c r="C47" s="14">
        <v>58018</v>
      </c>
      <c r="D47" s="14" t="s">
        <v>578</v>
      </c>
      <c r="E47" s="38">
        <f t="shared" si="20"/>
        <v>58018</v>
      </c>
      <c r="F47" s="25" t="s">
        <v>578</v>
      </c>
      <c r="G47" s="14">
        <v>240</v>
      </c>
      <c r="H47" s="14">
        <v>130</v>
      </c>
      <c r="I47" s="14">
        <v>31</v>
      </c>
      <c r="J47" s="14">
        <v>23</v>
      </c>
      <c r="K47" s="14">
        <v>5</v>
      </c>
      <c r="L47" s="14" t="s">
        <v>578</v>
      </c>
      <c r="M47" s="14" t="s">
        <v>578</v>
      </c>
      <c r="N47" s="14">
        <v>120</v>
      </c>
      <c r="O47" s="14">
        <v>36</v>
      </c>
      <c r="P47" s="14">
        <v>72</v>
      </c>
      <c r="Q47" s="14">
        <v>10</v>
      </c>
      <c r="R47" s="14">
        <v>12</v>
      </c>
      <c r="S47" s="14" t="s">
        <v>578</v>
      </c>
      <c r="T47" s="14">
        <v>165</v>
      </c>
      <c r="U47" s="14" t="s">
        <v>578</v>
      </c>
      <c r="V47" s="14">
        <v>2</v>
      </c>
      <c r="W47" s="14">
        <v>10</v>
      </c>
      <c r="X47" s="14">
        <v>23</v>
      </c>
      <c r="Y47" s="14" t="s">
        <v>578</v>
      </c>
      <c r="Z47" s="14">
        <v>3</v>
      </c>
      <c r="AA47" s="39">
        <v>185</v>
      </c>
      <c r="AB47" s="14" t="s">
        <v>578</v>
      </c>
      <c r="AC47" s="14">
        <v>272</v>
      </c>
      <c r="AD47" s="39">
        <v>8</v>
      </c>
      <c r="AE47" s="39">
        <v>450</v>
      </c>
      <c r="AF47" s="39">
        <v>212</v>
      </c>
      <c r="AG47" s="14">
        <v>366</v>
      </c>
      <c r="AH47" s="14">
        <v>3092</v>
      </c>
      <c r="AI47" s="14" t="s">
        <v>578</v>
      </c>
      <c r="AJ47" s="14">
        <v>10</v>
      </c>
      <c r="AK47" s="39">
        <v>10</v>
      </c>
      <c r="AL47" s="91">
        <v>50</v>
      </c>
      <c r="AM47" s="14">
        <v>0</v>
      </c>
      <c r="AN47" s="14">
        <v>0</v>
      </c>
      <c r="AO47" s="92">
        <v>200</v>
      </c>
      <c r="AP47" s="100">
        <f t="shared" si="26"/>
        <v>63755</v>
      </c>
      <c r="AQ47" s="14">
        <v>817</v>
      </c>
      <c r="AR47" s="14">
        <v>0</v>
      </c>
      <c r="AS47" s="101">
        <f t="shared" si="22"/>
        <v>64572</v>
      </c>
      <c r="AT47" s="29"/>
      <c r="AU47" s="40">
        <v>817062</v>
      </c>
      <c r="AV47" s="43">
        <f t="shared" si="23"/>
        <v>63755000</v>
      </c>
      <c r="AW47" s="43">
        <f t="shared" si="24"/>
        <v>250000</v>
      </c>
      <c r="AX47" s="43">
        <f t="shared" si="25"/>
        <v>63505000</v>
      </c>
    </row>
    <row r="48" spans="1:50" ht="18.399999999999999" customHeight="1" x14ac:dyDescent="0.25">
      <c r="A48" s="8" t="s">
        <v>217</v>
      </c>
      <c r="B48" s="8" t="s">
        <v>60</v>
      </c>
      <c r="C48" s="14">
        <v>47534</v>
      </c>
      <c r="D48" s="14" t="s">
        <v>578</v>
      </c>
      <c r="E48" s="38">
        <f t="shared" si="20"/>
        <v>47534</v>
      </c>
      <c r="F48" s="25" t="s">
        <v>578</v>
      </c>
      <c r="G48" s="14">
        <v>240</v>
      </c>
      <c r="H48" s="14">
        <v>108</v>
      </c>
      <c r="I48" s="14">
        <v>28</v>
      </c>
      <c r="J48" s="14">
        <v>21</v>
      </c>
      <c r="K48" s="14">
        <v>5</v>
      </c>
      <c r="L48" s="14" t="s">
        <v>578</v>
      </c>
      <c r="M48" s="14" t="s">
        <v>578</v>
      </c>
      <c r="N48" s="14">
        <v>120</v>
      </c>
      <c r="O48" s="14">
        <v>35</v>
      </c>
      <c r="P48" s="14">
        <v>70</v>
      </c>
      <c r="Q48" s="14">
        <v>10</v>
      </c>
      <c r="R48" s="14">
        <v>12</v>
      </c>
      <c r="S48" s="14" t="s">
        <v>578</v>
      </c>
      <c r="T48" s="14">
        <v>165</v>
      </c>
      <c r="U48" s="14" t="s">
        <v>578</v>
      </c>
      <c r="V48" s="14">
        <v>1</v>
      </c>
      <c r="W48" s="14">
        <v>9</v>
      </c>
      <c r="X48" s="14" t="s">
        <v>578</v>
      </c>
      <c r="Y48" s="14" t="s">
        <v>578</v>
      </c>
      <c r="Z48" s="14">
        <v>3</v>
      </c>
      <c r="AA48" s="39">
        <v>185</v>
      </c>
      <c r="AB48" s="14" t="s">
        <v>578</v>
      </c>
      <c r="AC48" s="14">
        <v>238</v>
      </c>
      <c r="AD48" s="39">
        <v>8</v>
      </c>
      <c r="AE48" s="39">
        <v>375</v>
      </c>
      <c r="AF48" s="39">
        <v>81</v>
      </c>
      <c r="AG48" s="14">
        <v>241</v>
      </c>
      <c r="AH48" s="14">
        <v>3594</v>
      </c>
      <c r="AI48" s="14" t="s">
        <v>578</v>
      </c>
      <c r="AJ48" s="14">
        <v>10</v>
      </c>
      <c r="AK48" s="39">
        <v>10</v>
      </c>
      <c r="AL48" s="91">
        <v>5</v>
      </c>
      <c r="AM48" s="14">
        <v>0</v>
      </c>
      <c r="AN48" s="14">
        <v>0</v>
      </c>
      <c r="AO48" s="92">
        <v>300</v>
      </c>
      <c r="AP48" s="100">
        <f t="shared" si="26"/>
        <v>53408</v>
      </c>
      <c r="AQ48" s="14">
        <v>952</v>
      </c>
      <c r="AR48" s="14">
        <v>0</v>
      </c>
      <c r="AS48" s="101">
        <f t="shared" si="22"/>
        <v>54360</v>
      </c>
      <c r="AT48" s="29"/>
      <c r="AU48" s="40">
        <v>952023</v>
      </c>
      <c r="AV48" s="43">
        <f t="shared" si="23"/>
        <v>53408000</v>
      </c>
      <c r="AW48" s="43">
        <f t="shared" si="24"/>
        <v>305000</v>
      </c>
      <c r="AX48" s="43">
        <f t="shared" si="25"/>
        <v>53103000</v>
      </c>
    </row>
    <row r="49" spans="1:50" ht="18.399999999999999" customHeight="1" x14ac:dyDescent="0.25">
      <c r="A49" s="8" t="s">
        <v>218</v>
      </c>
      <c r="B49" s="8" t="s">
        <v>61</v>
      </c>
      <c r="C49" s="14">
        <v>25721</v>
      </c>
      <c r="D49" s="14" t="s">
        <v>578</v>
      </c>
      <c r="E49" s="38">
        <f t="shared" si="20"/>
        <v>25721</v>
      </c>
      <c r="F49" s="25" t="s">
        <v>578</v>
      </c>
      <c r="G49" s="14">
        <v>240</v>
      </c>
      <c r="H49" s="14">
        <v>58</v>
      </c>
      <c r="I49" s="14">
        <v>21</v>
      </c>
      <c r="J49" s="14">
        <v>19</v>
      </c>
      <c r="K49" s="14">
        <v>5</v>
      </c>
      <c r="L49" s="14" t="s">
        <v>578</v>
      </c>
      <c r="M49" s="14" t="s">
        <v>578</v>
      </c>
      <c r="N49" s="14">
        <v>80</v>
      </c>
      <c r="O49" s="14">
        <v>8</v>
      </c>
      <c r="P49" s="14">
        <v>16</v>
      </c>
      <c r="Q49" s="14">
        <v>10</v>
      </c>
      <c r="R49" s="14">
        <v>12</v>
      </c>
      <c r="S49" s="14" t="s">
        <v>578</v>
      </c>
      <c r="T49" s="14">
        <v>165</v>
      </c>
      <c r="U49" s="14" t="s">
        <v>578</v>
      </c>
      <c r="V49" s="14" t="s">
        <v>578</v>
      </c>
      <c r="W49" s="14">
        <v>3</v>
      </c>
      <c r="X49" s="14" t="s">
        <v>578</v>
      </c>
      <c r="Y49" s="14" t="s">
        <v>578</v>
      </c>
      <c r="Z49" s="14">
        <v>3</v>
      </c>
      <c r="AA49" s="39">
        <v>105</v>
      </c>
      <c r="AB49" s="14" t="s">
        <v>578</v>
      </c>
      <c r="AC49" s="14">
        <v>102</v>
      </c>
      <c r="AD49" s="39">
        <v>8</v>
      </c>
      <c r="AE49" s="39">
        <v>180</v>
      </c>
      <c r="AF49" s="39">
        <v>113</v>
      </c>
      <c r="AG49" s="14">
        <v>321</v>
      </c>
      <c r="AH49" s="14">
        <v>651</v>
      </c>
      <c r="AI49" s="14" t="s">
        <v>578</v>
      </c>
      <c r="AJ49" s="14">
        <v>10</v>
      </c>
      <c r="AK49" s="39">
        <v>10</v>
      </c>
      <c r="AL49" s="91">
        <v>0</v>
      </c>
      <c r="AM49" s="14">
        <v>0</v>
      </c>
      <c r="AN49" s="14">
        <v>0</v>
      </c>
      <c r="AO49" s="92">
        <v>65</v>
      </c>
      <c r="AP49" s="100">
        <f t="shared" si="26"/>
        <v>27926</v>
      </c>
      <c r="AQ49" s="14">
        <v>654</v>
      </c>
      <c r="AR49" s="14">
        <v>0</v>
      </c>
      <c r="AS49" s="101">
        <f t="shared" si="22"/>
        <v>28580</v>
      </c>
      <c r="AT49" s="29"/>
      <c r="AU49" s="40">
        <v>654440</v>
      </c>
      <c r="AV49" s="43">
        <f t="shared" si="23"/>
        <v>27926000</v>
      </c>
      <c r="AW49" s="43">
        <f t="shared" si="24"/>
        <v>65000</v>
      </c>
      <c r="AX49" s="43">
        <f t="shared" si="25"/>
        <v>27861000</v>
      </c>
    </row>
    <row r="50" spans="1:50" ht="18.399999999999999" customHeight="1" x14ac:dyDescent="0.25">
      <c r="A50" s="8" t="s">
        <v>219</v>
      </c>
      <c r="B50" s="8" t="s">
        <v>62</v>
      </c>
      <c r="C50" s="14">
        <v>21008</v>
      </c>
      <c r="D50" s="14" t="s">
        <v>578</v>
      </c>
      <c r="E50" s="38">
        <f t="shared" si="20"/>
        <v>21008</v>
      </c>
      <c r="F50" s="25" t="s">
        <v>578</v>
      </c>
      <c r="G50" s="14">
        <v>240</v>
      </c>
      <c r="H50" s="14">
        <v>44</v>
      </c>
      <c r="I50" s="14">
        <v>19</v>
      </c>
      <c r="J50" s="14">
        <v>18</v>
      </c>
      <c r="K50" s="14">
        <v>5</v>
      </c>
      <c r="L50" s="14" t="s">
        <v>578</v>
      </c>
      <c r="M50" s="14" t="s">
        <v>578</v>
      </c>
      <c r="N50" s="14">
        <v>80</v>
      </c>
      <c r="O50" s="14">
        <v>3</v>
      </c>
      <c r="P50" s="14">
        <v>5</v>
      </c>
      <c r="Q50" s="14">
        <v>10</v>
      </c>
      <c r="R50" s="14">
        <v>6</v>
      </c>
      <c r="S50" s="14" t="s">
        <v>578</v>
      </c>
      <c r="T50" s="14">
        <v>165</v>
      </c>
      <c r="U50" s="14" t="s">
        <v>578</v>
      </c>
      <c r="V50" s="14">
        <v>3</v>
      </c>
      <c r="W50" s="14">
        <v>1</v>
      </c>
      <c r="X50" s="14" t="s">
        <v>578</v>
      </c>
      <c r="Y50" s="14" t="s">
        <v>578</v>
      </c>
      <c r="Z50" s="14">
        <v>3</v>
      </c>
      <c r="AA50" s="39">
        <v>59</v>
      </c>
      <c r="AB50" s="14" t="s">
        <v>578</v>
      </c>
      <c r="AC50" s="14">
        <v>102</v>
      </c>
      <c r="AD50" s="39">
        <v>4</v>
      </c>
      <c r="AE50" s="39">
        <v>220</v>
      </c>
      <c r="AF50" s="39">
        <v>76</v>
      </c>
      <c r="AG50" s="14" t="s">
        <v>578</v>
      </c>
      <c r="AH50" s="14">
        <v>393</v>
      </c>
      <c r="AI50" s="14" t="s">
        <v>578</v>
      </c>
      <c r="AJ50" s="14">
        <v>10</v>
      </c>
      <c r="AK50" s="39" t="s">
        <v>578</v>
      </c>
      <c r="AL50" s="91">
        <v>0</v>
      </c>
      <c r="AM50" s="14">
        <v>0</v>
      </c>
      <c r="AN50" s="14">
        <v>0</v>
      </c>
      <c r="AO50" s="92">
        <v>2000</v>
      </c>
      <c r="AP50" s="100">
        <f t="shared" si="26"/>
        <v>24474</v>
      </c>
      <c r="AQ50" s="14">
        <v>495</v>
      </c>
      <c r="AR50" s="14">
        <v>0</v>
      </c>
      <c r="AS50" s="101">
        <f t="shared" si="22"/>
        <v>24969</v>
      </c>
      <c r="AT50" s="29"/>
      <c r="AU50" s="40">
        <v>495497</v>
      </c>
      <c r="AV50" s="43">
        <f t="shared" si="23"/>
        <v>24474000</v>
      </c>
      <c r="AW50" s="43">
        <f t="shared" si="24"/>
        <v>2000000</v>
      </c>
      <c r="AX50" s="43">
        <f t="shared" si="25"/>
        <v>22474000</v>
      </c>
    </row>
    <row r="51" spans="1:50" ht="18.399999999999999" customHeight="1" x14ac:dyDescent="0.25">
      <c r="A51" s="8" t="s">
        <v>222</v>
      </c>
      <c r="B51" s="8" t="s">
        <v>558</v>
      </c>
      <c r="C51" s="14">
        <v>150340</v>
      </c>
      <c r="D51" s="14">
        <v>1414</v>
      </c>
      <c r="E51" s="38">
        <f t="shared" si="20"/>
        <v>151754</v>
      </c>
      <c r="F51" s="25" t="s">
        <v>578</v>
      </c>
      <c r="G51" s="14">
        <v>240</v>
      </c>
      <c r="H51" s="14">
        <v>360</v>
      </c>
      <c r="I51" s="14">
        <v>60</v>
      </c>
      <c r="J51" s="14">
        <v>35</v>
      </c>
      <c r="K51" s="14">
        <v>5</v>
      </c>
      <c r="L51" s="14" t="s">
        <v>578</v>
      </c>
      <c r="M51" s="14" t="s">
        <v>578</v>
      </c>
      <c r="N51" s="14">
        <v>200</v>
      </c>
      <c r="O51" s="14">
        <v>92</v>
      </c>
      <c r="P51" s="14">
        <v>184</v>
      </c>
      <c r="Q51" s="14">
        <v>10</v>
      </c>
      <c r="R51" s="14">
        <v>18</v>
      </c>
      <c r="S51" s="14" t="s">
        <v>578</v>
      </c>
      <c r="T51" s="14">
        <v>165</v>
      </c>
      <c r="U51" s="14">
        <v>568</v>
      </c>
      <c r="V51" s="14">
        <v>2</v>
      </c>
      <c r="W51" s="14">
        <v>25</v>
      </c>
      <c r="X51" s="14">
        <v>75</v>
      </c>
      <c r="Y51" s="14" t="s">
        <v>578</v>
      </c>
      <c r="Z51" s="14">
        <v>3</v>
      </c>
      <c r="AA51" s="39">
        <v>315</v>
      </c>
      <c r="AB51" s="14" t="s">
        <v>578</v>
      </c>
      <c r="AC51" s="14">
        <v>731</v>
      </c>
      <c r="AD51" s="39">
        <v>11</v>
      </c>
      <c r="AE51" s="39">
        <v>1250</v>
      </c>
      <c r="AF51" s="39">
        <v>214</v>
      </c>
      <c r="AG51" s="14">
        <v>722</v>
      </c>
      <c r="AH51" s="14">
        <v>8902</v>
      </c>
      <c r="AI51" s="14" t="s">
        <v>578</v>
      </c>
      <c r="AJ51" s="14">
        <v>10</v>
      </c>
      <c r="AK51" s="39">
        <v>13</v>
      </c>
      <c r="AL51" s="91">
        <v>30</v>
      </c>
      <c r="AM51" s="14">
        <v>0</v>
      </c>
      <c r="AN51" s="14">
        <v>0</v>
      </c>
      <c r="AO51" s="92">
        <v>700</v>
      </c>
      <c r="AP51" s="100">
        <f t="shared" si="26"/>
        <v>166694</v>
      </c>
      <c r="AQ51" s="14">
        <v>928</v>
      </c>
      <c r="AR51" s="14">
        <v>0</v>
      </c>
      <c r="AS51" s="101">
        <f t="shared" si="22"/>
        <v>167622</v>
      </c>
      <c r="AT51" s="29"/>
      <c r="AU51" s="40">
        <v>928506</v>
      </c>
      <c r="AV51" s="43">
        <f t="shared" si="23"/>
        <v>166694000</v>
      </c>
      <c r="AW51" s="43">
        <f t="shared" si="24"/>
        <v>730000</v>
      </c>
      <c r="AX51" s="43">
        <f t="shared" si="25"/>
        <v>165964000</v>
      </c>
    </row>
    <row r="52" spans="1:50" ht="18.399999999999999" customHeight="1" x14ac:dyDescent="0.25">
      <c r="A52" s="8" t="s">
        <v>223</v>
      </c>
      <c r="B52" s="8" t="s">
        <v>559</v>
      </c>
      <c r="C52" s="14">
        <v>29818</v>
      </c>
      <c r="D52" s="14" t="s">
        <v>578</v>
      </c>
      <c r="E52" s="38">
        <f t="shared" si="20"/>
        <v>29818</v>
      </c>
      <c r="F52" s="25" t="s">
        <v>578</v>
      </c>
      <c r="G52" s="14">
        <v>240</v>
      </c>
      <c r="H52" s="14">
        <v>65</v>
      </c>
      <c r="I52" s="14">
        <v>22</v>
      </c>
      <c r="J52" s="14">
        <v>19</v>
      </c>
      <c r="K52" s="14">
        <v>5</v>
      </c>
      <c r="L52" s="14" t="s">
        <v>578</v>
      </c>
      <c r="M52" s="14" t="s">
        <v>578</v>
      </c>
      <c r="N52" s="14">
        <v>80</v>
      </c>
      <c r="O52" s="14">
        <v>17</v>
      </c>
      <c r="P52" s="14">
        <v>34</v>
      </c>
      <c r="Q52" s="14">
        <v>10</v>
      </c>
      <c r="R52" s="14">
        <v>6</v>
      </c>
      <c r="S52" s="14" t="s">
        <v>578</v>
      </c>
      <c r="T52" s="14">
        <v>165</v>
      </c>
      <c r="U52" s="14" t="s">
        <v>578</v>
      </c>
      <c r="V52" s="14">
        <v>1</v>
      </c>
      <c r="W52" s="14">
        <v>6</v>
      </c>
      <c r="X52" s="14" t="s">
        <v>578</v>
      </c>
      <c r="Y52" s="14">
        <v>20</v>
      </c>
      <c r="Z52" s="14">
        <v>3</v>
      </c>
      <c r="AA52" s="39">
        <v>109</v>
      </c>
      <c r="AB52" s="14" t="s">
        <v>578</v>
      </c>
      <c r="AC52" s="14">
        <v>102</v>
      </c>
      <c r="AD52" s="39">
        <v>8</v>
      </c>
      <c r="AE52" s="39">
        <v>250</v>
      </c>
      <c r="AF52" s="39">
        <v>228</v>
      </c>
      <c r="AG52" s="14">
        <v>633</v>
      </c>
      <c r="AH52" s="14">
        <v>1292</v>
      </c>
      <c r="AI52" s="14" t="s">
        <v>578</v>
      </c>
      <c r="AJ52" s="14">
        <v>10</v>
      </c>
      <c r="AK52" s="39">
        <v>13</v>
      </c>
      <c r="AL52" s="91">
        <v>0</v>
      </c>
      <c r="AM52" s="14">
        <v>0</v>
      </c>
      <c r="AN52" s="14">
        <v>0</v>
      </c>
      <c r="AO52" s="92">
        <v>600</v>
      </c>
      <c r="AP52" s="100">
        <f t="shared" si="26"/>
        <v>33756</v>
      </c>
      <c r="AQ52" s="14">
        <v>1016</v>
      </c>
      <c r="AR52" s="14">
        <v>0</v>
      </c>
      <c r="AS52" s="101">
        <f t="shared" si="22"/>
        <v>34772</v>
      </c>
      <c r="AT52" s="29"/>
      <c r="AU52" s="40">
        <v>1016186</v>
      </c>
      <c r="AV52" s="43">
        <f t="shared" si="23"/>
        <v>33756000</v>
      </c>
      <c r="AW52" s="43">
        <f t="shared" si="24"/>
        <v>600000</v>
      </c>
      <c r="AX52" s="43">
        <f t="shared" si="25"/>
        <v>33156000</v>
      </c>
    </row>
    <row r="53" spans="1:50" ht="18.399999999999999" customHeight="1" x14ac:dyDescent="0.25">
      <c r="A53" s="8" t="s">
        <v>224</v>
      </c>
      <c r="B53" s="8" t="s">
        <v>63</v>
      </c>
      <c r="C53" s="14">
        <v>47034</v>
      </c>
      <c r="D53" s="14" t="s">
        <v>578</v>
      </c>
      <c r="E53" s="38">
        <f t="shared" si="20"/>
        <v>47034</v>
      </c>
      <c r="F53" s="25" t="s">
        <v>578</v>
      </c>
      <c r="G53" s="14">
        <v>240</v>
      </c>
      <c r="H53" s="14">
        <v>101</v>
      </c>
      <c r="I53" s="14">
        <v>27</v>
      </c>
      <c r="J53" s="14">
        <v>21</v>
      </c>
      <c r="K53" s="14">
        <v>5</v>
      </c>
      <c r="L53" s="14" t="s">
        <v>578</v>
      </c>
      <c r="M53" s="14" t="s">
        <v>578</v>
      </c>
      <c r="N53" s="14">
        <v>120</v>
      </c>
      <c r="O53" s="14">
        <v>26</v>
      </c>
      <c r="P53" s="14">
        <v>51</v>
      </c>
      <c r="Q53" s="14">
        <v>10</v>
      </c>
      <c r="R53" s="14">
        <v>18</v>
      </c>
      <c r="S53" s="14" t="s">
        <v>578</v>
      </c>
      <c r="T53" s="14">
        <v>165</v>
      </c>
      <c r="U53" s="14" t="s">
        <v>578</v>
      </c>
      <c r="V53" s="14">
        <v>2</v>
      </c>
      <c r="W53" s="14">
        <v>7</v>
      </c>
      <c r="X53" s="14" t="s">
        <v>578</v>
      </c>
      <c r="Y53" s="14" t="s">
        <v>578</v>
      </c>
      <c r="Z53" s="14">
        <v>3</v>
      </c>
      <c r="AA53" s="39">
        <v>185</v>
      </c>
      <c r="AB53" s="14" t="s">
        <v>578</v>
      </c>
      <c r="AC53" s="14">
        <v>204</v>
      </c>
      <c r="AD53" s="39">
        <v>8</v>
      </c>
      <c r="AE53" s="39">
        <v>350</v>
      </c>
      <c r="AF53" s="39">
        <v>172</v>
      </c>
      <c r="AG53" s="14">
        <v>330</v>
      </c>
      <c r="AH53" s="14">
        <v>2264</v>
      </c>
      <c r="AI53" s="14" t="s">
        <v>578</v>
      </c>
      <c r="AJ53" s="14">
        <v>10</v>
      </c>
      <c r="AK53" s="39">
        <v>13</v>
      </c>
      <c r="AL53" s="91">
        <v>20</v>
      </c>
      <c r="AM53" s="14">
        <v>0</v>
      </c>
      <c r="AN53" s="14">
        <v>10</v>
      </c>
      <c r="AO53" s="92">
        <v>1000</v>
      </c>
      <c r="AP53" s="100">
        <f t="shared" si="26"/>
        <v>52396</v>
      </c>
      <c r="AQ53" s="14">
        <v>231</v>
      </c>
      <c r="AR53" s="14">
        <v>0</v>
      </c>
      <c r="AS53" s="101">
        <f t="shared" si="22"/>
        <v>52627</v>
      </c>
      <c r="AT53" s="29"/>
      <c r="AU53" s="40">
        <v>231399</v>
      </c>
      <c r="AV53" s="43">
        <f t="shared" si="23"/>
        <v>52396000</v>
      </c>
      <c r="AW53" s="43">
        <f t="shared" si="24"/>
        <v>1030000</v>
      </c>
      <c r="AX53" s="43">
        <f t="shared" si="25"/>
        <v>51366000</v>
      </c>
    </row>
    <row r="54" spans="1:50" ht="18.399999999999999" customHeight="1" x14ac:dyDescent="0.25">
      <c r="A54" s="8" t="s">
        <v>225</v>
      </c>
      <c r="B54" s="8" t="s">
        <v>64</v>
      </c>
      <c r="C54" s="14">
        <v>19502</v>
      </c>
      <c r="D54" s="14" t="s">
        <v>578</v>
      </c>
      <c r="E54" s="38">
        <f t="shared" si="20"/>
        <v>19502</v>
      </c>
      <c r="F54" s="25" t="s">
        <v>578</v>
      </c>
      <c r="G54" s="14">
        <v>240</v>
      </c>
      <c r="H54" s="14">
        <v>44</v>
      </c>
      <c r="I54" s="14">
        <v>19</v>
      </c>
      <c r="J54" s="14">
        <v>18</v>
      </c>
      <c r="K54" s="14">
        <v>5</v>
      </c>
      <c r="L54" s="14" t="s">
        <v>578</v>
      </c>
      <c r="M54" s="14" t="s">
        <v>578</v>
      </c>
      <c r="N54" s="14">
        <v>80</v>
      </c>
      <c r="O54" s="14">
        <v>3</v>
      </c>
      <c r="P54" s="14">
        <v>6</v>
      </c>
      <c r="Q54" s="14">
        <v>10</v>
      </c>
      <c r="R54" s="14">
        <v>6</v>
      </c>
      <c r="S54" s="14" t="s">
        <v>578</v>
      </c>
      <c r="T54" s="14">
        <v>165</v>
      </c>
      <c r="U54" s="14" t="s">
        <v>578</v>
      </c>
      <c r="V54" s="14">
        <v>1</v>
      </c>
      <c r="W54" s="14">
        <v>1</v>
      </c>
      <c r="X54" s="14" t="s">
        <v>578</v>
      </c>
      <c r="Y54" s="14" t="s">
        <v>578</v>
      </c>
      <c r="Z54" s="14">
        <v>3</v>
      </c>
      <c r="AA54" s="39">
        <v>85</v>
      </c>
      <c r="AB54" s="14" t="s">
        <v>578</v>
      </c>
      <c r="AC54" s="14">
        <v>102</v>
      </c>
      <c r="AD54" s="39">
        <v>4</v>
      </c>
      <c r="AE54" s="39">
        <v>120</v>
      </c>
      <c r="AF54" s="39">
        <v>169</v>
      </c>
      <c r="AG54" s="14" t="s">
        <v>578</v>
      </c>
      <c r="AH54" s="14">
        <v>312</v>
      </c>
      <c r="AI54" s="14" t="s">
        <v>578</v>
      </c>
      <c r="AJ54" s="14">
        <v>10</v>
      </c>
      <c r="AK54" s="39" t="s">
        <v>578</v>
      </c>
      <c r="AL54" s="91">
        <v>10</v>
      </c>
      <c r="AM54" s="14">
        <v>0</v>
      </c>
      <c r="AN54" s="14">
        <v>0</v>
      </c>
      <c r="AO54" s="92">
        <v>10</v>
      </c>
      <c r="AP54" s="100">
        <f t="shared" si="26"/>
        <v>20925</v>
      </c>
      <c r="AQ54" s="14">
        <v>664</v>
      </c>
      <c r="AR54" s="14">
        <v>0</v>
      </c>
      <c r="AS54" s="101">
        <f t="shared" si="22"/>
        <v>21589</v>
      </c>
      <c r="AT54" s="29"/>
      <c r="AU54" s="40">
        <v>664693</v>
      </c>
      <c r="AV54" s="43">
        <f t="shared" si="23"/>
        <v>20925000</v>
      </c>
      <c r="AW54" s="43">
        <f t="shared" si="24"/>
        <v>20000</v>
      </c>
      <c r="AX54" s="43">
        <f t="shared" si="25"/>
        <v>20905000</v>
      </c>
    </row>
    <row r="55" spans="1:50" ht="18.399999999999999" customHeight="1" x14ac:dyDescent="0.25">
      <c r="A55" s="8" t="s">
        <v>226</v>
      </c>
      <c r="B55" s="8" t="s">
        <v>65</v>
      </c>
      <c r="C55" s="14">
        <v>25749</v>
      </c>
      <c r="D55" s="14" t="s">
        <v>578</v>
      </c>
      <c r="E55" s="38">
        <f t="shared" si="20"/>
        <v>25749</v>
      </c>
      <c r="F55" s="25" t="s">
        <v>578</v>
      </c>
      <c r="G55" s="14">
        <v>240</v>
      </c>
      <c r="H55" s="14">
        <v>58</v>
      </c>
      <c r="I55" s="14">
        <v>21</v>
      </c>
      <c r="J55" s="14">
        <v>19</v>
      </c>
      <c r="K55" s="14">
        <v>5</v>
      </c>
      <c r="L55" s="14" t="s">
        <v>578</v>
      </c>
      <c r="M55" s="14" t="s">
        <v>578</v>
      </c>
      <c r="N55" s="14">
        <v>80</v>
      </c>
      <c r="O55" s="14">
        <v>5</v>
      </c>
      <c r="P55" s="14">
        <v>9</v>
      </c>
      <c r="Q55" s="14">
        <v>10</v>
      </c>
      <c r="R55" s="14">
        <v>6</v>
      </c>
      <c r="S55" s="14">
        <v>10</v>
      </c>
      <c r="T55" s="14">
        <v>165</v>
      </c>
      <c r="U55" s="14" t="s">
        <v>578</v>
      </c>
      <c r="V55" s="14" t="s">
        <v>578</v>
      </c>
      <c r="W55" s="14">
        <v>2</v>
      </c>
      <c r="X55" s="14">
        <v>6</v>
      </c>
      <c r="Y55" s="14" t="s">
        <v>578</v>
      </c>
      <c r="Z55" s="14">
        <v>3</v>
      </c>
      <c r="AA55" s="39">
        <v>85</v>
      </c>
      <c r="AB55" s="14" t="s">
        <v>578</v>
      </c>
      <c r="AC55" s="14">
        <v>111</v>
      </c>
      <c r="AD55" s="39">
        <v>4</v>
      </c>
      <c r="AE55" s="39">
        <v>150</v>
      </c>
      <c r="AF55" s="39">
        <v>103</v>
      </c>
      <c r="AG55" s="14">
        <v>241</v>
      </c>
      <c r="AH55" s="14">
        <v>393</v>
      </c>
      <c r="AI55" s="14" t="s">
        <v>578</v>
      </c>
      <c r="AJ55" s="14">
        <v>10</v>
      </c>
      <c r="AK55" s="39">
        <v>10</v>
      </c>
      <c r="AL55" s="91">
        <v>0</v>
      </c>
      <c r="AM55" s="14">
        <v>0</v>
      </c>
      <c r="AN55" s="14">
        <v>0</v>
      </c>
      <c r="AO55" s="92">
        <v>806</v>
      </c>
      <c r="AP55" s="100">
        <f t="shared" si="26"/>
        <v>28301</v>
      </c>
      <c r="AQ55" s="14">
        <v>553</v>
      </c>
      <c r="AR55" s="14">
        <v>0</v>
      </c>
      <c r="AS55" s="101">
        <f t="shared" si="22"/>
        <v>28854</v>
      </c>
      <c r="AT55" s="29"/>
      <c r="AU55" s="40">
        <v>553569</v>
      </c>
      <c r="AV55" s="43">
        <f t="shared" si="23"/>
        <v>28301000</v>
      </c>
      <c r="AW55" s="43">
        <f t="shared" si="24"/>
        <v>806000</v>
      </c>
      <c r="AX55" s="43">
        <f t="shared" si="25"/>
        <v>27495000</v>
      </c>
    </row>
    <row r="56" spans="1:50" ht="18.399999999999999" customHeight="1" x14ac:dyDescent="0.25">
      <c r="A56" s="8" t="s">
        <v>227</v>
      </c>
      <c r="B56" s="8" t="s">
        <v>66</v>
      </c>
      <c r="C56" s="14">
        <v>112601</v>
      </c>
      <c r="D56" s="14" t="s">
        <v>578</v>
      </c>
      <c r="E56" s="38">
        <f t="shared" si="20"/>
        <v>112601</v>
      </c>
      <c r="F56" s="25" t="s">
        <v>578</v>
      </c>
      <c r="G56" s="14">
        <v>240</v>
      </c>
      <c r="H56" s="14">
        <v>260</v>
      </c>
      <c r="I56" s="14">
        <v>49</v>
      </c>
      <c r="J56" s="14">
        <v>30</v>
      </c>
      <c r="K56" s="14">
        <v>5</v>
      </c>
      <c r="L56" s="14" t="s">
        <v>578</v>
      </c>
      <c r="M56" s="14" t="s">
        <v>578</v>
      </c>
      <c r="N56" s="14">
        <v>160</v>
      </c>
      <c r="O56" s="14">
        <v>84</v>
      </c>
      <c r="P56" s="14">
        <v>168</v>
      </c>
      <c r="Q56" s="14">
        <v>10</v>
      </c>
      <c r="R56" s="14">
        <v>18</v>
      </c>
      <c r="S56" s="14">
        <v>41</v>
      </c>
      <c r="T56" s="14">
        <v>165</v>
      </c>
      <c r="U56" s="14" t="s">
        <v>578</v>
      </c>
      <c r="V56" s="14">
        <v>4</v>
      </c>
      <c r="W56" s="14">
        <v>23</v>
      </c>
      <c r="X56" s="14">
        <v>6</v>
      </c>
      <c r="Y56" s="14" t="s">
        <v>578</v>
      </c>
      <c r="Z56" s="14">
        <v>3</v>
      </c>
      <c r="AA56" s="39">
        <v>315</v>
      </c>
      <c r="AB56" s="14" t="s">
        <v>578</v>
      </c>
      <c r="AC56" s="14">
        <v>604</v>
      </c>
      <c r="AD56" s="39">
        <v>22</v>
      </c>
      <c r="AE56" s="39">
        <v>900</v>
      </c>
      <c r="AF56" s="39">
        <v>525</v>
      </c>
      <c r="AG56" s="14">
        <v>704</v>
      </c>
      <c r="AH56" s="14">
        <v>8438</v>
      </c>
      <c r="AI56" s="14" t="s">
        <v>578</v>
      </c>
      <c r="AJ56" s="14">
        <v>10</v>
      </c>
      <c r="AK56" s="39">
        <v>13</v>
      </c>
      <c r="AL56" s="91">
        <v>80</v>
      </c>
      <c r="AM56" s="14">
        <v>0</v>
      </c>
      <c r="AN56" s="14">
        <v>0</v>
      </c>
      <c r="AO56" s="92">
        <v>600</v>
      </c>
      <c r="AP56" s="100">
        <f t="shared" si="26"/>
        <v>126078</v>
      </c>
      <c r="AQ56" s="14">
        <v>2161</v>
      </c>
      <c r="AR56" s="14">
        <v>0</v>
      </c>
      <c r="AS56" s="101">
        <f t="shared" si="22"/>
        <v>128239</v>
      </c>
      <c r="AT56" s="29"/>
      <c r="AU56" s="40">
        <v>2161769</v>
      </c>
      <c r="AV56" s="43">
        <f t="shared" si="23"/>
        <v>126078000</v>
      </c>
      <c r="AW56" s="43">
        <f t="shared" si="24"/>
        <v>680000</v>
      </c>
      <c r="AX56" s="43">
        <f t="shared" si="25"/>
        <v>125398000</v>
      </c>
    </row>
    <row r="57" spans="1:50" ht="18.399999999999999" customHeight="1" x14ac:dyDescent="0.25">
      <c r="A57" s="8" t="s">
        <v>228</v>
      </c>
      <c r="B57" s="8" t="s">
        <v>67</v>
      </c>
      <c r="C57" s="14">
        <v>36181</v>
      </c>
      <c r="D57" s="14" t="s">
        <v>578</v>
      </c>
      <c r="E57" s="38">
        <f t="shared" si="20"/>
        <v>36181</v>
      </c>
      <c r="F57" s="25" t="s">
        <v>578</v>
      </c>
      <c r="G57" s="14">
        <v>240</v>
      </c>
      <c r="H57" s="14">
        <v>80</v>
      </c>
      <c r="I57" s="14">
        <v>24</v>
      </c>
      <c r="J57" s="14">
        <v>20</v>
      </c>
      <c r="K57" s="14">
        <v>5</v>
      </c>
      <c r="L57" s="14" t="s">
        <v>578</v>
      </c>
      <c r="M57" s="14" t="s">
        <v>578</v>
      </c>
      <c r="N57" s="14">
        <v>80</v>
      </c>
      <c r="O57" s="14">
        <v>20</v>
      </c>
      <c r="P57" s="14">
        <v>39</v>
      </c>
      <c r="Q57" s="14">
        <v>10</v>
      </c>
      <c r="R57" s="14">
        <v>18</v>
      </c>
      <c r="S57" s="14" t="s">
        <v>578</v>
      </c>
      <c r="T57" s="14">
        <v>165</v>
      </c>
      <c r="U57" s="14" t="s">
        <v>578</v>
      </c>
      <c r="V57" s="14" t="s">
        <v>578</v>
      </c>
      <c r="W57" s="14">
        <v>6</v>
      </c>
      <c r="X57" s="14" t="s">
        <v>578</v>
      </c>
      <c r="Y57" s="14" t="s">
        <v>578</v>
      </c>
      <c r="Z57" s="14">
        <v>3</v>
      </c>
      <c r="AA57" s="39">
        <v>109</v>
      </c>
      <c r="AB57" s="14" t="s">
        <v>578</v>
      </c>
      <c r="AC57" s="14">
        <v>136</v>
      </c>
      <c r="AD57" s="39">
        <v>8</v>
      </c>
      <c r="AE57" s="39">
        <v>275</v>
      </c>
      <c r="AF57" s="39">
        <v>249</v>
      </c>
      <c r="AG57" s="14">
        <v>401</v>
      </c>
      <c r="AH57" s="14">
        <v>1515</v>
      </c>
      <c r="AI57" s="14" t="s">
        <v>578</v>
      </c>
      <c r="AJ57" s="14">
        <v>10</v>
      </c>
      <c r="AK57" s="39">
        <v>10</v>
      </c>
      <c r="AL57" s="91">
        <v>10</v>
      </c>
      <c r="AM57" s="14">
        <v>0</v>
      </c>
      <c r="AN57" s="14">
        <v>0</v>
      </c>
      <c r="AO57" s="92">
        <v>10</v>
      </c>
      <c r="AP57" s="100">
        <f t="shared" si="26"/>
        <v>39624</v>
      </c>
      <c r="AQ57" s="14">
        <v>390</v>
      </c>
      <c r="AR57" s="14">
        <v>0</v>
      </c>
      <c r="AS57" s="101">
        <f t="shared" si="22"/>
        <v>40014</v>
      </c>
      <c r="AT57" s="29"/>
      <c r="AU57" s="40">
        <v>390456</v>
      </c>
      <c r="AV57" s="43">
        <f t="shared" si="23"/>
        <v>39624000</v>
      </c>
      <c r="AW57" s="43">
        <f t="shared" si="24"/>
        <v>20000</v>
      </c>
      <c r="AX57" s="43">
        <f t="shared" si="25"/>
        <v>39604000</v>
      </c>
    </row>
    <row r="58" spans="1:50" ht="18.399999999999999" customHeight="1" x14ac:dyDescent="0.25">
      <c r="A58" s="8" t="s">
        <v>229</v>
      </c>
      <c r="B58" s="8" t="s">
        <v>68</v>
      </c>
      <c r="C58" s="14">
        <v>20986</v>
      </c>
      <c r="D58" s="14" t="s">
        <v>578</v>
      </c>
      <c r="E58" s="38">
        <f t="shared" si="20"/>
        <v>20986</v>
      </c>
      <c r="F58" s="25" t="s">
        <v>578</v>
      </c>
      <c r="G58" s="14">
        <v>240</v>
      </c>
      <c r="H58" s="14">
        <v>36</v>
      </c>
      <c r="I58" s="14">
        <v>18</v>
      </c>
      <c r="J58" s="14">
        <v>17</v>
      </c>
      <c r="K58" s="14">
        <v>5</v>
      </c>
      <c r="L58" s="14" t="s">
        <v>578</v>
      </c>
      <c r="M58" s="14" t="s">
        <v>578</v>
      </c>
      <c r="N58" s="14">
        <v>80</v>
      </c>
      <c r="O58" s="14">
        <v>5</v>
      </c>
      <c r="P58" s="14">
        <v>9</v>
      </c>
      <c r="Q58" s="14">
        <v>10</v>
      </c>
      <c r="R58" s="14">
        <v>6</v>
      </c>
      <c r="S58" s="14" t="s">
        <v>578</v>
      </c>
      <c r="T58" s="14">
        <v>165</v>
      </c>
      <c r="U58" s="14" t="s">
        <v>578</v>
      </c>
      <c r="V58" s="14">
        <v>1</v>
      </c>
      <c r="W58" s="14">
        <v>2</v>
      </c>
      <c r="X58" s="14" t="s">
        <v>578</v>
      </c>
      <c r="Y58" s="14" t="s">
        <v>578</v>
      </c>
      <c r="Z58" s="14">
        <v>3</v>
      </c>
      <c r="AA58" s="39">
        <v>59</v>
      </c>
      <c r="AB58" s="14" t="s">
        <v>578</v>
      </c>
      <c r="AC58" s="14">
        <v>102</v>
      </c>
      <c r="AD58" s="39">
        <v>4</v>
      </c>
      <c r="AE58" s="39">
        <v>120</v>
      </c>
      <c r="AF58" s="39">
        <v>90</v>
      </c>
      <c r="AG58" s="14" t="s">
        <v>578</v>
      </c>
      <c r="AH58" s="14">
        <v>473</v>
      </c>
      <c r="AI58" s="14" t="s">
        <v>578</v>
      </c>
      <c r="AJ58" s="14">
        <v>10</v>
      </c>
      <c r="AK58" s="39" t="s">
        <v>578</v>
      </c>
      <c r="AL58" s="91">
        <v>10</v>
      </c>
      <c r="AM58" s="14">
        <v>0</v>
      </c>
      <c r="AN58" s="14">
        <v>0</v>
      </c>
      <c r="AO58" s="92">
        <v>10</v>
      </c>
      <c r="AP58" s="100">
        <f t="shared" si="26"/>
        <v>22461</v>
      </c>
      <c r="AQ58" s="14">
        <v>101</v>
      </c>
      <c r="AR58" s="14">
        <v>0</v>
      </c>
      <c r="AS58" s="101">
        <f t="shared" si="22"/>
        <v>22562</v>
      </c>
      <c r="AT58" s="29"/>
      <c r="AU58" s="40">
        <v>101333</v>
      </c>
      <c r="AV58" s="43">
        <f t="shared" si="23"/>
        <v>22461000</v>
      </c>
      <c r="AW58" s="43">
        <f t="shared" si="24"/>
        <v>20000</v>
      </c>
      <c r="AX58" s="43">
        <f t="shared" si="25"/>
        <v>22441000</v>
      </c>
    </row>
    <row r="59" spans="1:50" ht="18.399999999999999" customHeight="1" x14ac:dyDescent="0.25">
      <c r="A59" s="8" t="s">
        <v>230</v>
      </c>
      <c r="B59" s="8" t="s">
        <v>69</v>
      </c>
      <c r="C59" s="14">
        <v>19477</v>
      </c>
      <c r="D59" s="14" t="s">
        <v>578</v>
      </c>
      <c r="E59" s="38">
        <f t="shared" si="20"/>
        <v>19477</v>
      </c>
      <c r="F59" s="25" t="s">
        <v>578</v>
      </c>
      <c r="G59" s="14">
        <v>240</v>
      </c>
      <c r="H59" s="14">
        <v>44</v>
      </c>
      <c r="I59" s="14">
        <v>19</v>
      </c>
      <c r="J59" s="14">
        <v>18</v>
      </c>
      <c r="K59" s="14">
        <v>5</v>
      </c>
      <c r="L59" s="14" t="s">
        <v>578</v>
      </c>
      <c r="M59" s="14" t="s">
        <v>578</v>
      </c>
      <c r="N59" s="14">
        <v>80</v>
      </c>
      <c r="O59" s="14">
        <v>2</v>
      </c>
      <c r="P59" s="14">
        <v>4</v>
      </c>
      <c r="Q59" s="14">
        <v>10</v>
      </c>
      <c r="R59" s="14" t="s">
        <v>578</v>
      </c>
      <c r="S59" s="14" t="s">
        <v>578</v>
      </c>
      <c r="T59" s="14">
        <v>165</v>
      </c>
      <c r="U59" s="14" t="s">
        <v>578</v>
      </c>
      <c r="V59" s="14" t="s">
        <v>578</v>
      </c>
      <c r="W59" s="14">
        <v>1</v>
      </c>
      <c r="X59" s="14" t="s">
        <v>578</v>
      </c>
      <c r="Y59" s="14" t="s">
        <v>578</v>
      </c>
      <c r="Z59" s="14">
        <v>3</v>
      </c>
      <c r="AA59" s="39">
        <v>59</v>
      </c>
      <c r="AB59" s="14" t="s">
        <v>578</v>
      </c>
      <c r="AC59" s="14">
        <v>102</v>
      </c>
      <c r="AD59" s="39">
        <v>4</v>
      </c>
      <c r="AE59" s="39">
        <v>120</v>
      </c>
      <c r="AF59" s="39">
        <v>29</v>
      </c>
      <c r="AG59" s="14" t="s">
        <v>578</v>
      </c>
      <c r="AH59" s="14">
        <v>259</v>
      </c>
      <c r="AI59" s="14" t="s">
        <v>578</v>
      </c>
      <c r="AJ59" s="14">
        <v>10</v>
      </c>
      <c r="AK59" s="39" t="s">
        <v>578</v>
      </c>
      <c r="AL59" s="91">
        <v>0</v>
      </c>
      <c r="AM59" s="14">
        <v>0</v>
      </c>
      <c r="AN59" s="14">
        <v>0</v>
      </c>
      <c r="AO59" s="92">
        <v>1000</v>
      </c>
      <c r="AP59" s="100">
        <f t="shared" si="26"/>
        <v>21651</v>
      </c>
      <c r="AQ59" s="14">
        <v>205</v>
      </c>
      <c r="AR59" s="14">
        <v>0</v>
      </c>
      <c r="AS59" s="101">
        <f t="shared" si="22"/>
        <v>21856</v>
      </c>
      <c r="AT59" s="29"/>
      <c r="AU59" s="40">
        <v>205532</v>
      </c>
      <c r="AV59" s="43">
        <f t="shared" si="23"/>
        <v>21651000</v>
      </c>
      <c r="AW59" s="43">
        <f t="shared" si="24"/>
        <v>1000000</v>
      </c>
      <c r="AX59" s="43">
        <f t="shared" si="25"/>
        <v>20651000</v>
      </c>
    </row>
    <row r="60" spans="1:50" ht="18.399999999999999" customHeight="1" x14ac:dyDescent="0.25">
      <c r="A60" s="8" t="s">
        <v>231</v>
      </c>
      <c r="B60" s="8" t="s">
        <v>70</v>
      </c>
      <c r="C60" s="14">
        <v>64880</v>
      </c>
      <c r="D60" s="14" t="s">
        <v>578</v>
      </c>
      <c r="E60" s="38">
        <f t="shared" si="20"/>
        <v>64880</v>
      </c>
      <c r="F60" s="25" t="s">
        <v>578</v>
      </c>
      <c r="G60" s="14">
        <v>240</v>
      </c>
      <c r="H60" s="14">
        <v>152</v>
      </c>
      <c r="I60" s="14">
        <v>34</v>
      </c>
      <c r="J60" s="14">
        <v>24</v>
      </c>
      <c r="K60" s="14">
        <v>5</v>
      </c>
      <c r="L60" s="14" t="s">
        <v>578</v>
      </c>
      <c r="M60" s="14" t="s">
        <v>578</v>
      </c>
      <c r="N60" s="14">
        <v>120</v>
      </c>
      <c r="O60" s="14">
        <v>46</v>
      </c>
      <c r="P60" s="14">
        <v>92</v>
      </c>
      <c r="Q60" s="14">
        <v>10</v>
      </c>
      <c r="R60" s="14" t="s">
        <v>578</v>
      </c>
      <c r="S60" s="14" t="s">
        <v>578</v>
      </c>
      <c r="T60" s="14">
        <v>165</v>
      </c>
      <c r="U60" s="14" t="s">
        <v>578</v>
      </c>
      <c r="V60" s="14">
        <v>2</v>
      </c>
      <c r="W60" s="14">
        <v>13</v>
      </c>
      <c r="X60" s="14" t="s">
        <v>578</v>
      </c>
      <c r="Y60" s="14" t="s">
        <v>578</v>
      </c>
      <c r="Z60" s="14">
        <v>3</v>
      </c>
      <c r="AA60" s="39">
        <v>265</v>
      </c>
      <c r="AB60" s="14" t="s">
        <v>578</v>
      </c>
      <c r="AC60" s="14">
        <v>306</v>
      </c>
      <c r="AD60" s="39">
        <v>11</v>
      </c>
      <c r="AE60" s="39">
        <v>525</v>
      </c>
      <c r="AF60" s="39">
        <v>280</v>
      </c>
      <c r="AG60" s="14">
        <v>633</v>
      </c>
      <c r="AH60" s="14">
        <v>4340</v>
      </c>
      <c r="AI60" s="14" t="s">
        <v>578</v>
      </c>
      <c r="AJ60" s="14">
        <v>10</v>
      </c>
      <c r="AK60" s="39">
        <v>10</v>
      </c>
      <c r="AL60" s="91">
        <v>40</v>
      </c>
      <c r="AM60" s="14">
        <v>0</v>
      </c>
      <c r="AN60" s="14">
        <v>20</v>
      </c>
      <c r="AO60" s="92">
        <v>1127</v>
      </c>
      <c r="AP60" s="100">
        <f t="shared" si="26"/>
        <v>73353</v>
      </c>
      <c r="AQ60" s="14">
        <v>901</v>
      </c>
      <c r="AR60" s="14">
        <v>0</v>
      </c>
      <c r="AS60" s="101">
        <f t="shared" si="22"/>
        <v>74254</v>
      </c>
      <c r="AT60" s="29"/>
      <c r="AU60" s="40">
        <v>901524</v>
      </c>
      <c r="AV60" s="43">
        <f t="shared" si="23"/>
        <v>73353000</v>
      </c>
      <c r="AW60" s="43">
        <f t="shared" si="24"/>
        <v>1187000</v>
      </c>
      <c r="AX60" s="43">
        <f t="shared" si="25"/>
        <v>72166000</v>
      </c>
    </row>
    <row r="61" spans="1:50" ht="18.399999999999999" customHeight="1" x14ac:dyDescent="0.25">
      <c r="A61" s="8" t="s">
        <v>232</v>
      </c>
      <c r="B61" s="8" t="s">
        <v>71</v>
      </c>
      <c r="C61" s="14">
        <v>46430</v>
      </c>
      <c r="D61" s="14" t="s">
        <v>578</v>
      </c>
      <c r="E61" s="38">
        <f t="shared" si="20"/>
        <v>46430</v>
      </c>
      <c r="F61" s="25" t="s">
        <v>578</v>
      </c>
      <c r="G61" s="14">
        <v>240</v>
      </c>
      <c r="H61" s="14">
        <v>108</v>
      </c>
      <c r="I61" s="14">
        <v>28</v>
      </c>
      <c r="J61" s="14">
        <v>21</v>
      </c>
      <c r="K61" s="14">
        <v>5</v>
      </c>
      <c r="L61" s="14" t="s">
        <v>578</v>
      </c>
      <c r="M61" s="14" t="s">
        <v>578</v>
      </c>
      <c r="N61" s="14">
        <v>120</v>
      </c>
      <c r="O61" s="14">
        <v>22</v>
      </c>
      <c r="P61" s="14">
        <v>44</v>
      </c>
      <c r="Q61" s="14">
        <v>10</v>
      </c>
      <c r="R61" s="14">
        <v>12</v>
      </c>
      <c r="S61" s="14" t="s">
        <v>578</v>
      </c>
      <c r="T61" s="14">
        <v>165</v>
      </c>
      <c r="U61" s="14" t="s">
        <v>578</v>
      </c>
      <c r="V61" s="14">
        <v>1</v>
      </c>
      <c r="W61" s="14">
        <v>7</v>
      </c>
      <c r="X61" s="14">
        <v>6</v>
      </c>
      <c r="Y61" s="14" t="s">
        <v>578</v>
      </c>
      <c r="Z61" s="14">
        <v>3</v>
      </c>
      <c r="AA61" s="39">
        <v>155</v>
      </c>
      <c r="AB61" s="14" t="s">
        <v>578</v>
      </c>
      <c r="AC61" s="14">
        <v>204</v>
      </c>
      <c r="AD61" s="39">
        <v>8</v>
      </c>
      <c r="AE61" s="39">
        <v>375</v>
      </c>
      <c r="AF61" s="39">
        <v>90</v>
      </c>
      <c r="AG61" s="14">
        <v>419</v>
      </c>
      <c r="AH61" s="14">
        <v>2367</v>
      </c>
      <c r="AI61" s="14" t="s">
        <v>578</v>
      </c>
      <c r="AJ61" s="14">
        <v>10</v>
      </c>
      <c r="AK61" s="39">
        <v>10</v>
      </c>
      <c r="AL61" s="91">
        <v>0</v>
      </c>
      <c r="AM61" s="14">
        <v>0</v>
      </c>
      <c r="AN61" s="14">
        <v>0</v>
      </c>
      <c r="AO61" s="92">
        <v>800</v>
      </c>
      <c r="AP61" s="100">
        <f t="shared" si="26"/>
        <v>51660</v>
      </c>
      <c r="AQ61" s="14">
        <v>677</v>
      </c>
      <c r="AR61" s="14">
        <v>0</v>
      </c>
      <c r="AS61" s="101">
        <f t="shared" si="22"/>
        <v>52337</v>
      </c>
      <c r="AT61" s="29"/>
      <c r="AU61" s="40">
        <v>677495</v>
      </c>
      <c r="AV61" s="43">
        <f t="shared" si="23"/>
        <v>51660000</v>
      </c>
      <c r="AW61" s="43">
        <f t="shared" si="24"/>
        <v>800000</v>
      </c>
      <c r="AX61" s="43">
        <f t="shared" si="25"/>
        <v>50860000</v>
      </c>
    </row>
    <row r="62" spans="1:50" ht="18.399999999999999" customHeight="1" x14ac:dyDescent="0.25">
      <c r="A62" s="8" t="s">
        <v>233</v>
      </c>
      <c r="B62" s="8" t="s">
        <v>72</v>
      </c>
      <c r="C62" s="14">
        <v>53433</v>
      </c>
      <c r="D62" s="14" t="s">
        <v>578</v>
      </c>
      <c r="E62" s="38">
        <f t="shared" si="20"/>
        <v>53433</v>
      </c>
      <c r="F62" s="25" t="s">
        <v>578</v>
      </c>
      <c r="G62" s="14">
        <v>240</v>
      </c>
      <c r="H62" s="14">
        <v>130</v>
      </c>
      <c r="I62" s="14">
        <v>31</v>
      </c>
      <c r="J62" s="14">
        <v>23</v>
      </c>
      <c r="K62" s="14">
        <v>5</v>
      </c>
      <c r="L62" s="14" t="s">
        <v>578</v>
      </c>
      <c r="M62" s="14" t="s">
        <v>578</v>
      </c>
      <c r="N62" s="14">
        <v>120</v>
      </c>
      <c r="O62" s="14">
        <v>39</v>
      </c>
      <c r="P62" s="14">
        <v>78</v>
      </c>
      <c r="Q62" s="14">
        <v>10</v>
      </c>
      <c r="R62" s="14">
        <v>12</v>
      </c>
      <c r="S62" s="14" t="s">
        <v>578</v>
      </c>
      <c r="T62" s="14">
        <v>165</v>
      </c>
      <c r="U62" s="14" t="s">
        <v>578</v>
      </c>
      <c r="V62" s="14">
        <v>2</v>
      </c>
      <c r="W62" s="14">
        <v>10</v>
      </c>
      <c r="X62" s="14" t="s">
        <v>578</v>
      </c>
      <c r="Y62" s="14" t="s">
        <v>578</v>
      </c>
      <c r="Z62" s="14">
        <v>3</v>
      </c>
      <c r="AA62" s="39">
        <v>205</v>
      </c>
      <c r="AB62" s="14" t="s">
        <v>578</v>
      </c>
      <c r="AC62" s="14">
        <v>289</v>
      </c>
      <c r="AD62" s="39">
        <v>8</v>
      </c>
      <c r="AE62" s="39">
        <v>450</v>
      </c>
      <c r="AF62" s="39">
        <v>80</v>
      </c>
      <c r="AG62" s="14" t="s">
        <v>578</v>
      </c>
      <c r="AH62" s="14">
        <v>3600</v>
      </c>
      <c r="AI62" s="14" t="s">
        <v>578</v>
      </c>
      <c r="AJ62" s="14">
        <v>10</v>
      </c>
      <c r="AK62" s="39" t="s">
        <v>578</v>
      </c>
      <c r="AL62" s="91">
        <v>30</v>
      </c>
      <c r="AM62" s="14">
        <v>0</v>
      </c>
      <c r="AN62" s="14">
        <v>10</v>
      </c>
      <c r="AO62" s="92">
        <v>150</v>
      </c>
      <c r="AP62" s="100">
        <f t="shared" si="26"/>
        <v>59133</v>
      </c>
      <c r="AQ62" s="14">
        <v>749</v>
      </c>
      <c r="AR62" s="14">
        <v>0</v>
      </c>
      <c r="AS62" s="101">
        <f t="shared" si="22"/>
        <v>59882</v>
      </c>
      <c r="AT62" s="29"/>
      <c r="AU62" s="40">
        <v>749064</v>
      </c>
      <c r="AV62" s="43">
        <f t="shared" si="23"/>
        <v>59133000</v>
      </c>
      <c r="AW62" s="43">
        <f t="shared" si="24"/>
        <v>190000</v>
      </c>
      <c r="AX62" s="43">
        <f t="shared" si="25"/>
        <v>58943000</v>
      </c>
    </row>
    <row r="63" spans="1:50" ht="18.399999999999999" customHeight="1" x14ac:dyDescent="0.25">
      <c r="A63" s="8" t="s">
        <v>236</v>
      </c>
      <c r="B63" s="8" t="s">
        <v>560</v>
      </c>
      <c r="C63" s="14">
        <v>37400</v>
      </c>
      <c r="D63" s="14" t="s">
        <v>578</v>
      </c>
      <c r="E63" s="38">
        <f t="shared" si="20"/>
        <v>37400</v>
      </c>
      <c r="F63" s="25" t="s">
        <v>578</v>
      </c>
      <c r="G63" s="14">
        <v>240</v>
      </c>
      <c r="H63" s="14">
        <v>87</v>
      </c>
      <c r="I63" s="14">
        <v>25</v>
      </c>
      <c r="J63" s="14">
        <v>20</v>
      </c>
      <c r="K63" s="14">
        <v>5</v>
      </c>
      <c r="L63" s="14" t="s">
        <v>578</v>
      </c>
      <c r="M63" s="14" t="s">
        <v>578</v>
      </c>
      <c r="N63" s="14">
        <v>80</v>
      </c>
      <c r="O63" s="14">
        <v>14</v>
      </c>
      <c r="P63" s="14">
        <v>28</v>
      </c>
      <c r="Q63" s="14">
        <v>10</v>
      </c>
      <c r="R63" s="14">
        <v>12</v>
      </c>
      <c r="S63" s="14">
        <v>10</v>
      </c>
      <c r="T63" s="14">
        <v>165</v>
      </c>
      <c r="U63" s="14" t="s">
        <v>578</v>
      </c>
      <c r="V63" s="14">
        <v>1</v>
      </c>
      <c r="W63" s="14">
        <v>5</v>
      </c>
      <c r="X63" s="14">
        <v>6</v>
      </c>
      <c r="Y63" s="14" t="s">
        <v>578</v>
      </c>
      <c r="Z63" s="14">
        <v>3</v>
      </c>
      <c r="AA63" s="39">
        <v>135</v>
      </c>
      <c r="AB63" s="14" t="s">
        <v>578</v>
      </c>
      <c r="AC63" s="14">
        <v>145</v>
      </c>
      <c r="AD63" s="39">
        <v>8</v>
      </c>
      <c r="AE63" s="39">
        <v>275</v>
      </c>
      <c r="AF63" s="39">
        <v>136</v>
      </c>
      <c r="AG63" s="14">
        <v>624</v>
      </c>
      <c r="AH63" s="14">
        <v>1399</v>
      </c>
      <c r="AI63" s="14" t="s">
        <v>578</v>
      </c>
      <c r="AJ63" s="14">
        <v>10</v>
      </c>
      <c r="AK63" s="39">
        <v>10</v>
      </c>
      <c r="AL63" s="91">
        <v>15</v>
      </c>
      <c r="AM63" s="14">
        <v>0</v>
      </c>
      <c r="AN63" s="14">
        <v>10</v>
      </c>
      <c r="AO63" s="92">
        <v>0</v>
      </c>
      <c r="AP63" s="100">
        <f t="shared" si="26"/>
        <v>40878</v>
      </c>
      <c r="AQ63" s="14">
        <v>914</v>
      </c>
      <c r="AR63" s="14">
        <v>0</v>
      </c>
      <c r="AS63" s="101">
        <f t="shared" si="22"/>
        <v>41792</v>
      </c>
      <c r="AT63" s="29"/>
      <c r="AU63" s="40">
        <v>914479</v>
      </c>
      <c r="AV63" s="43">
        <f t="shared" si="23"/>
        <v>40878000</v>
      </c>
      <c r="AW63" s="43">
        <f t="shared" si="24"/>
        <v>25000</v>
      </c>
      <c r="AX63" s="43">
        <f t="shared" si="25"/>
        <v>40853000</v>
      </c>
    </row>
    <row r="64" spans="1:50" ht="18.399999999999999" customHeight="1" x14ac:dyDescent="0.25">
      <c r="A64" s="8" t="s">
        <v>237</v>
      </c>
      <c r="B64" s="8" t="s">
        <v>652</v>
      </c>
      <c r="C64" s="14">
        <v>29011</v>
      </c>
      <c r="D64" s="14" t="s">
        <v>578</v>
      </c>
      <c r="E64" s="38">
        <f t="shared" si="20"/>
        <v>29011</v>
      </c>
      <c r="F64" s="25" t="s">
        <v>578</v>
      </c>
      <c r="G64" s="14">
        <v>240</v>
      </c>
      <c r="H64" s="14">
        <v>65</v>
      </c>
      <c r="I64" s="14">
        <v>22</v>
      </c>
      <c r="J64" s="14">
        <v>19</v>
      </c>
      <c r="K64" s="14">
        <v>5</v>
      </c>
      <c r="L64" s="14" t="s">
        <v>578</v>
      </c>
      <c r="M64" s="14" t="s">
        <v>578</v>
      </c>
      <c r="N64" s="14">
        <v>80</v>
      </c>
      <c r="O64" s="14">
        <v>6</v>
      </c>
      <c r="P64" s="14">
        <v>11</v>
      </c>
      <c r="Q64" s="14">
        <v>10</v>
      </c>
      <c r="R64" s="14" t="s">
        <v>578</v>
      </c>
      <c r="S64" s="14" t="s">
        <v>578</v>
      </c>
      <c r="T64" s="14">
        <v>165</v>
      </c>
      <c r="U64" s="14" t="s">
        <v>578</v>
      </c>
      <c r="V64" s="14" t="s">
        <v>578</v>
      </c>
      <c r="W64" s="14">
        <v>2</v>
      </c>
      <c r="X64" s="14">
        <v>6</v>
      </c>
      <c r="Y64" s="14" t="s">
        <v>578</v>
      </c>
      <c r="Z64" s="14">
        <v>3</v>
      </c>
      <c r="AA64" s="39">
        <v>79</v>
      </c>
      <c r="AB64" s="14" t="s">
        <v>578</v>
      </c>
      <c r="AC64" s="14">
        <v>102</v>
      </c>
      <c r="AD64" s="39">
        <v>8</v>
      </c>
      <c r="AE64" s="39">
        <v>180</v>
      </c>
      <c r="AF64" s="39">
        <v>101</v>
      </c>
      <c r="AG64" s="14">
        <v>366</v>
      </c>
      <c r="AH64" s="14">
        <v>571</v>
      </c>
      <c r="AI64" s="14" t="s">
        <v>578</v>
      </c>
      <c r="AJ64" s="14">
        <v>10</v>
      </c>
      <c r="AK64" s="39">
        <v>10</v>
      </c>
      <c r="AL64" s="91">
        <v>262</v>
      </c>
      <c r="AM64" s="14">
        <v>0</v>
      </c>
      <c r="AN64" s="14">
        <v>0</v>
      </c>
      <c r="AO64" s="92">
        <v>0</v>
      </c>
      <c r="AP64" s="100">
        <f t="shared" si="26"/>
        <v>31334</v>
      </c>
      <c r="AQ64" s="14">
        <v>280</v>
      </c>
      <c r="AR64" s="14">
        <v>0</v>
      </c>
      <c r="AS64" s="101">
        <f t="shared" si="22"/>
        <v>31614</v>
      </c>
      <c r="AT64" s="29"/>
      <c r="AU64" s="40">
        <v>280576</v>
      </c>
      <c r="AV64" s="43">
        <f t="shared" si="23"/>
        <v>31334000</v>
      </c>
      <c r="AW64" s="43">
        <f t="shared" si="24"/>
        <v>262000</v>
      </c>
      <c r="AX64" s="43">
        <f t="shared" si="25"/>
        <v>31072000</v>
      </c>
    </row>
    <row r="65" spans="1:50" ht="18.399999999999999" customHeight="1" x14ac:dyDescent="0.25">
      <c r="A65" s="8" t="s">
        <v>238</v>
      </c>
      <c r="B65" s="8" t="s">
        <v>74</v>
      </c>
      <c r="C65" s="14">
        <v>24881</v>
      </c>
      <c r="D65" s="14" t="s">
        <v>578</v>
      </c>
      <c r="E65" s="38">
        <f t="shared" si="20"/>
        <v>24881</v>
      </c>
      <c r="F65" s="25" t="s">
        <v>578</v>
      </c>
      <c r="G65" s="14">
        <v>240</v>
      </c>
      <c r="H65" s="14">
        <v>58</v>
      </c>
      <c r="I65" s="14">
        <v>21</v>
      </c>
      <c r="J65" s="14">
        <v>19</v>
      </c>
      <c r="K65" s="14">
        <v>5</v>
      </c>
      <c r="L65" s="14" t="s">
        <v>578</v>
      </c>
      <c r="M65" s="14" t="s">
        <v>578</v>
      </c>
      <c r="N65" s="14">
        <v>80</v>
      </c>
      <c r="O65" s="14">
        <v>3</v>
      </c>
      <c r="P65" s="14">
        <v>5</v>
      </c>
      <c r="Q65" s="14">
        <v>10</v>
      </c>
      <c r="R65" s="14">
        <v>6</v>
      </c>
      <c r="S65" s="14" t="s">
        <v>578</v>
      </c>
      <c r="T65" s="14">
        <v>165</v>
      </c>
      <c r="U65" s="14" t="s">
        <v>578</v>
      </c>
      <c r="V65" s="14">
        <v>2</v>
      </c>
      <c r="W65" s="14">
        <v>2</v>
      </c>
      <c r="X65" s="14" t="s">
        <v>578</v>
      </c>
      <c r="Y65" s="14" t="s">
        <v>578</v>
      </c>
      <c r="Z65" s="14">
        <v>3</v>
      </c>
      <c r="AA65" s="39">
        <v>79</v>
      </c>
      <c r="AB65" s="14" t="s">
        <v>578</v>
      </c>
      <c r="AC65" s="14">
        <v>102</v>
      </c>
      <c r="AD65" s="39">
        <v>4</v>
      </c>
      <c r="AE65" s="39">
        <v>180</v>
      </c>
      <c r="AF65" s="39">
        <v>20</v>
      </c>
      <c r="AG65" s="14">
        <v>393</v>
      </c>
      <c r="AH65" s="14">
        <v>321</v>
      </c>
      <c r="AI65" s="14" t="s">
        <v>578</v>
      </c>
      <c r="AJ65" s="14">
        <v>10</v>
      </c>
      <c r="AK65" s="39">
        <v>10</v>
      </c>
      <c r="AL65" s="91">
        <v>20</v>
      </c>
      <c r="AM65" s="14">
        <v>0</v>
      </c>
      <c r="AN65" s="14">
        <v>10</v>
      </c>
      <c r="AO65" s="92">
        <v>1000</v>
      </c>
      <c r="AP65" s="100">
        <f t="shared" si="26"/>
        <v>27649</v>
      </c>
      <c r="AQ65" s="14">
        <v>157</v>
      </c>
      <c r="AR65" s="14">
        <v>0</v>
      </c>
      <c r="AS65" s="101">
        <f t="shared" si="22"/>
        <v>27806</v>
      </c>
      <c r="AT65" s="29"/>
      <c r="AU65" s="40">
        <v>157445</v>
      </c>
      <c r="AV65" s="43">
        <f t="shared" si="23"/>
        <v>27649000</v>
      </c>
      <c r="AW65" s="43">
        <f t="shared" si="24"/>
        <v>1030000</v>
      </c>
      <c r="AX65" s="43">
        <f t="shared" si="25"/>
        <v>26619000</v>
      </c>
    </row>
    <row r="66" spans="1:50" ht="18.399999999999999" customHeight="1" x14ac:dyDescent="0.25">
      <c r="A66" s="8" t="s">
        <v>239</v>
      </c>
      <c r="B66" s="8" t="s">
        <v>75</v>
      </c>
      <c r="C66" s="14">
        <v>23905</v>
      </c>
      <c r="D66" s="14" t="s">
        <v>578</v>
      </c>
      <c r="E66" s="38">
        <f t="shared" si="20"/>
        <v>23905</v>
      </c>
      <c r="F66" s="25" t="s">
        <v>578</v>
      </c>
      <c r="G66" s="14">
        <v>240</v>
      </c>
      <c r="H66" s="14">
        <v>51</v>
      </c>
      <c r="I66" s="14">
        <v>20</v>
      </c>
      <c r="J66" s="14">
        <v>18</v>
      </c>
      <c r="K66" s="14">
        <v>5</v>
      </c>
      <c r="L66" s="14" t="s">
        <v>578</v>
      </c>
      <c r="M66" s="14" t="s">
        <v>578</v>
      </c>
      <c r="N66" s="14">
        <v>80</v>
      </c>
      <c r="O66" s="14">
        <v>6</v>
      </c>
      <c r="P66" s="14">
        <v>11</v>
      </c>
      <c r="Q66" s="14">
        <v>10</v>
      </c>
      <c r="R66" s="14">
        <v>6</v>
      </c>
      <c r="S66" s="14" t="s">
        <v>578</v>
      </c>
      <c r="T66" s="14">
        <v>165</v>
      </c>
      <c r="U66" s="14" t="s">
        <v>578</v>
      </c>
      <c r="V66" s="14">
        <v>1</v>
      </c>
      <c r="W66" s="14">
        <v>2</v>
      </c>
      <c r="X66" s="14" t="s">
        <v>578</v>
      </c>
      <c r="Y66" s="14" t="s">
        <v>578</v>
      </c>
      <c r="Z66" s="14">
        <v>3</v>
      </c>
      <c r="AA66" s="39">
        <v>59</v>
      </c>
      <c r="AB66" s="14" t="s">
        <v>578</v>
      </c>
      <c r="AC66" s="14">
        <v>102</v>
      </c>
      <c r="AD66" s="39">
        <v>4</v>
      </c>
      <c r="AE66" s="39">
        <v>150</v>
      </c>
      <c r="AF66" s="39">
        <v>36</v>
      </c>
      <c r="AG66" s="14">
        <v>241</v>
      </c>
      <c r="AH66" s="14">
        <v>473</v>
      </c>
      <c r="AI66" s="14" t="s">
        <v>578</v>
      </c>
      <c r="AJ66" s="14">
        <v>10</v>
      </c>
      <c r="AK66" s="39">
        <v>10</v>
      </c>
      <c r="AL66" s="91">
        <v>10</v>
      </c>
      <c r="AM66" s="14">
        <v>0</v>
      </c>
      <c r="AN66" s="14">
        <v>5</v>
      </c>
      <c r="AO66" s="92">
        <v>2000</v>
      </c>
      <c r="AP66" s="100">
        <f t="shared" si="26"/>
        <v>27623</v>
      </c>
      <c r="AQ66" s="14">
        <v>217</v>
      </c>
      <c r="AR66" s="14">
        <v>0</v>
      </c>
      <c r="AS66" s="101">
        <f t="shared" si="22"/>
        <v>27840</v>
      </c>
      <c r="AT66" s="29"/>
      <c r="AU66" s="40">
        <v>217524</v>
      </c>
      <c r="AV66" s="43">
        <f t="shared" si="23"/>
        <v>27623000</v>
      </c>
      <c r="AW66" s="43">
        <f t="shared" si="24"/>
        <v>2015000</v>
      </c>
      <c r="AX66" s="43">
        <f t="shared" si="25"/>
        <v>25608000</v>
      </c>
    </row>
    <row r="67" spans="1:50" ht="18.399999999999999" customHeight="1" x14ac:dyDescent="0.25">
      <c r="A67" s="8" t="s">
        <v>240</v>
      </c>
      <c r="B67" s="8" t="s">
        <v>76</v>
      </c>
      <c r="C67" s="14">
        <v>22440</v>
      </c>
      <c r="D67" s="14" t="s">
        <v>578</v>
      </c>
      <c r="E67" s="38">
        <f t="shared" ref="E67:E125" si="27">SUM(C67:D67)</f>
        <v>22440</v>
      </c>
      <c r="F67" s="25" t="s">
        <v>578</v>
      </c>
      <c r="G67" s="14">
        <v>240</v>
      </c>
      <c r="H67" s="14">
        <v>51</v>
      </c>
      <c r="I67" s="14">
        <v>20</v>
      </c>
      <c r="J67" s="14">
        <v>18</v>
      </c>
      <c r="K67" s="14">
        <v>5</v>
      </c>
      <c r="L67" s="14" t="s">
        <v>578</v>
      </c>
      <c r="M67" s="14" t="s">
        <v>578</v>
      </c>
      <c r="N67" s="14">
        <v>80</v>
      </c>
      <c r="O67" s="14">
        <v>4</v>
      </c>
      <c r="P67" s="14">
        <v>8</v>
      </c>
      <c r="Q67" s="14">
        <v>10</v>
      </c>
      <c r="R67" s="14">
        <v>6</v>
      </c>
      <c r="S67" s="14" t="s">
        <v>578</v>
      </c>
      <c r="T67" s="14">
        <v>165</v>
      </c>
      <c r="U67" s="14" t="s">
        <v>578</v>
      </c>
      <c r="V67" s="14">
        <v>1</v>
      </c>
      <c r="W67" s="14">
        <v>2</v>
      </c>
      <c r="X67" s="14" t="s">
        <v>578</v>
      </c>
      <c r="Y67" s="14">
        <v>35</v>
      </c>
      <c r="Z67" s="14">
        <v>3</v>
      </c>
      <c r="AA67" s="39">
        <v>85</v>
      </c>
      <c r="AB67" s="14" t="s">
        <v>578</v>
      </c>
      <c r="AC67" s="14">
        <v>102</v>
      </c>
      <c r="AD67" s="39">
        <v>4</v>
      </c>
      <c r="AE67" s="39">
        <v>150</v>
      </c>
      <c r="AF67" s="39">
        <v>97</v>
      </c>
      <c r="AG67" s="14">
        <v>241</v>
      </c>
      <c r="AH67" s="14">
        <v>393</v>
      </c>
      <c r="AI67" s="14" t="s">
        <v>578</v>
      </c>
      <c r="AJ67" s="14">
        <v>10</v>
      </c>
      <c r="AK67" s="39">
        <v>10</v>
      </c>
      <c r="AL67" s="91">
        <v>8</v>
      </c>
      <c r="AM67" s="14">
        <v>0</v>
      </c>
      <c r="AN67" s="14">
        <v>3</v>
      </c>
      <c r="AO67" s="92">
        <v>0</v>
      </c>
      <c r="AP67" s="100">
        <f t="shared" si="26"/>
        <v>24191</v>
      </c>
      <c r="AQ67" s="14">
        <v>611</v>
      </c>
      <c r="AR67" s="14">
        <v>0</v>
      </c>
      <c r="AS67" s="101">
        <f t="shared" si="22"/>
        <v>24802</v>
      </c>
      <c r="AT67" s="29"/>
      <c r="AU67" s="40">
        <v>611126</v>
      </c>
      <c r="AV67" s="43">
        <f t="shared" si="23"/>
        <v>24191000</v>
      </c>
      <c r="AW67" s="43">
        <f t="shared" si="24"/>
        <v>11000</v>
      </c>
      <c r="AX67" s="43">
        <f t="shared" si="25"/>
        <v>24180000</v>
      </c>
    </row>
    <row r="68" spans="1:50" ht="18.399999999999999" customHeight="1" x14ac:dyDescent="0.25">
      <c r="A68" s="8" t="s">
        <v>241</v>
      </c>
      <c r="B68" s="8" t="s">
        <v>77</v>
      </c>
      <c r="C68" s="14">
        <v>21452</v>
      </c>
      <c r="D68" s="14" t="s">
        <v>578</v>
      </c>
      <c r="E68" s="38">
        <f t="shared" si="27"/>
        <v>21452</v>
      </c>
      <c r="F68" s="25" t="s">
        <v>578</v>
      </c>
      <c r="G68" s="14">
        <v>240</v>
      </c>
      <c r="H68" s="14">
        <v>44</v>
      </c>
      <c r="I68" s="14">
        <v>19</v>
      </c>
      <c r="J68" s="14">
        <v>18</v>
      </c>
      <c r="K68" s="14">
        <v>5</v>
      </c>
      <c r="L68" s="14" t="s">
        <v>578</v>
      </c>
      <c r="M68" s="14" t="s">
        <v>578</v>
      </c>
      <c r="N68" s="14">
        <v>80</v>
      </c>
      <c r="O68" s="14">
        <v>2</v>
      </c>
      <c r="P68" s="14">
        <v>3</v>
      </c>
      <c r="Q68" s="14">
        <v>10</v>
      </c>
      <c r="R68" s="14">
        <v>6</v>
      </c>
      <c r="S68" s="14" t="s">
        <v>578</v>
      </c>
      <c r="T68" s="14">
        <v>165</v>
      </c>
      <c r="U68" s="14" t="s">
        <v>578</v>
      </c>
      <c r="V68" s="14" t="s">
        <v>578</v>
      </c>
      <c r="W68" s="14">
        <v>1</v>
      </c>
      <c r="X68" s="14" t="s">
        <v>578</v>
      </c>
      <c r="Y68" s="14" t="s">
        <v>578</v>
      </c>
      <c r="Z68" s="14">
        <v>3</v>
      </c>
      <c r="AA68" s="39">
        <v>59</v>
      </c>
      <c r="AB68" s="14" t="s">
        <v>578</v>
      </c>
      <c r="AC68" s="14">
        <v>85</v>
      </c>
      <c r="AD68" s="39">
        <v>8</v>
      </c>
      <c r="AE68" s="39">
        <v>120</v>
      </c>
      <c r="AF68" s="39" t="s">
        <v>578</v>
      </c>
      <c r="AG68" s="14">
        <v>125</v>
      </c>
      <c r="AH68" s="14">
        <v>197</v>
      </c>
      <c r="AI68" s="14" t="s">
        <v>578</v>
      </c>
      <c r="AJ68" s="14">
        <v>10</v>
      </c>
      <c r="AK68" s="39">
        <v>10</v>
      </c>
      <c r="AL68" s="91">
        <v>0</v>
      </c>
      <c r="AM68" s="14">
        <v>0</v>
      </c>
      <c r="AN68" s="14">
        <v>0</v>
      </c>
      <c r="AO68" s="92">
        <v>500</v>
      </c>
      <c r="AP68" s="100">
        <f t="shared" si="26"/>
        <v>23162</v>
      </c>
      <c r="AQ68" s="14">
        <v>122</v>
      </c>
      <c r="AR68" s="14">
        <v>0</v>
      </c>
      <c r="AS68" s="101">
        <f t="shared" si="22"/>
        <v>23284</v>
      </c>
      <c r="AT68" s="29"/>
      <c r="AU68" s="40">
        <v>122572</v>
      </c>
      <c r="AV68" s="43">
        <f t="shared" ref="AV68:AV128" si="28">AP68*1000</f>
        <v>23162000</v>
      </c>
      <c r="AW68" s="43">
        <f t="shared" si="24"/>
        <v>500000</v>
      </c>
      <c r="AX68" s="43">
        <f t="shared" ref="AX68:AX128" si="29">AV68-AW68</f>
        <v>22662000</v>
      </c>
    </row>
    <row r="69" spans="1:50" ht="18.399999999999999" customHeight="1" x14ac:dyDescent="0.25">
      <c r="A69" s="8" t="s">
        <v>242</v>
      </c>
      <c r="B69" s="8" t="s">
        <v>78</v>
      </c>
      <c r="C69" s="14">
        <v>19331</v>
      </c>
      <c r="D69" s="14" t="s">
        <v>578</v>
      </c>
      <c r="E69" s="38">
        <f t="shared" si="27"/>
        <v>19331</v>
      </c>
      <c r="F69" s="25" t="s">
        <v>578</v>
      </c>
      <c r="G69" s="14">
        <v>240</v>
      </c>
      <c r="H69" s="14">
        <v>44</v>
      </c>
      <c r="I69" s="14">
        <v>19</v>
      </c>
      <c r="J69" s="14">
        <v>18</v>
      </c>
      <c r="K69" s="14">
        <v>5</v>
      </c>
      <c r="L69" s="14" t="s">
        <v>578</v>
      </c>
      <c r="M69" s="14" t="s">
        <v>578</v>
      </c>
      <c r="N69" s="14">
        <v>80</v>
      </c>
      <c r="O69" s="14">
        <v>3</v>
      </c>
      <c r="P69" s="14">
        <v>5</v>
      </c>
      <c r="Q69" s="14">
        <v>10</v>
      </c>
      <c r="R69" s="14">
        <v>6</v>
      </c>
      <c r="S69" s="14" t="s">
        <v>578</v>
      </c>
      <c r="T69" s="14">
        <v>165</v>
      </c>
      <c r="U69" s="14" t="s">
        <v>578</v>
      </c>
      <c r="V69" s="14" t="s">
        <v>578</v>
      </c>
      <c r="W69" s="14">
        <v>1</v>
      </c>
      <c r="X69" s="14" t="s">
        <v>578</v>
      </c>
      <c r="Y69" s="14" t="s">
        <v>578</v>
      </c>
      <c r="Z69" s="14">
        <v>3</v>
      </c>
      <c r="AA69" s="39">
        <v>59</v>
      </c>
      <c r="AB69" s="14" t="s">
        <v>578</v>
      </c>
      <c r="AC69" s="14">
        <v>102</v>
      </c>
      <c r="AD69" s="39">
        <v>4</v>
      </c>
      <c r="AE69" s="39">
        <v>120</v>
      </c>
      <c r="AF69" s="39">
        <v>76</v>
      </c>
      <c r="AG69" s="14" t="s">
        <v>578</v>
      </c>
      <c r="AH69" s="14">
        <v>214</v>
      </c>
      <c r="AI69" s="14" t="s">
        <v>578</v>
      </c>
      <c r="AJ69" s="14">
        <v>10</v>
      </c>
      <c r="AK69" s="39" t="s">
        <v>578</v>
      </c>
      <c r="AL69" s="91">
        <v>0</v>
      </c>
      <c r="AM69" s="14">
        <v>0</v>
      </c>
      <c r="AN69" s="14">
        <v>0</v>
      </c>
      <c r="AO69" s="92">
        <v>1000</v>
      </c>
      <c r="AP69" s="100">
        <f t="shared" si="26"/>
        <v>21515</v>
      </c>
      <c r="AQ69" s="14">
        <v>649</v>
      </c>
      <c r="AR69" s="14">
        <v>0</v>
      </c>
      <c r="AS69" s="101">
        <f t="shared" si="22"/>
        <v>22164</v>
      </c>
      <c r="AT69" s="29"/>
      <c r="AU69" s="40">
        <v>649387</v>
      </c>
      <c r="AV69" s="43">
        <f t="shared" si="28"/>
        <v>21515000</v>
      </c>
      <c r="AW69" s="43">
        <f t="shared" si="24"/>
        <v>1000000</v>
      </c>
      <c r="AX69" s="43">
        <f t="shared" si="29"/>
        <v>20515000</v>
      </c>
    </row>
    <row r="70" spans="1:50" ht="18.399999999999999" customHeight="1" x14ac:dyDescent="0.25">
      <c r="A70" s="8" t="s">
        <v>243</v>
      </c>
      <c r="B70" s="8" t="s">
        <v>79</v>
      </c>
      <c r="C70" s="14">
        <v>17296</v>
      </c>
      <c r="D70" s="14" t="s">
        <v>578</v>
      </c>
      <c r="E70" s="38">
        <f t="shared" si="27"/>
        <v>17296</v>
      </c>
      <c r="F70" s="25" t="s">
        <v>578</v>
      </c>
      <c r="G70" s="14">
        <v>240</v>
      </c>
      <c r="H70" s="14">
        <v>44</v>
      </c>
      <c r="I70" s="14">
        <v>19</v>
      </c>
      <c r="J70" s="14">
        <v>18</v>
      </c>
      <c r="K70" s="14">
        <v>5</v>
      </c>
      <c r="L70" s="14" t="s">
        <v>578</v>
      </c>
      <c r="M70" s="14" t="s">
        <v>578</v>
      </c>
      <c r="N70" s="14">
        <v>80</v>
      </c>
      <c r="O70" s="14">
        <v>4</v>
      </c>
      <c r="P70" s="14">
        <v>8</v>
      </c>
      <c r="Q70" s="14">
        <v>10</v>
      </c>
      <c r="R70" s="14" t="s">
        <v>578</v>
      </c>
      <c r="S70" s="14" t="s">
        <v>578</v>
      </c>
      <c r="T70" s="14">
        <v>165</v>
      </c>
      <c r="U70" s="14" t="s">
        <v>578</v>
      </c>
      <c r="V70" s="14" t="s">
        <v>578</v>
      </c>
      <c r="W70" s="14">
        <v>1</v>
      </c>
      <c r="X70" s="14" t="s">
        <v>578</v>
      </c>
      <c r="Y70" s="14" t="s">
        <v>578</v>
      </c>
      <c r="Z70" s="14">
        <v>3</v>
      </c>
      <c r="AA70" s="39">
        <v>59</v>
      </c>
      <c r="AB70" s="14" t="s">
        <v>578</v>
      </c>
      <c r="AC70" s="14">
        <v>102</v>
      </c>
      <c r="AD70" s="39">
        <v>4</v>
      </c>
      <c r="AE70" s="39">
        <v>120</v>
      </c>
      <c r="AF70" s="39">
        <v>59</v>
      </c>
      <c r="AG70" s="14" t="s">
        <v>578</v>
      </c>
      <c r="AH70" s="14">
        <v>384</v>
      </c>
      <c r="AI70" s="14" t="s">
        <v>578</v>
      </c>
      <c r="AJ70" s="14">
        <v>10</v>
      </c>
      <c r="AK70" s="39" t="s">
        <v>578</v>
      </c>
      <c r="AL70" s="91">
        <v>0</v>
      </c>
      <c r="AM70" s="14">
        <v>0</v>
      </c>
      <c r="AN70" s="14">
        <v>0</v>
      </c>
      <c r="AO70" s="92">
        <v>560</v>
      </c>
      <c r="AP70" s="100">
        <f t="shared" si="26"/>
        <v>19191</v>
      </c>
      <c r="AQ70" s="14">
        <v>0</v>
      </c>
      <c r="AR70" s="14">
        <v>0</v>
      </c>
      <c r="AS70" s="101">
        <f t="shared" ref="AS70:AS130" si="30">AP70+AQ70-AR70</f>
        <v>19191</v>
      </c>
      <c r="AT70" s="29"/>
      <c r="AU70" s="40">
        <v>0</v>
      </c>
      <c r="AV70" s="43">
        <f t="shared" si="28"/>
        <v>19191000</v>
      </c>
      <c r="AW70" s="43">
        <f t="shared" ref="AW70:AW131" si="31">(AL70+AM70+AN70+AO70)*1000</f>
        <v>560000</v>
      </c>
      <c r="AX70" s="43">
        <f t="shared" si="29"/>
        <v>18631000</v>
      </c>
    </row>
    <row r="71" spans="1:50" ht="18.399999999999999" customHeight="1" x14ac:dyDescent="0.25">
      <c r="A71" s="8" t="s">
        <v>244</v>
      </c>
      <c r="B71" s="8" t="s">
        <v>80</v>
      </c>
      <c r="C71" s="14">
        <v>16513</v>
      </c>
      <c r="D71" s="14" t="s">
        <v>578</v>
      </c>
      <c r="E71" s="38">
        <f t="shared" si="27"/>
        <v>16513</v>
      </c>
      <c r="F71" s="25" t="s">
        <v>578</v>
      </c>
      <c r="G71" s="14">
        <v>240</v>
      </c>
      <c r="H71" s="14">
        <v>44</v>
      </c>
      <c r="I71" s="14">
        <v>19</v>
      </c>
      <c r="J71" s="14">
        <v>18</v>
      </c>
      <c r="K71" s="14">
        <v>5</v>
      </c>
      <c r="L71" s="14" t="s">
        <v>578</v>
      </c>
      <c r="M71" s="14" t="s">
        <v>578</v>
      </c>
      <c r="N71" s="14">
        <v>80</v>
      </c>
      <c r="O71" s="14">
        <v>5</v>
      </c>
      <c r="P71" s="14">
        <v>10</v>
      </c>
      <c r="Q71" s="14">
        <v>10</v>
      </c>
      <c r="R71" s="14">
        <v>6</v>
      </c>
      <c r="S71" s="14" t="s">
        <v>578</v>
      </c>
      <c r="T71" s="14">
        <v>165</v>
      </c>
      <c r="U71" s="14" t="s">
        <v>578</v>
      </c>
      <c r="V71" s="14">
        <v>2</v>
      </c>
      <c r="W71" s="14">
        <v>2</v>
      </c>
      <c r="X71" s="14" t="s">
        <v>578</v>
      </c>
      <c r="Y71" s="14" t="s">
        <v>578</v>
      </c>
      <c r="Z71" s="14">
        <v>3</v>
      </c>
      <c r="AA71" s="39">
        <v>59</v>
      </c>
      <c r="AB71" s="14" t="s">
        <v>578</v>
      </c>
      <c r="AC71" s="14">
        <v>102</v>
      </c>
      <c r="AD71" s="39">
        <v>4</v>
      </c>
      <c r="AE71" s="39">
        <v>120</v>
      </c>
      <c r="AF71" s="39">
        <v>27</v>
      </c>
      <c r="AG71" s="14" t="s">
        <v>578</v>
      </c>
      <c r="AH71" s="14">
        <v>482</v>
      </c>
      <c r="AI71" s="14" t="s">
        <v>578</v>
      </c>
      <c r="AJ71" s="14">
        <v>10</v>
      </c>
      <c r="AK71" s="39" t="s">
        <v>578</v>
      </c>
      <c r="AL71" s="91">
        <v>20</v>
      </c>
      <c r="AM71" s="14">
        <v>0</v>
      </c>
      <c r="AN71" s="14">
        <v>0</v>
      </c>
      <c r="AO71" s="92">
        <v>500</v>
      </c>
      <c r="AP71" s="100">
        <f t="shared" ref="AP71:AP102" si="32">SUM(E71:AO71)</f>
        <v>18446</v>
      </c>
      <c r="AQ71" s="14">
        <v>850</v>
      </c>
      <c r="AR71" s="14">
        <v>0</v>
      </c>
      <c r="AS71" s="101">
        <f t="shared" si="30"/>
        <v>19296</v>
      </c>
      <c r="AT71" s="29"/>
      <c r="AU71" s="40">
        <v>850943</v>
      </c>
      <c r="AV71" s="43">
        <f t="shared" si="28"/>
        <v>18446000</v>
      </c>
      <c r="AW71" s="43">
        <f t="shared" si="31"/>
        <v>520000</v>
      </c>
      <c r="AX71" s="43">
        <f t="shared" si="29"/>
        <v>17926000</v>
      </c>
    </row>
    <row r="72" spans="1:50" ht="18.399999999999999" customHeight="1" x14ac:dyDescent="0.25">
      <c r="A72" s="8" t="s">
        <v>245</v>
      </c>
      <c r="B72" s="8" t="s">
        <v>81</v>
      </c>
      <c r="C72" s="14">
        <v>154157</v>
      </c>
      <c r="D72" s="14">
        <v>1414</v>
      </c>
      <c r="E72" s="38">
        <f t="shared" si="27"/>
        <v>155571</v>
      </c>
      <c r="F72" s="25" t="s">
        <v>578</v>
      </c>
      <c r="G72" s="14">
        <v>240</v>
      </c>
      <c r="H72" s="14">
        <v>375</v>
      </c>
      <c r="I72" s="14">
        <v>61</v>
      </c>
      <c r="J72" s="14">
        <v>36</v>
      </c>
      <c r="K72" s="14">
        <v>5</v>
      </c>
      <c r="L72" s="14" t="s">
        <v>578</v>
      </c>
      <c r="M72" s="14" t="s">
        <v>578</v>
      </c>
      <c r="N72" s="14">
        <v>200</v>
      </c>
      <c r="O72" s="14">
        <v>96</v>
      </c>
      <c r="P72" s="14">
        <v>191</v>
      </c>
      <c r="Q72" s="14">
        <v>10</v>
      </c>
      <c r="R72" s="14">
        <v>24</v>
      </c>
      <c r="S72" s="14" t="s">
        <v>578</v>
      </c>
      <c r="T72" s="14">
        <v>165</v>
      </c>
      <c r="U72" s="14">
        <v>568</v>
      </c>
      <c r="V72" s="14">
        <v>29</v>
      </c>
      <c r="W72" s="14">
        <v>26</v>
      </c>
      <c r="X72" s="14">
        <v>52</v>
      </c>
      <c r="Y72" s="14" t="s">
        <v>578</v>
      </c>
      <c r="Z72" s="14">
        <v>3</v>
      </c>
      <c r="AA72" s="39">
        <v>349</v>
      </c>
      <c r="AB72" s="14" t="s">
        <v>578</v>
      </c>
      <c r="AC72" s="14">
        <v>747</v>
      </c>
      <c r="AD72" s="39">
        <v>18</v>
      </c>
      <c r="AE72" s="39">
        <v>1125</v>
      </c>
      <c r="AF72" s="39">
        <v>464</v>
      </c>
      <c r="AG72" s="14">
        <v>865</v>
      </c>
      <c r="AH72" s="14">
        <v>9677</v>
      </c>
      <c r="AI72" s="14" t="s">
        <v>578</v>
      </c>
      <c r="AJ72" s="14">
        <v>10</v>
      </c>
      <c r="AK72" s="39">
        <v>16</v>
      </c>
      <c r="AL72" s="91">
        <v>300</v>
      </c>
      <c r="AM72" s="14">
        <v>0</v>
      </c>
      <c r="AN72" s="14">
        <v>0</v>
      </c>
      <c r="AO72" s="92">
        <v>80</v>
      </c>
      <c r="AP72" s="100">
        <f t="shared" si="32"/>
        <v>171303</v>
      </c>
      <c r="AQ72" s="14">
        <v>3011</v>
      </c>
      <c r="AR72" s="14">
        <v>0</v>
      </c>
      <c r="AS72" s="101">
        <f t="shared" si="30"/>
        <v>174314</v>
      </c>
      <c r="AT72" s="29"/>
      <c r="AU72" s="40">
        <v>3011581</v>
      </c>
      <c r="AV72" s="43">
        <f t="shared" si="28"/>
        <v>171303000</v>
      </c>
      <c r="AW72" s="43">
        <f t="shared" si="31"/>
        <v>380000</v>
      </c>
      <c r="AX72" s="43">
        <f t="shared" si="29"/>
        <v>170923000</v>
      </c>
    </row>
    <row r="73" spans="1:50" ht="18.399999999999999" customHeight="1" x14ac:dyDescent="0.25">
      <c r="A73" s="8" t="s">
        <v>246</v>
      </c>
      <c r="B73" s="8" t="s">
        <v>82</v>
      </c>
      <c r="C73" s="14">
        <v>165371</v>
      </c>
      <c r="D73" s="14" t="s">
        <v>578</v>
      </c>
      <c r="E73" s="38">
        <f t="shared" si="27"/>
        <v>165371</v>
      </c>
      <c r="F73" s="25" t="s">
        <v>578</v>
      </c>
      <c r="G73" s="14">
        <v>240</v>
      </c>
      <c r="H73" s="14">
        <v>432</v>
      </c>
      <c r="I73" s="14">
        <v>67</v>
      </c>
      <c r="J73" s="14">
        <v>39</v>
      </c>
      <c r="K73" s="14">
        <v>5</v>
      </c>
      <c r="L73" s="14" t="s">
        <v>578</v>
      </c>
      <c r="M73" s="14" t="s">
        <v>578</v>
      </c>
      <c r="N73" s="14">
        <v>200</v>
      </c>
      <c r="O73" s="14">
        <v>121</v>
      </c>
      <c r="P73" s="14">
        <v>241</v>
      </c>
      <c r="Q73" s="14">
        <v>10</v>
      </c>
      <c r="R73" s="14">
        <v>12</v>
      </c>
      <c r="S73" s="14" t="s">
        <v>578</v>
      </c>
      <c r="T73" s="14">
        <v>165</v>
      </c>
      <c r="U73" s="14" t="s">
        <v>578</v>
      </c>
      <c r="V73" s="14">
        <v>41</v>
      </c>
      <c r="W73" s="14">
        <v>34</v>
      </c>
      <c r="X73" s="14">
        <v>35</v>
      </c>
      <c r="Y73" s="14" t="s">
        <v>578</v>
      </c>
      <c r="Z73" s="14">
        <v>3</v>
      </c>
      <c r="AA73" s="39">
        <v>349</v>
      </c>
      <c r="AB73" s="14" t="s">
        <v>578</v>
      </c>
      <c r="AC73" s="14">
        <v>832</v>
      </c>
      <c r="AD73" s="39">
        <v>22</v>
      </c>
      <c r="AE73" s="39">
        <v>1375</v>
      </c>
      <c r="AF73" s="39">
        <v>551</v>
      </c>
      <c r="AG73" s="14">
        <v>1658</v>
      </c>
      <c r="AH73" s="14">
        <v>11815</v>
      </c>
      <c r="AI73" s="14" t="s">
        <v>578</v>
      </c>
      <c r="AJ73" s="14">
        <v>10</v>
      </c>
      <c r="AK73" s="39">
        <v>25</v>
      </c>
      <c r="AL73" s="91">
        <v>0</v>
      </c>
      <c r="AM73" s="14">
        <v>0</v>
      </c>
      <c r="AN73" s="14">
        <v>0</v>
      </c>
      <c r="AO73" s="92">
        <v>2000</v>
      </c>
      <c r="AP73" s="100">
        <f t="shared" si="32"/>
        <v>185653</v>
      </c>
      <c r="AQ73" s="14">
        <v>2362</v>
      </c>
      <c r="AR73" s="14">
        <v>0</v>
      </c>
      <c r="AS73" s="101">
        <f t="shared" si="30"/>
        <v>188015</v>
      </c>
      <c r="AT73" s="29"/>
      <c r="AU73" s="40">
        <v>2362762</v>
      </c>
      <c r="AV73" s="43">
        <f t="shared" si="28"/>
        <v>185653000</v>
      </c>
      <c r="AW73" s="43">
        <f t="shared" si="31"/>
        <v>2000000</v>
      </c>
      <c r="AX73" s="43">
        <f t="shared" si="29"/>
        <v>183653000</v>
      </c>
    </row>
    <row r="74" spans="1:50" ht="18.399999999999999" customHeight="1" x14ac:dyDescent="0.25">
      <c r="A74" s="8" t="s">
        <v>247</v>
      </c>
      <c r="B74" s="8" t="s">
        <v>83</v>
      </c>
      <c r="C74" s="14">
        <v>45881</v>
      </c>
      <c r="D74" s="14" t="s">
        <v>578</v>
      </c>
      <c r="E74" s="38">
        <f t="shared" si="27"/>
        <v>45881</v>
      </c>
      <c r="F74" s="25" t="s">
        <v>578</v>
      </c>
      <c r="G74" s="14">
        <v>240</v>
      </c>
      <c r="H74" s="14">
        <v>101</v>
      </c>
      <c r="I74" s="14">
        <v>27</v>
      </c>
      <c r="J74" s="14">
        <v>21</v>
      </c>
      <c r="K74" s="14">
        <v>5</v>
      </c>
      <c r="L74" s="14" t="s">
        <v>578</v>
      </c>
      <c r="M74" s="14" t="s">
        <v>578</v>
      </c>
      <c r="N74" s="14">
        <v>120</v>
      </c>
      <c r="O74" s="14">
        <v>19</v>
      </c>
      <c r="P74" s="14">
        <v>38</v>
      </c>
      <c r="Q74" s="14">
        <v>10</v>
      </c>
      <c r="R74" s="14">
        <v>18</v>
      </c>
      <c r="S74" s="14">
        <v>61</v>
      </c>
      <c r="T74" s="14">
        <v>165</v>
      </c>
      <c r="U74" s="14" t="s">
        <v>578</v>
      </c>
      <c r="V74" s="14">
        <v>6</v>
      </c>
      <c r="W74" s="14">
        <v>6</v>
      </c>
      <c r="X74" s="14">
        <v>6</v>
      </c>
      <c r="Y74" s="14" t="s">
        <v>578</v>
      </c>
      <c r="Z74" s="14">
        <v>3</v>
      </c>
      <c r="AA74" s="39">
        <v>135</v>
      </c>
      <c r="AB74" s="14" t="s">
        <v>578</v>
      </c>
      <c r="AC74" s="14">
        <v>213</v>
      </c>
      <c r="AD74" s="39">
        <v>8</v>
      </c>
      <c r="AE74" s="39">
        <v>325</v>
      </c>
      <c r="AF74" s="39">
        <v>184</v>
      </c>
      <c r="AG74" s="14">
        <v>633</v>
      </c>
      <c r="AH74" s="14">
        <v>1889</v>
      </c>
      <c r="AI74" s="14" t="s">
        <v>578</v>
      </c>
      <c r="AJ74" s="14">
        <v>10</v>
      </c>
      <c r="AK74" s="39">
        <v>13</v>
      </c>
      <c r="AL74" s="91">
        <v>0</v>
      </c>
      <c r="AM74" s="14">
        <v>0</v>
      </c>
      <c r="AN74" s="14">
        <v>0</v>
      </c>
      <c r="AO74" s="92">
        <v>60</v>
      </c>
      <c r="AP74" s="100">
        <f t="shared" si="32"/>
        <v>50197</v>
      </c>
      <c r="AQ74" s="14">
        <v>132</v>
      </c>
      <c r="AR74" s="14">
        <v>0</v>
      </c>
      <c r="AS74" s="101">
        <f t="shared" si="30"/>
        <v>50329</v>
      </c>
      <c r="AT74" s="29"/>
      <c r="AU74" s="40">
        <v>132315</v>
      </c>
      <c r="AV74" s="43">
        <f t="shared" si="28"/>
        <v>50197000</v>
      </c>
      <c r="AW74" s="43">
        <f t="shared" si="31"/>
        <v>60000</v>
      </c>
      <c r="AX74" s="43">
        <f t="shared" si="29"/>
        <v>50137000</v>
      </c>
    </row>
    <row r="75" spans="1:50" ht="18.399999999999999" customHeight="1" x14ac:dyDescent="0.25">
      <c r="A75" s="8" t="s">
        <v>341</v>
      </c>
      <c r="B75" s="8" t="s">
        <v>84</v>
      </c>
      <c r="C75" s="14">
        <v>22398</v>
      </c>
      <c r="D75" s="14" t="s">
        <v>578</v>
      </c>
      <c r="E75" s="38">
        <f t="shared" si="27"/>
        <v>22398</v>
      </c>
      <c r="F75" s="25" t="s">
        <v>578</v>
      </c>
      <c r="G75" s="14">
        <v>240</v>
      </c>
      <c r="H75" s="14">
        <v>51</v>
      </c>
      <c r="I75" s="14">
        <v>20</v>
      </c>
      <c r="J75" s="14">
        <v>18</v>
      </c>
      <c r="K75" s="14">
        <v>5</v>
      </c>
      <c r="L75" s="14" t="s">
        <v>578</v>
      </c>
      <c r="M75" s="14" t="s">
        <v>578</v>
      </c>
      <c r="N75" s="14">
        <v>80</v>
      </c>
      <c r="O75" s="14">
        <v>6</v>
      </c>
      <c r="P75" s="14">
        <v>11</v>
      </c>
      <c r="Q75" s="14">
        <v>10</v>
      </c>
      <c r="R75" s="14">
        <v>6</v>
      </c>
      <c r="S75" s="14" t="s">
        <v>578</v>
      </c>
      <c r="T75" s="14">
        <v>165</v>
      </c>
      <c r="U75" s="14" t="s">
        <v>578</v>
      </c>
      <c r="V75" s="14">
        <v>2</v>
      </c>
      <c r="W75" s="14">
        <v>2</v>
      </c>
      <c r="X75" s="14" t="s">
        <v>578</v>
      </c>
      <c r="Y75" s="14" t="s">
        <v>578</v>
      </c>
      <c r="Z75" s="14">
        <v>3</v>
      </c>
      <c r="AA75" s="39">
        <v>105</v>
      </c>
      <c r="AB75" s="14" t="s">
        <v>578</v>
      </c>
      <c r="AC75" s="14">
        <v>102</v>
      </c>
      <c r="AD75" s="39">
        <v>4</v>
      </c>
      <c r="AE75" s="39">
        <v>150</v>
      </c>
      <c r="AF75" s="39">
        <v>221</v>
      </c>
      <c r="AG75" s="14">
        <v>241</v>
      </c>
      <c r="AH75" s="14">
        <v>508</v>
      </c>
      <c r="AI75" s="14" t="s">
        <v>578</v>
      </c>
      <c r="AJ75" s="14">
        <v>10</v>
      </c>
      <c r="AK75" s="39">
        <v>10</v>
      </c>
      <c r="AL75" s="91">
        <v>5</v>
      </c>
      <c r="AM75" s="14">
        <v>0</v>
      </c>
      <c r="AN75" s="14">
        <v>0</v>
      </c>
      <c r="AO75" s="92">
        <v>3000</v>
      </c>
      <c r="AP75" s="100">
        <f t="shared" si="32"/>
        <v>27373</v>
      </c>
      <c r="AQ75" s="14">
        <v>697</v>
      </c>
      <c r="AR75" s="14">
        <v>0</v>
      </c>
      <c r="AS75" s="101">
        <f t="shared" si="30"/>
        <v>28070</v>
      </c>
      <c r="AT75" s="29"/>
      <c r="AU75" s="40">
        <v>697614</v>
      </c>
      <c r="AV75" s="43">
        <f t="shared" si="28"/>
        <v>27373000</v>
      </c>
      <c r="AW75" s="43">
        <f t="shared" si="31"/>
        <v>3005000</v>
      </c>
      <c r="AX75" s="43">
        <f t="shared" si="29"/>
        <v>24368000</v>
      </c>
    </row>
    <row r="76" spans="1:50" ht="18.399999999999999" customHeight="1" x14ac:dyDescent="0.25">
      <c r="A76" s="8" t="s">
        <v>342</v>
      </c>
      <c r="B76" s="8" t="s">
        <v>85</v>
      </c>
      <c r="C76" s="14">
        <v>64405</v>
      </c>
      <c r="D76" s="14" t="s">
        <v>578</v>
      </c>
      <c r="E76" s="38">
        <f t="shared" si="27"/>
        <v>64405</v>
      </c>
      <c r="F76" s="25" t="s">
        <v>578</v>
      </c>
      <c r="G76" s="14">
        <v>240</v>
      </c>
      <c r="H76" s="14">
        <v>152</v>
      </c>
      <c r="I76" s="14">
        <v>34</v>
      </c>
      <c r="J76" s="14">
        <v>24</v>
      </c>
      <c r="K76" s="14">
        <v>5</v>
      </c>
      <c r="L76" s="14" t="s">
        <v>578</v>
      </c>
      <c r="M76" s="14" t="s">
        <v>578</v>
      </c>
      <c r="N76" s="14">
        <v>120</v>
      </c>
      <c r="O76" s="14">
        <v>33</v>
      </c>
      <c r="P76" s="14">
        <v>66</v>
      </c>
      <c r="Q76" s="14">
        <v>10</v>
      </c>
      <c r="R76" s="14">
        <v>6</v>
      </c>
      <c r="S76" s="14" t="s">
        <v>578</v>
      </c>
      <c r="T76" s="14">
        <v>165</v>
      </c>
      <c r="U76" s="14" t="s">
        <v>578</v>
      </c>
      <c r="V76" s="14">
        <v>9</v>
      </c>
      <c r="W76" s="14">
        <v>11</v>
      </c>
      <c r="X76" s="14">
        <v>12</v>
      </c>
      <c r="Y76" s="14" t="s">
        <v>578</v>
      </c>
      <c r="Z76" s="14">
        <v>3</v>
      </c>
      <c r="AA76" s="39">
        <v>265</v>
      </c>
      <c r="AB76" s="14" t="s">
        <v>578</v>
      </c>
      <c r="AC76" s="14">
        <v>272</v>
      </c>
      <c r="AD76" s="39">
        <v>15</v>
      </c>
      <c r="AE76" s="39">
        <v>475</v>
      </c>
      <c r="AF76" s="39" t="s">
        <v>578</v>
      </c>
      <c r="AG76" s="14">
        <v>865</v>
      </c>
      <c r="AH76" s="14">
        <v>3226</v>
      </c>
      <c r="AI76" s="14" t="s">
        <v>578</v>
      </c>
      <c r="AJ76" s="14">
        <v>10</v>
      </c>
      <c r="AK76" s="39">
        <v>13</v>
      </c>
      <c r="AL76" s="91">
        <v>30</v>
      </c>
      <c r="AM76" s="14">
        <v>0</v>
      </c>
      <c r="AN76" s="14">
        <v>0</v>
      </c>
      <c r="AO76" s="92">
        <v>1200</v>
      </c>
      <c r="AP76" s="100">
        <f t="shared" si="32"/>
        <v>71666</v>
      </c>
      <c r="AQ76" s="14">
        <v>849</v>
      </c>
      <c r="AR76" s="14">
        <v>0</v>
      </c>
      <c r="AS76" s="101">
        <f t="shared" si="30"/>
        <v>72515</v>
      </c>
      <c r="AT76" s="29"/>
      <c r="AU76" s="40">
        <v>849105</v>
      </c>
      <c r="AV76" s="43">
        <f t="shared" si="28"/>
        <v>71666000</v>
      </c>
      <c r="AW76" s="43">
        <f t="shared" si="31"/>
        <v>1230000</v>
      </c>
      <c r="AX76" s="43">
        <f t="shared" si="29"/>
        <v>70436000</v>
      </c>
    </row>
    <row r="77" spans="1:50" ht="18.399999999999999" customHeight="1" x14ac:dyDescent="0.25">
      <c r="A77" s="8" t="s">
        <v>343</v>
      </c>
      <c r="B77" s="8" t="s">
        <v>653</v>
      </c>
      <c r="C77" s="14">
        <v>43261</v>
      </c>
      <c r="D77" s="14" t="s">
        <v>578</v>
      </c>
      <c r="E77" s="38">
        <f t="shared" si="27"/>
        <v>43261</v>
      </c>
      <c r="F77" s="25" t="s">
        <v>578</v>
      </c>
      <c r="G77" s="14">
        <v>240</v>
      </c>
      <c r="H77" s="14">
        <v>116</v>
      </c>
      <c r="I77" s="14">
        <v>29</v>
      </c>
      <c r="J77" s="14">
        <v>22</v>
      </c>
      <c r="K77" s="14">
        <v>5</v>
      </c>
      <c r="L77" s="14" t="s">
        <v>578</v>
      </c>
      <c r="M77" s="14" t="s">
        <v>578</v>
      </c>
      <c r="N77" s="14">
        <v>120</v>
      </c>
      <c r="O77" s="14">
        <v>20</v>
      </c>
      <c r="P77" s="14">
        <v>40</v>
      </c>
      <c r="Q77" s="14">
        <v>10</v>
      </c>
      <c r="R77" s="14">
        <v>12</v>
      </c>
      <c r="S77" s="14" t="s">
        <v>578</v>
      </c>
      <c r="T77" s="14">
        <v>165</v>
      </c>
      <c r="U77" s="14" t="s">
        <v>578</v>
      </c>
      <c r="V77" s="14">
        <v>4</v>
      </c>
      <c r="W77" s="14">
        <v>7</v>
      </c>
      <c r="X77" s="14">
        <v>12</v>
      </c>
      <c r="Y77" s="14" t="s">
        <v>578</v>
      </c>
      <c r="Z77" s="14">
        <v>3</v>
      </c>
      <c r="AA77" s="39">
        <v>215</v>
      </c>
      <c r="AB77" s="14" t="s">
        <v>578</v>
      </c>
      <c r="AC77" s="14">
        <v>204</v>
      </c>
      <c r="AD77" s="39">
        <v>11</v>
      </c>
      <c r="AE77" s="39">
        <v>375</v>
      </c>
      <c r="AF77" s="39" t="s">
        <v>578</v>
      </c>
      <c r="AG77" s="14">
        <v>633</v>
      </c>
      <c r="AH77" s="14">
        <v>1872</v>
      </c>
      <c r="AI77" s="14" t="s">
        <v>578</v>
      </c>
      <c r="AJ77" s="14">
        <v>10</v>
      </c>
      <c r="AK77" s="39">
        <v>10</v>
      </c>
      <c r="AL77" s="91">
        <v>10</v>
      </c>
      <c r="AM77" s="14">
        <v>0</v>
      </c>
      <c r="AN77" s="14">
        <v>0</v>
      </c>
      <c r="AO77" s="92">
        <v>330</v>
      </c>
      <c r="AP77" s="100">
        <f t="shared" si="32"/>
        <v>47736</v>
      </c>
      <c r="AQ77" s="14">
        <v>359</v>
      </c>
      <c r="AR77" s="14">
        <v>0</v>
      </c>
      <c r="AS77" s="101">
        <f t="shared" si="30"/>
        <v>48095</v>
      </c>
      <c r="AT77" s="29"/>
      <c r="AU77" s="40">
        <v>359089</v>
      </c>
      <c r="AV77" s="43">
        <f t="shared" si="28"/>
        <v>47736000</v>
      </c>
      <c r="AW77" s="43">
        <f t="shared" si="31"/>
        <v>340000</v>
      </c>
      <c r="AX77" s="43">
        <f t="shared" si="29"/>
        <v>47396000</v>
      </c>
    </row>
    <row r="78" spans="1:50" ht="18.399999999999999" customHeight="1" x14ac:dyDescent="0.25">
      <c r="A78" s="8" t="s">
        <v>344</v>
      </c>
      <c r="B78" s="8" t="s">
        <v>87</v>
      </c>
      <c r="C78" s="14">
        <v>24113</v>
      </c>
      <c r="D78" s="14" t="s">
        <v>578</v>
      </c>
      <c r="E78" s="38">
        <f t="shared" si="27"/>
        <v>24113</v>
      </c>
      <c r="F78" s="25" t="s">
        <v>578</v>
      </c>
      <c r="G78" s="14">
        <v>240</v>
      </c>
      <c r="H78" s="14">
        <v>51</v>
      </c>
      <c r="I78" s="14">
        <v>20</v>
      </c>
      <c r="J78" s="14">
        <v>18</v>
      </c>
      <c r="K78" s="14">
        <v>5</v>
      </c>
      <c r="L78" s="14" t="s">
        <v>578</v>
      </c>
      <c r="M78" s="14" t="s">
        <v>578</v>
      </c>
      <c r="N78" s="14">
        <v>80</v>
      </c>
      <c r="O78" s="14">
        <v>3</v>
      </c>
      <c r="P78" s="14">
        <v>5</v>
      </c>
      <c r="Q78" s="14">
        <v>10</v>
      </c>
      <c r="R78" s="14">
        <v>6</v>
      </c>
      <c r="S78" s="14" t="s">
        <v>578</v>
      </c>
      <c r="T78" s="14">
        <v>165</v>
      </c>
      <c r="U78" s="14" t="s">
        <v>578</v>
      </c>
      <c r="V78" s="14">
        <v>1</v>
      </c>
      <c r="W78" s="14">
        <v>2</v>
      </c>
      <c r="X78" s="14" t="s">
        <v>578</v>
      </c>
      <c r="Y78" s="14" t="s">
        <v>578</v>
      </c>
      <c r="Z78" s="14">
        <v>3</v>
      </c>
      <c r="AA78" s="39">
        <v>85</v>
      </c>
      <c r="AB78" s="14" t="s">
        <v>578</v>
      </c>
      <c r="AC78" s="14">
        <v>102</v>
      </c>
      <c r="AD78" s="39">
        <v>8</v>
      </c>
      <c r="AE78" s="39">
        <v>150</v>
      </c>
      <c r="AF78" s="39">
        <v>21</v>
      </c>
      <c r="AG78" s="14">
        <v>241</v>
      </c>
      <c r="AH78" s="14">
        <v>268</v>
      </c>
      <c r="AI78" s="14" t="s">
        <v>578</v>
      </c>
      <c r="AJ78" s="14">
        <v>10</v>
      </c>
      <c r="AK78" s="39">
        <v>10</v>
      </c>
      <c r="AL78" s="91">
        <v>0</v>
      </c>
      <c r="AM78" s="14">
        <v>0</v>
      </c>
      <c r="AN78" s="14">
        <v>0</v>
      </c>
      <c r="AO78" s="92">
        <v>100</v>
      </c>
      <c r="AP78" s="100">
        <f t="shared" si="32"/>
        <v>25717</v>
      </c>
      <c r="AQ78" s="14">
        <v>74</v>
      </c>
      <c r="AR78" s="14">
        <v>0</v>
      </c>
      <c r="AS78" s="101">
        <f t="shared" si="30"/>
        <v>25791</v>
      </c>
      <c r="AT78" s="29"/>
      <c r="AU78" s="40">
        <v>74727</v>
      </c>
      <c r="AV78" s="43">
        <f t="shared" si="28"/>
        <v>25717000</v>
      </c>
      <c r="AW78" s="43">
        <f t="shared" si="31"/>
        <v>100000</v>
      </c>
      <c r="AX78" s="43">
        <f t="shared" si="29"/>
        <v>25617000</v>
      </c>
    </row>
    <row r="79" spans="1:50" ht="18.399999999999999" customHeight="1" x14ac:dyDescent="0.25">
      <c r="A79" s="8" t="s">
        <v>345</v>
      </c>
      <c r="B79" s="8" t="s">
        <v>577</v>
      </c>
      <c r="C79" s="14">
        <v>20330</v>
      </c>
      <c r="D79" s="14" t="s">
        <v>578</v>
      </c>
      <c r="E79" s="38">
        <f t="shared" si="27"/>
        <v>20330</v>
      </c>
      <c r="F79" s="25" t="s">
        <v>578</v>
      </c>
      <c r="G79" s="14">
        <v>240</v>
      </c>
      <c r="H79" s="14">
        <v>44</v>
      </c>
      <c r="I79" s="14">
        <v>19</v>
      </c>
      <c r="J79" s="14">
        <v>18</v>
      </c>
      <c r="K79" s="14">
        <v>5</v>
      </c>
      <c r="L79" s="14" t="s">
        <v>578</v>
      </c>
      <c r="M79" s="14" t="s">
        <v>578</v>
      </c>
      <c r="N79" s="14">
        <v>80</v>
      </c>
      <c r="O79" s="14">
        <v>3</v>
      </c>
      <c r="P79" s="14">
        <v>5</v>
      </c>
      <c r="Q79" s="14">
        <v>10</v>
      </c>
      <c r="R79" s="14" t="s">
        <v>578</v>
      </c>
      <c r="S79" s="14" t="s">
        <v>578</v>
      </c>
      <c r="T79" s="14">
        <v>165</v>
      </c>
      <c r="U79" s="14" t="s">
        <v>578</v>
      </c>
      <c r="V79" s="14">
        <v>1</v>
      </c>
      <c r="W79" s="14">
        <v>1</v>
      </c>
      <c r="X79" s="14" t="s">
        <v>578</v>
      </c>
      <c r="Y79" s="14" t="s">
        <v>578</v>
      </c>
      <c r="Z79" s="14">
        <v>3</v>
      </c>
      <c r="AA79" s="39">
        <v>59</v>
      </c>
      <c r="AB79" s="14" t="s">
        <v>578</v>
      </c>
      <c r="AC79" s="14">
        <v>102</v>
      </c>
      <c r="AD79" s="39">
        <v>8</v>
      </c>
      <c r="AE79" s="39">
        <v>120</v>
      </c>
      <c r="AF79" s="39">
        <v>56</v>
      </c>
      <c r="AG79" s="14" t="s">
        <v>578</v>
      </c>
      <c r="AH79" s="14">
        <v>277</v>
      </c>
      <c r="AI79" s="14" t="s">
        <v>578</v>
      </c>
      <c r="AJ79" s="14">
        <v>10</v>
      </c>
      <c r="AK79" s="39" t="s">
        <v>578</v>
      </c>
      <c r="AL79" s="91">
        <v>0</v>
      </c>
      <c r="AM79" s="14">
        <v>0</v>
      </c>
      <c r="AN79" s="14">
        <v>0</v>
      </c>
      <c r="AO79" s="92">
        <v>700</v>
      </c>
      <c r="AP79" s="100">
        <f t="shared" si="32"/>
        <v>22256</v>
      </c>
      <c r="AQ79" s="14">
        <v>583</v>
      </c>
      <c r="AR79" s="14">
        <v>0</v>
      </c>
      <c r="AS79" s="101">
        <f t="shared" si="30"/>
        <v>22839</v>
      </c>
      <c r="AT79" s="29"/>
      <c r="AU79" s="40">
        <v>583826</v>
      </c>
      <c r="AV79" s="43">
        <f t="shared" si="28"/>
        <v>22256000</v>
      </c>
      <c r="AW79" s="43">
        <f t="shared" si="31"/>
        <v>700000</v>
      </c>
      <c r="AX79" s="43">
        <f t="shared" si="29"/>
        <v>21556000</v>
      </c>
    </row>
    <row r="80" spans="1:50" ht="18.399999999999999" customHeight="1" x14ac:dyDescent="0.25">
      <c r="A80" s="8" t="s">
        <v>346</v>
      </c>
      <c r="B80" s="8" t="s">
        <v>88</v>
      </c>
      <c r="C80" s="14">
        <v>16883</v>
      </c>
      <c r="D80" s="14" t="s">
        <v>578</v>
      </c>
      <c r="E80" s="38">
        <f t="shared" si="27"/>
        <v>16883</v>
      </c>
      <c r="F80" s="25" t="s">
        <v>578</v>
      </c>
      <c r="G80" s="14">
        <v>240</v>
      </c>
      <c r="H80" s="14">
        <v>44</v>
      </c>
      <c r="I80" s="14">
        <v>19</v>
      </c>
      <c r="J80" s="14">
        <v>18</v>
      </c>
      <c r="K80" s="14">
        <v>5</v>
      </c>
      <c r="L80" s="14" t="s">
        <v>578</v>
      </c>
      <c r="M80" s="14" t="s">
        <v>578</v>
      </c>
      <c r="N80" s="14">
        <v>80</v>
      </c>
      <c r="O80" s="14">
        <v>5</v>
      </c>
      <c r="P80" s="14">
        <v>9</v>
      </c>
      <c r="Q80" s="14">
        <v>10</v>
      </c>
      <c r="R80" s="14" t="s">
        <v>578</v>
      </c>
      <c r="S80" s="14" t="s">
        <v>578</v>
      </c>
      <c r="T80" s="14">
        <v>165</v>
      </c>
      <c r="U80" s="14" t="s">
        <v>578</v>
      </c>
      <c r="V80" s="14">
        <v>2</v>
      </c>
      <c r="W80" s="14">
        <v>2</v>
      </c>
      <c r="X80" s="14" t="s">
        <v>578</v>
      </c>
      <c r="Y80" s="14" t="s">
        <v>578</v>
      </c>
      <c r="Z80" s="14">
        <v>3</v>
      </c>
      <c r="AA80" s="39">
        <v>79</v>
      </c>
      <c r="AB80" s="14" t="s">
        <v>578</v>
      </c>
      <c r="AC80" s="14">
        <v>102</v>
      </c>
      <c r="AD80" s="39">
        <v>8</v>
      </c>
      <c r="AE80" s="39">
        <v>120</v>
      </c>
      <c r="AF80" s="39" t="s">
        <v>578</v>
      </c>
      <c r="AG80" s="14" t="s">
        <v>578</v>
      </c>
      <c r="AH80" s="14">
        <v>473</v>
      </c>
      <c r="AI80" s="14" t="s">
        <v>578</v>
      </c>
      <c r="AJ80" s="14">
        <v>10</v>
      </c>
      <c r="AK80" s="39" t="s">
        <v>578</v>
      </c>
      <c r="AL80" s="91">
        <v>10</v>
      </c>
      <c r="AM80" s="14">
        <v>0</v>
      </c>
      <c r="AN80" s="14">
        <v>0</v>
      </c>
      <c r="AO80" s="92">
        <v>1800</v>
      </c>
      <c r="AP80" s="100">
        <f t="shared" si="32"/>
        <v>20087</v>
      </c>
      <c r="AQ80" s="14">
        <v>288</v>
      </c>
      <c r="AR80" s="14">
        <v>0</v>
      </c>
      <c r="AS80" s="101">
        <f t="shared" si="30"/>
        <v>20375</v>
      </c>
      <c r="AT80" s="29"/>
      <c r="AU80" s="40">
        <v>288234</v>
      </c>
      <c r="AV80" s="43">
        <f t="shared" si="28"/>
        <v>20087000</v>
      </c>
      <c r="AW80" s="43">
        <f t="shared" si="31"/>
        <v>1810000</v>
      </c>
      <c r="AX80" s="43">
        <f t="shared" si="29"/>
        <v>18277000</v>
      </c>
    </row>
    <row r="81" spans="1:50" ht="18.399999999999999" customHeight="1" x14ac:dyDescent="0.25">
      <c r="A81" s="8" t="s">
        <v>347</v>
      </c>
      <c r="B81" s="8" t="s">
        <v>654</v>
      </c>
      <c r="C81" s="14">
        <v>23425</v>
      </c>
      <c r="D81" s="14" t="s">
        <v>578</v>
      </c>
      <c r="E81" s="38">
        <f t="shared" si="27"/>
        <v>23425</v>
      </c>
      <c r="F81" s="25" t="s">
        <v>578</v>
      </c>
      <c r="G81" s="14">
        <v>240</v>
      </c>
      <c r="H81" s="14">
        <v>58</v>
      </c>
      <c r="I81" s="14">
        <v>21</v>
      </c>
      <c r="J81" s="14">
        <v>19</v>
      </c>
      <c r="K81" s="14">
        <v>5</v>
      </c>
      <c r="L81" s="14" t="s">
        <v>578</v>
      </c>
      <c r="M81" s="14" t="s">
        <v>578</v>
      </c>
      <c r="N81" s="14">
        <v>80</v>
      </c>
      <c r="O81" s="14">
        <v>6</v>
      </c>
      <c r="P81" s="14">
        <v>12</v>
      </c>
      <c r="Q81" s="14">
        <v>10</v>
      </c>
      <c r="R81" s="14" t="s">
        <v>578</v>
      </c>
      <c r="S81" s="14" t="s">
        <v>578</v>
      </c>
      <c r="T81" s="14">
        <v>165</v>
      </c>
      <c r="U81" s="14" t="s">
        <v>578</v>
      </c>
      <c r="V81" s="14">
        <v>2</v>
      </c>
      <c r="W81" s="14">
        <v>3</v>
      </c>
      <c r="X81" s="14" t="s">
        <v>578</v>
      </c>
      <c r="Y81" s="14" t="s">
        <v>578</v>
      </c>
      <c r="Z81" s="14">
        <v>3</v>
      </c>
      <c r="AA81" s="39">
        <v>105</v>
      </c>
      <c r="AB81" s="14" t="s">
        <v>578</v>
      </c>
      <c r="AC81" s="14">
        <v>102</v>
      </c>
      <c r="AD81" s="39">
        <v>8</v>
      </c>
      <c r="AE81" s="39">
        <v>180</v>
      </c>
      <c r="AF81" s="39">
        <v>95</v>
      </c>
      <c r="AG81" s="14">
        <v>401</v>
      </c>
      <c r="AH81" s="14">
        <v>553</v>
      </c>
      <c r="AI81" s="14" t="s">
        <v>578</v>
      </c>
      <c r="AJ81" s="14">
        <v>10</v>
      </c>
      <c r="AK81" s="39">
        <v>10</v>
      </c>
      <c r="AL81" s="91">
        <v>0</v>
      </c>
      <c r="AM81" s="14">
        <v>0</v>
      </c>
      <c r="AN81" s="14">
        <v>0</v>
      </c>
      <c r="AO81" s="92">
        <v>60</v>
      </c>
      <c r="AP81" s="100">
        <f t="shared" si="32"/>
        <v>25573</v>
      </c>
      <c r="AQ81" s="14">
        <v>32</v>
      </c>
      <c r="AR81" s="14">
        <v>0</v>
      </c>
      <c r="AS81" s="101">
        <f t="shared" si="30"/>
        <v>25605</v>
      </c>
      <c r="AT81" s="29"/>
      <c r="AU81" s="40">
        <v>32218</v>
      </c>
      <c r="AV81" s="43">
        <f t="shared" si="28"/>
        <v>25573000</v>
      </c>
      <c r="AW81" s="43">
        <f t="shared" si="31"/>
        <v>60000</v>
      </c>
      <c r="AX81" s="43">
        <f t="shared" si="29"/>
        <v>25513000</v>
      </c>
    </row>
    <row r="82" spans="1:50" ht="18.399999999999999" customHeight="1" x14ac:dyDescent="0.25">
      <c r="A82" s="8" t="s">
        <v>348</v>
      </c>
      <c r="B82" s="8" t="s">
        <v>3</v>
      </c>
      <c r="C82" s="14">
        <v>28411</v>
      </c>
      <c r="D82" s="14" t="s">
        <v>578</v>
      </c>
      <c r="E82" s="38">
        <f t="shared" si="27"/>
        <v>28411</v>
      </c>
      <c r="F82" s="25" t="s">
        <v>578</v>
      </c>
      <c r="G82" s="14">
        <v>240</v>
      </c>
      <c r="H82" s="14">
        <v>58</v>
      </c>
      <c r="I82" s="14">
        <v>21</v>
      </c>
      <c r="J82" s="14">
        <v>19</v>
      </c>
      <c r="K82" s="14">
        <v>5</v>
      </c>
      <c r="L82" s="14" t="s">
        <v>578</v>
      </c>
      <c r="M82" s="14" t="s">
        <v>578</v>
      </c>
      <c r="N82" s="14">
        <v>80</v>
      </c>
      <c r="O82" s="14">
        <v>11</v>
      </c>
      <c r="P82" s="14">
        <v>22</v>
      </c>
      <c r="Q82" s="14">
        <v>10</v>
      </c>
      <c r="R82" s="14" t="s">
        <v>578</v>
      </c>
      <c r="S82" s="14" t="s">
        <v>578</v>
      </c>
      <c r="T82" s="14">
        <v>165</v>
      </c>
      <c r="U82" s="14" t="s">
        <v>578</v>
      </c>
      <c r="V82" s="14">
        <v>1</v>
      </c>
      <c r="W82" s="14">
        <v>4</v>
      </c>
      <c r="X82" s="14" t="s">
        <v>578</v>
      </c>
      <c r="Y82" s="14" t="s">
        <v>578</v>
      </c>
      <c r="Z82" s="14">
        <v>3</v>
      </c>
      <c r="AA82" s="39">
        <v>89</v>
      </c>
      <c r="AB82" s="14" t="s">
        <v>578</v>
      </c>
      <c r="AC82" s="14">
        <v>119</v>
      </c>
      <c r="AD82" s="39">
        <v>8</v>
      </c>
      <c r="AE82" s="39">
        <v>180</v>
      </c>
      <c r="AF82" s="39">
        <v>101</v>
      </c>
      <c r="AG82" s="14">
        <v>241</v>
      </c>
      <c r="AH82" s="14">
        <v>1159</v>
      </c>
      <c r="AI82" s="14" t="s">
        <v>578</v>
      </c>
      <c r="AJ82" s="14">
        <v>10</v>
      </c>
      <c r="AK82" s="39">
        <v>10</v>
      </c>
      <c r="AL82" s="91">
        <v>0</v>
      </c>
      <c r="AM82" s="14">
        <v>0</v>
      </c>
      <c r="AN82" s="14">
        <v>0</v>
      </c>
      <c r="AO82" s="92">
        <v>20</v>
      </c>
      <c r="AP82" s="100">
        <f t="shared" si="32"/>
        <v>30987</v>
      </c>
      <c r="AQ82" s="14">
        <v>693</v>
      </c>
      <c r="AR82" s="14">
        <v>0</v>
      </c>
      <c r="AS82" s="101">
        <f t="shared" si="30"/>
        <v>31680</v>
      </c>
      <c r="AT82" s="29"/>
      <c r="AU82" s="40">
        <v>693524</v>
      </c>
      <c r="AV82" s="43">
        <f t="shared" si="28"/>
        <v>30987000</v>
      </c>
      <c r="AW82" s="43">
        <f t="shared" si="31"/>
        <v>20000</v>
      </c>
      <c r="AX82" s="43">
        <f t="shared" si="29"/>
        <v>30967000</v>
      </c>
    </row>
    <row r="83" spans="1:50" ht="18.399999999999999" customHeight="1" x14ac:dyDescent="0.25">
      <c r="A83" s="8" t="s">
        <v>349</v>
      </c>
      <c r="B83" s="8" t="s">
        <v>655</v>
      </c>
      <c r="C83" s="14">
        <v>19776</v>
      </c>
      <c r="D83" s="14" t="s">
        <v>578</v>
      </c>
      <c r="E83" s="38">
        <f t="shared" si="27"/>
        <v>19776</v>
      </c>
      <c r="F83" s="25" t="s">
        <v>578</v>
      </c>
      <c r="G83" s="14">
        <v>240</v>
      </c>
      <c r="H83" s="14">
        <v>44</v>
      </c>
      <c r="I83" s="14">
        <v>19</v>
      </c>
      <c r="J83" s="14">
        <v>18</v>
      </c>
      <c r="K83" s="14">
        <v>5</v>
      </c>
      <c r="L83" s="14" t="s">
        <v>578</v>
      </c>
      <c r="M83" s="14" t="s">
        <v>578</v>
      </c>
      <c r="N83" s="14">
        <v>80</v>
      </c>
      <c r="O83" s="14">
        <v>12</v>
      </c>
      <c r="P83" s="14">
        <v>23</v>
      </c>
      <c r="Q83" s="14">
        <v>10</v>
      </c>
      <c r="R83" s="14">
        <v>6</v>
      </c>
      <c r="S83" s="14" t="s">
        <v>578</v>
      </c>
      <c r="T83" s="14">
        <v>165</v>
      </c>
      <c r="U83" s="14" t="s">
        <v>578</v>
      </c>
      <c r="V83" s="14">
        <v>4</v>
      </c>
      <c r="W83" s="14">
        <v>3</v>
      </c>
      <c r="X83" s="14" t="s">
        <v>578</v>
      </c>
      <c r="Y83" s="14" t="s">
        <v>578</v>
      </c>
      <c r="Z83" s="14">
        <v>3</v>
      </c>
      <c r="AA83" s="39">
        <v>115</v>
      </c>
      <c r="AB83" s="14" t="s">
        <v>578</v>
      </c>
      <c r="AC83" s="14">
        <v>102</v>
      </c>
      <c r="AD83" s="39">
        <v>8</v>
      </c>
      <c r="AE83" s="39">
        <v>120</v>
      </c>
      <c r="AF83" s="39">
        <v>147</v>
      </c>
      <c r="AG83" s="14" t="s">
        <v>578</v>
      </c>
      <c r="AH83" s="14">
        <v>1016</v>
      </c>
      <c r="AI83" s="14" t="s">
        <v>578</v>
      </c>
      <c r="AJ83" s="14">
        <v>10</v>
      </c>
      <c r="AK83" s="39" t="s">
        <v>578</v>
      </c>
      <c r="AL83" s="91">
        <v>0</v>
      </c>
      <c r="AM83" s="14">
        <v>0</v>
      </c>
      <c r="AN83" s="14">
        <v>0</v>
      </c>
      <c r="AO83" s="92">
        <v>400</v>
      </c>
      <c r="AP83" s="100">
        <f t="shared" si="32"/>
        <v>22326</v>
      </c>
      <c r="AQ83" s="14">
        <v>984</v>
      </c>
      <c r="AR83" s="14">
        <v>0</v>
      </c>
      <c r="AS83" s="101">
        <f t="shared" si="30"/>
        <v>23310</v>
      </c>
      <c r="AT83" s="29"/>
      <c r="AU83" s="40">
        <v>984908</v>
      </c>
      <c r="AV83" s="43">
        <f t="shared" si="28"/>
        <v>22326000</v>
      </c>
      <c r="AW83" s="43">
        <f t="shared" si="31"/>
        <v>400000</v>
      </c>
      <c r="AX83" s="43">
        <f t="shared" si="29"/>
        <v>21926000</v>
      </c>
    </row>
    <row r="84" spans="1:50" ht="18.399999999999999" customHeight="1" x14ac:dyDescent="0.25">
      <c r="A84" s="8" t="s">
        <v>350</v>
      </c>
      <c r="B84" s="8" t="s">
        <v>656</v>
      </c>
      <c r="C84" s="14">
        <v>34001</v>
      </c>
      <c r="D84" s="14" t="s">
        <v>578</v>
      </c>
      <c r="E84" s="38">
        <f t="shared" si="27"/>
        <v>34001</v>
      </c>
      <c r="F84" s="25" t="s">
        <v>578</v>
      </c>
      <c r="G84" s="14">
        <v>240</v>
      </c>
      <c r="H84" s="14">
        <v>87</v>
      </c>
      <c r="I84" s="14">
        <v>25</v>
      </c>
      <c r="J84" s="14">
        <v>20</v>
      </c>
      <c r="K84" s="14">
        <v>5</v>
      </c>
      <c r="L84" s="14" t="s">
        <v>578</v>
      </c>
      <c r="M84" s="14" t="s">
        <v>578</v>
      </c>
      <c r="N84" s="14">
        <v>80</v>
      </c>
      <c r="O84" s="14">
        <v>22</v>
      </c>
      <c r="P84" s="14">
        <v>43</v>
      </c>
      <c r="Q84" s="14">
        <v>10</v>
      </c>
      <c r="R84" s="14">
        <v>12</v>
      </c>
      <c r="S84" s="14" t="s">
        <v>578</v>
      </c>
      <c r="T84" s="14">
        <v>165</v>
      </c>
      <c r="U84" s="14" t="s">
        <v>578</v>
      </c>
      <c r="V84" s="14">
        <v>8</v>
      </c>
      <c r="W84" s="14">
        <v>6</v>
      </c>
      <c r="X84" s="14" t="s">
        <v>578</v>
      </c>
      <c r="Y84" s="14" t="s">
        <v>578</v>
      </c>
      <c r="Z84" s="14">
        <v>3</v>
      </c>
      <c r="AA84" s="39">
        <v>155</v>
      </c>
      <c r="AB84" s="14" t="s">
        <v>578</v>
      </c>
      <c r="AC84" s="14">
        <v>204</v>
      </c>
      <c r="AD84" s="39">
        <v>8</v>
      </c>
      <c r="AE84" s="39">
        <v>300</v>
      </c>
      <c r="AF84" s="39">
        <v>112</v>
      </c>
      <c r="AG84" s="14" t="s">
        <v>578</v>
      </c>
      <c r="AH84" s="14">
        <v>2059</v>
      </c>
      <c r="AI84" s="14" t="s">
        <v>578</v>
      </c>
      <c r="AJ84" s="14">
        <v>10</v>
      </c>
      <c r="AK84" s="39" t="s">
        <v>578</v>
      </c>
      <c r="AL84" s="91">
        <v>0</v>
      </c>
      <c r="AM84" s="14">
        <v>0</v>
      </c>
      <c r="AN84" s="14">
        <v>0</v>
      </c>
      <c r="AO84" s="92">
        <v>50</v>
      </c>
      <c r="AP84" s="100">
        <f t="shared" si="32"/>
        <v>37625</v>
      </c>
      <c r="AQ84" s="14">
        <v>202</v>
      </c>
      <c r="AR84" s="14">
        <v>0</v>
      </c>
      <c r="AS84" s="101">
        <f t="shared" si="30"/>
        <v>37827</v>
      </c>
      <c r="AT84" s="29"/>
      <c r="AU84" s="40">
        <v>202885</v>
      </c>
      <c r="AV84" s="43">
        <f t="shared" si="28"/>
        <v>37625000</v>
      </c>
      <c r="AW84" s="43">
        <f t="shared" si="31"/>
        <v>50000</v>
      </c>
      <c r="AX84" s="43">
        <f t="shared" si="29"/>
        <v>37575000</v>
      </c>
    </row>
    <row r="85" spans="1:50" ht="18.399999999999999" customHeight="1" x14ac:dyDescent="0.25">
      <c r="A85" s="8" t="s">
        <v>351</v>
      </c>
      <c r="B85" s="8" t="s">
        <v>5</v>
      </c>
      <c r="C85" s="14">
        <v>41864</v>
      </c>
      <c r="D85" s="14" t="s">
        <v>578</v>
      </c>
      <c r="E85" s="38">
        <f t="shared" si="27"/>
        <v>41864</v>
      </c>
      <c r="F85" s="25" t="s">
        <v>578</v>
      </c>
      <c r="G85" s="14">
        <v>240</v>
      </c>
      <c r="H85" s="14">
        <v>101</v>
      </c>
      <c r="I85" s="14">
        <v>27</v>
      </c>
      <c r="J85" s="14">
        <v>21</v>
      </c>
      <c r="K85" s="14">
        <v>5</v>
      </c>
      <c r="L85" s="14" t="s">
        <v>578</v>
      </c>
      <c r="M85" s="14" t="s">
        <v>578</v>
      </c>
      <c r="N85" s="14">
        <v>120</v>
      </c>
      <c r="O85" s="14">
        <v>17</v>
      </c>
      <c r="P85" s="14">
        <v>34</v>
      </c>
      <c r="Q85" s="14">
        <v>10</v>
      </c>
      <c r="R85" s="14">
        <v>12</v>
      </c>
      <c r="S85" s="14" t="s">
        <v>578</v>
      </c>
      <c r="T85" s="14">
        <v>165</v>
      </c>
      <c r="U85" s="14" t="s">
        <v>578</v>
      </c>
      <c r="V85" s="14">
        <v>4</v>
      </c>
      <c r="W85" s="14">
        <v>6</v>
      </c>
      <c r="X85" s="14">
        <v>6</v>
      </c>
      <c r="Y85" s="14" t="s">
        <v>578</v>
      </c>
      <c r="Z85" s="14">
        <v>3</v>
      </c>
      <c r="AA85" s="39">
        <v>135</v>
      </c>
      <c r="AB85" s="14" t="s">
        <v>578</v>
      </c>
      <c r="AC85" s="14">
        <v>170</v>
      </c>
      <c r="AD85" s="39">
        <v>8</v>
      </c>
      <c r="AE85" s="39">
        <v>425</v>
      </c>
      <c r="AF85" s="39">
        <v>159</v>
      </c>
      <c r="AG85" s="14">
        <v>473</v>
      </c>
      <c r="AH85" s="14">
        <v>1480</v>
      </c>
      <c r="AI85" s="14" t="s">
        <v>578</v>
      </c>
      <c r="AJ85" s="14">
        <v>10</v>
      </c>
      <c r="AK85" s="39">
        <v>10</v>
      </c>
      <c r="AL85" s="91">
        <v>20</v>
      </c>
      <c r="AM85" s="14">
        <v>0</v>
      </c>
      <c r="AN85" s="14">
        <v>0</v>
      </c>
      <c r="AO85" s="92">
        <v>900</v>
      </c>
      <c r="AP85" s="100">
        <f t="shared" si="32"/>
        <v>46425</v>
      </c>
      <c r="AQ85" s="14">
        <v>540</v>
      </c>
      <c r="AR85" s="14">
        <v>0</v>
      </c>
      <c r="AS85" s="101">
        <f t="shared" si="30"/>
        <v>46965</v>
      </c>
      <c r="AT85" s="29"/>
      <c r="AU85" s="40">
        <v>540276</v>
      </c>
      <c r="AV85" s="43">
        <f t="shared" si="28"/>
        <v>46425000</v>
      </c>
      <c r="AW85" s="43">
        <f t="shared" si="31"/>
        <v>920000</v>
      </c>
      <c r="AX85" s="43">
        <f t="shared" si="29"/>
        <v>45505000</v>
      </c>
    </row>
    <row r="86" spans="1:50" ht="18.399999999999999" customHeight="1" x14ac:dyDescent="0.25">
      <c r="A86" s="8" t="s">
        <v>352</v>
      </c>
      <c r="B86" s="8" t="s">
        <v>6</v>
      </c>
      <c r="C86" s="14">
        <v>23138</v>
      </c>
      <c r="D86" s="14" t="s">
        <v>578</v>
      </c>
      <c r="E86" s="38">
        <f t="shared" si="27"/>
        <v>23138</v>
      </c>
      <c r="F86" s="25" t="s">
        <v>578</v>
      </c>
      <c r="G86" s="14">
        <v>240</v>
      </c>
      <c r="H86" s="14">
        <v>58</v>
      </c>
      <c r="I86" s="14">
        <v>21</v>
      </c>
      <c r="J86" s="14">
        <v>19</v>
      </c>
      <c r="K86" s="14">
        <v>5</v>
      </c>
      <c r="L86" s="14" t="s">
        <v>578</v>
      </c>
      <c r="M86" s="14" t="s">
        <v>578</v>
      </c>
      <c r="N86" s="14">
        <v>80</v>
      </c>
      <c r="O86" s="14">
        <v>3</v>
      </c>
      <c r="P86" s="14">
        <v>5</v>
      </c>
      <c r="Q86" s="14">
        <v>10</v>
      </c>
      <c r="R86" s="14">
        <v>12</v>
      </c>
      <c r="S86" s="14" t="s">
        <v>578</v>
      </c>
      <c r="T86" s="14">
        <v>165</v>
      </c>
      <c r="U86" s="14" t="s">
        <v>578</v>
      </c>
      <c r="V86" s="14">
        <v>1</v>
      </c>
      <c r="W86" s="14">
        <v>1</v>
      </c>
      <c r="X86" s="14" t="s">
        <v>578</v>
      </c>
      <c r="Y86" s="14" t="s">
        <v>578</v>
      </c>
      <c r="Z86" s="14">
        <v>3</v>
      </c>
      <c r="AA86" s="39">
        <v>59</v>
      </c>
      <c r="AB86" s="14" t="s">
        <v>578</v>
      </c>
      <c r="AC86" s="14">
        <v>102</v>
      </c>
      <c r="AD86" s="39">
        <v>4</v>
      </c>
      <c r="AE86" s="39">
        <v>150</v>
      </c>
      <c r="AF86" s="39">
        <v>72</v>
      </c>
      <c r="AG86" s="14">
        <v>143</v>
      </c>
      <c r="AH86" s="14">
        <v>295</v>
      </c>
      <c r="AI86" s="14" t="s">
        <v>578</v>
      </c>
      <c r="AJ86" s="14">
        <v>10</v>
      </c>
      <c r="AK86" s="39">
        <v>10</v>
      </c>
      <c r="AL86" s="91">
        <v>3</v>
      </c>
      <c r="AM86" s="14">
        <v>0</v>
      </c>
      <c r="AN86" s="14">
        <v>0</v>
      </c>
      <c r="AO86" s="92">
        <v>90</v>
      </c>
      <c r="AP86" s="100">
        <f t="shared" si="32"/>
        <v>24699</v>
      </c>
      <c r="AQ86" s="14">
        <v>66</v>
      </c>
      <c r="AR86" s="14">
        <v>0</v>
      </c>
      <c r="AS86" s="101">
        <f t="shared" si="30"/>
        <v>24765</v>
      </c>
      <c r="AT86" s="29"/>
      <c r="AU86" s="40">
        <v>66547</v>
      </c>
      <c r="AV86" s="43">
        <f t="shared" si="28"/>
        <v>24699000</v>
      </c>
      <c r="AW86" s="43">
        <f t="shared" si="31"/>
        <v>93000</v>
      </c>
      <c r="AX86" s="43">
        <f t="shared" si="29"/>
        <v>24606000</v>
      </c>
    </row>
    <row r="87" spans="1:50" ht="18.399999999999999" customHeight="1" x14ac:dyDescent="0.25">
      <c r="A87" s="8" t="s">
        <v>353</v>
      </c>
      <c r="B87" s="8" t="s">
        <v>657</v>
      </c>
      <c r="C87" s="14">
        <v>24390</v>
      </c>
      <c r="D87" s="14" t="s">
        <v>578</v>
      </c>
      <c r="E87" s="38">
        <f t="shared" si="27"/>
        <v>24390</v>
      </c>
      <c r="F87" s="25" t="s">
        <v>578</v>
      </c>
      <c r="G87" s="14">
        <v>240</v>
      </c>
      <c r="H87" s="14">
        <v>58</v>
      </c>
      <c r="I87" s="14">
        <v>21</v>
      </c>
      <c r="J87" s="14">
        <v>19</v>
      </c>
      <c r="K87" s="14">
        <v>5</v>
      </c>
      <c r="L87" s="14" t="s">
        <v>578</v>
      </c>
      <c r="M87" s="14" t="s">
        <v>578</v>
      </c>
      <c r="N87" s="14">
        <v>80</v>
      </c>
      <c r="O87" s="14">
        <v>6</v>
      </c>
      <c r="P87" s="14">
        <v>11</v>
      </c>
      <c r="Q87" s="14">
        <v>10</v>
      </c>
      <c r="R87" s="14">
        <v>6</v>
      </c>
      <c r="S87" s="14" t="s">
        <v>578</v>
      </c>
      <c r="T87" s="14">
        <v>165</v>
      </c>
      <c r="U87" s="14" t="s">
        <v>578</v>
      </c>
      <c r="V87" s="14">
        <v>1</v>
      </c>
      <c r="W87" s="14">
        <v>3</v>
      </c>
      <c r="X87" s="14" t="s">
        <v>578</v>
      </c>
      <c r="Y87" s="14" t="s">
        <v>578</v>
      </c>
      <c r="Z87" s="14">
        <v>3</v>
      </c>
      <c r="AA87" s="39">
        <v>85</v>
      </c>
      <c r="AB87" s="14" t="s">
        <v>578</v>
      </c>
      <c r="AC87" s="14">
        <v>102</v>
      </c>
      <c r="AD87" s="39">
        <v>4</v>
      </c>
      <c r="AE87" s="39">
        <v>180</v>
      </c>
      <c r="AF87" s="39">
        <v>80</v>
      </c>
      <c r="AG87" s="14">
        <v>321</v>
      </c>
      <c r="AH87" s="14">
        <v>482</v>
      </c>
      <c r="AI87" s="14" t="s">
        <v>578</v>
      </c>
      <c r="AJ87" s="14">
        <v>10</v>
      </c>
      <c r="AK87" s="39">
        <v>10</v>
      </c>
      <c r="AL87" s="91">
        <v>0</v>
      </c>
      <c r="AM87" s="14">
        <v>0</v>
      </c>
      <c r="AN87" s="14">
        <v>0</v>
      </c>
      <c r="AO87" s="92">
        <v>700</v>
      </c>
      <c r="AP87" s="100">
        <f t="shared" si="32"/>
        <v>26992</v>
      </c>
      <c r="AQ87" s="14">
        <v>783</v>
      </c>
      <c r="AR87" s="14">
        <v>0</v>
      </c>
      <c r="AS87" s="101">
        <f t="shared" si="30"/>
        <v>27775</v>
      </c>
      <c r="AT87" s="29"/>
      <c r="AU87" s="40">
        <v>783461</v>
      </c>
      <c r="AV87" s="43">
        <f t="shared" si="28"/>
        <v>26992000</v>
      </c>
      <c r="AW87" s="43">
        <f t="shared" si="31"/>
        <v>700000</v>
      </c>
      <c r="AX87" s="43">
        <f t="shared" si="29"/>
        <v>26292000</v>
      </c>
    </row>
    <row r="88" spans="1:50" ht="18.399999999999999" customHeight="1" x14ac:dyDescent="0.25">
      <c r="A88" s="8" t="s">
        <v>354</v>
      </c>
      <c r="B88" s="8" t="s">
        <v>7</v>
      </c>
      <c r="C88" s="14">
        <v>22920</v>
      </c>
      <c r="D88" s="14" t="s">
        <v>578</v>
      </c>
      <c r="E88" s="38">
        <f t="shared" si="27"/>
        <v>22920</v>
      </c>
      <c r="F88" s="25" t="s">
        <v>578</v>
      </c>
      <c r="G88" s="14">
        <v>240</v>
      </c>
      <c r="H88" s="14">
        <v>51</v>
      </c>
      <c r="I88" s="14">
        <v>20</v>
      </c>
      <c r="J88" s="14">
        <v>18</v>
      </c>
      <c r="K88" s="14">
        <v>5</v>
      </c>
      <c r="L88" s="14" t="s">
        <v>578</v>
      </c>
      <c r="M88" s="14" t="s">
        <v>578</v>
      </c>
      <c r="N88" s="14">
        <v>80</v>
      </c>
      <c r="O88" s="14">
        <v>3</v>
      </c>
      <c r="P88" s="14">
        <v>6</v>
      </c>
      <c r="Q88" s="14">
        <v>10</v>
      </c>
      <c r="R88" s="14">
        <v>6</v>
      </c>
      <c r="S88" s="14" t="s">
        <v>578</v>
      </c>
      <c r="T88" s="14">
        <v>165</v>
      </c>
      <c r="U88" s="14" t="s">
        <v>578</v>
      </c>
      <c r="V88" s="14" t="s">
        <v>578</v>
      </c>
      <c r="W88" s="14">
        <v>1</v>
      </c>
      <c r="X88" s="14" t="s">
        <v>578</v>
      </c>
      <c r="Y88" s="14" t="s">
        <v>578</v>
      </c>
      <c r="Z88" s="14">
        <v>3</v>
      </c>
      <c r="AA88" s="39">
        <v>59</v>
      </c>
      <c r="AB88" s="14" t="s">
        <v>578</v>
      </c>
      <c r="AC88" s="14">
        <v>102</v>
      </c>
      <c r="AD88" s="39">
        <v>4</v>
      </c>
      <c r="AE88" s="39">
        <v>150</v>
      </c>
      <c r="AF88" s="39">
        <v>20</v>
      </c>
      <c r="AG88" s="14">
        <v>241</v>
      </c>
      <c r="AH88" s="14">
        <v>268</v>
      </c>
      <c r="AI88" s="14" t="s">
        <v>578</v>
      </c>
      <c r="AJ88" s="14">
        <v>10</v>
      </c>
      <c r="AK88" s="39">
        <v>10</v>
      </c>
      <c r="AL88" s="91">
        <v>0</v>
      </c>
      <c r="AM88" s="14">
        <v>0</v>
      </c>
      <c r="AN88" s="14">
        <v>0</v>
      </c>
      <c r="AO88" s="92">
        <v>120</v>
      </c>
      <c r="AP88" s="100">
        <f t="shared" si="32"/>
        <v>24512</v>
      </c>
      <c r="AQ88" s="14">
        <v>869</v>
      </c>
      <c r="AR88" s="14">
        <v>0</v>
      </c>
      <c r="AS88" s="101">
        <f t="shared" si="30"/>
        <v>25381</v>
      </c>
      <c r="AT88" s="29"/>
      <c r="AU88" s="40">
        <v>869282</v>
      </c>
      <c r="AV88" s="43">
        <f t="shared" si="28"/>
        <v>24512000</v>
      </c>
      <c r="AW88" s="43">
        <f t="shared" si="31"/>
        <v>120000</v>
      </c>
      <c r="AX88" s="43">
        <f t="shared" si="29"/>
        <v>24392000</v>
      </c>
    </row>
    <row r="89" spans="1:50" ht="18.399999999999999" customHeight="1" x14ac:dyDescent="0.25">
      <c r="A89" s="8" t="s">
        <v>355</v>
      </c>
      <c r="B89" s="8" t="s">
        <v>8</v>
      </c>
      <c r="C89" s="14">
        <v>18536</v>
      </c>
      <c r="D89" s="14" t="s">
        <v>578</v>
      </c>
      <c r="E89" s="38">
        <f t="shared" si="27"/>
        <v>18536</v>
      </c>
      <c r="F89" s="25" t="s">
        <v>578</v>
      </c>
      <c r="G89" s="14">
        <v>240</v>
      </c>
      <c r="H89" s="14">
        <v>51</v>
      </c>
      <c r="I89" s="14">
        <v>20</v>
      </c>
      <c r="J89" s="14">
        <v>18</v>
      </c>
      <c r="K89" s="14">
        <v>5</v>
      </c>
      <c r="L89" s="14" t="s">
        <v>578</v>
      </c>
      <c r="M89" s="14" t="s">
        <v>578</v>
      </c>
      <c r="N89" s="14">
        <v>80</v>
      </c>
      <c r="O89" s="14">
        <v>4</v>
      </c>
      <c r="P89" s="14">
        <v>7</v>
      </c>
      <c r="Q89" s="14">
        <v>10</v>
      </c>
      <c r="R89" s="14" t="s">
        <v>578</v>
      </c>
      <c r="S89" s="14" t="s">
        <v>578</v>
      </c>
      <c r="T89" s="14">
        <v>165</v>
      </c>
      <c r="U89" s="14" t="s">
        <v>578</v>
      </c>
      <c r="V89" s="14" t="s">
        <v>578</v>
      </c>
      <c r="W89" s="14">
        <v>2</v>
      </c>
      <c r="X89" s="14" t="s">
        <v>578</v>
      </c>
      <c r="Y89" s="14" t="s">
        <v>578</v>
      </c>
      <c r="Z89" s="14">
        <v>3</v>
      </c>
      <c r="AA89" s="39">
        <v>59</v>
      </c>
      <c r="AB89" s="14" t="s">
        <v>578</v>
      </c>
      <c r="AC89" s="14">
        <v>102</v>
      </c>
      <c r="AD89" s="39">
        <v>4</v>
      </c>
      <c r="AE89" s="39">
        <v>150</v>
      </c>
      <c r="AF89" s="39">
        <v>90</v>
      </c>
      <c r="AG89" s="14">
        <v>241</v>
      </c>
      <c r="AH89" s="14">
        <v>820</v>
      </c>
      <c r="AI89" s="14" t="s">
        <v>578</v>
      </c>
      <c r="AJ89" s="14">
        <v>10</v>
      </c>
      <c r="AK89" s="39">
        <v>10</v>
      </c>
      <c r="AL89" s="91">
        <v>2</v>
      </c>
      <c r="AM89" s="14">
        <v>0</v>
      </c>
      <c r="AN89" s="14">
        <v>0</v>
      </c>
      <c r="AO89" s="92">
        <v>50</v>
      </c>
      <c r="AP89" s="100">
        <f t="shared" si="32"/>
        <v>20679</v>
      </c>
      <c r="AQ89" s="14">
        <v>851</v>
      </c>
      <c r="AR89" s="14">
        <v>0</v>
      </c>
      <c r="AS89" s="101">
        <f t="shared" si="30"/>
        <v>21530</v>
      </c>
      <c r="AT89" s="29"/>
      <c r="AU89" s="40">
        <v>851363</v>
      </c>
      <c r="AV89" s="43">
        <f t="shared" si="28"/>
        <v>20679000</v>
      </c>
      <c r="AW89" s="43">
        <f t="shared" si="31"/>
        <v>52000</v>
      </c>
      <c r="AX89" s="43">
        <f t="shared" si="29"/>
        <v>20627000</v>
      </c>
    </row>
    <row r="90" spans="1:50" ht="18.399999999999999" customHeight="1" x14ac:dyDescent="0.25">
      <c r="A90" s="8" t="s">
        <v>356</v>
      </c>
      <c r="B90" s="8" t="s">
        <v>576</v>
      </c>
      <c r="C90" s="14">
        <v>24837</v>
      </c>
      <c r="D90" s="14" t="s">
        <v>578</v>
      </c>
      <c r="E90" s="38">
        <f t="shared" si="27"/>
        <v>24837</v>
      </c>
      <c r="F90" s="25" t="s">
        <v>578</v>
      </c>
      <c r="G90" s="14">
        <v>240</v>
      </c>
      <c r="H90" s="14">
        <v>51</v>
      </c>
      <c r="I90" s="14">
        <v>20</v>
      </c>
      <c r="J90" s="14">
        <v>18</v>
      </c>
      <c r="K90" s="14">
        <v>5</v>
      </c>
      <c r="L90" s="14" t="s">
        <v>578</v>
      </c>
      <c r="M90" s="14" t="s">
        <v>578</v>
      </c>
      <c r="N90" s="14">
        <v>80</v>
      </c>
      <c r="O90" s="14">
        <v>9</v>
      </c>
      <c r="P90" s="14">
        <v>18</v>
      </c>
      <c r="Q90" s="14">
        <v>10</v>
      </c>
      <c r="R90" s="14" t="s">
        <v>578</v>
      </c>
      <c r="S90" s="14" t="s">
        <v>578</v>
      </c>
      <c r="T90" s="14">
        <v>165</v>
      </c>
      <c r="U90" s="14" t="s">
        <v>578</v>
      </c>
      <c r="V90" s="14">
        <v>2</v>
      </c>
      <c r="W90" s="14">
        <v>3</v>
      </c>
      <c r="X90" s="14" t="s">
        <v>578</v>
      </c>
      <c r="Y90" s="14" t="s">
        <v>578</v>
      </c>
      <c r="Z90" s="14">
        <v>3</v>
      </c>
      <c r="AA90" s="39">
        <v>89</v>
      </c>
      <c r="AB90" s="14" t="s">
        <v>578</v>
      </c>
      <c r="AC90" s="14">
        <v>102</v>
      </c>
      <c r="AD90" s="39">
        <v>8</v>
      </c>
      <c r="AE90" s="39">
        <v>150</v>
      </c>
      <c r="AF90" s="39">
        <v>25</v>
      </c>
      <c r="AG90" s="14">
        <v>241</v>
      </c>
      <c r="AH90" s="14">
        <v>865</v>
      </c>
      <c r="AI90" s="14" t="s">
        <v>578</v>
      </c>
      <c r="AJ90" s="14">
        <v>10</v>
      </c>
      <c r="AK90" s="39">
        <v>10</v>
      </c>
      <c r="AL90" s="91">
        <v>0</v>
      </c>
      <c r="AM90" s="14">
        <v>0</v>
      </c>
      <c r="AN90" s="14">
        <v>0</v>
      </c>
      <c r="AO90" s="92">
        <v>700</v>
      </c>
      <c r="AP90" s="100">
        <f t="shared" si="32"/>
        <v>27661</v>
      </c>
      <c r="AQ90" s="14">
        <v>277</v>
      </c>
      <c r="AR90" s="14">
        <v>0</v>
      </c>
      <c r="AS90" s="101">
        <f t="shared" si="30"/>
        <v>27938</v>
      </c>
      <c r="AT90" s="29"/>
      <c r="AU90" s="40">
        <v>277081</v>
      </c>
      <c r="AV90" s="43">
        <f t="shared" si="28"/>
        <v>27661000</v>
      </c>
      <c r="AW90" s="43">
        <f t="shared" si="31"/>
        <v>700000</v>
      </c>
      <c r="AX90" s="43">
        <f t="shared" si="29"/>
        <v>26961000</v>
      </c>
    </row>
    <row r="91" spans="1:50" ht="18.399999999999999" customHeight="1" x14ac:dyDescent="0.25">
      <c r="A91" s="8" t="s">
        <v>357</v>
      </c>
      <c r="B91" s="8" t="s">
        <v>582</v>
      </c>
      <c r="C91" s="14">
        <v>19939</v>
      </c>
      <c r="D91" s="14" t="s">
        <v>578</v>
      </c>
      <c r="E91" s="38">
        <f t="shared" si="27"/>
        <v>19939</v>
      </c>
      <c r="F91" s="25" t="s">
        <v>578</v>
      </c>
      <c r="G91" s="14">
        <v>240</v>
      </c>
      <c r="H91" s="14">
        <v>58</v>
      </c>
      <c r="I91" s="14">
        <v>21</v>
      </c>
      <c r="J91" s="14">
        <v>19</v>
      </c>
      <c r="K91" s="14">
        <v>5</v>
      </c>
      <c r="L91" s="14" t="s">
        <v>578</v>
      </c>
      <c r="M91" s="14" t="s">
        <v>578</v>
      </c>
      <c r="N91" s="14">
        <v>80</v>
      </c>
      <c r="O91" s="14">
        <v>4</v>
      </c>
      <c r="P91" s="14">
        <v>8</v>
      </c>
      <c r="Q91" s="14">
        <v>10</v>
      </c>
      <c r="R91" s="14">
        <v>6</v>
      </c>
      <c r="S91" s="14" t="s">
        <v>578</v>
      </c>
      <c r="T91" s="14">
        <v>165</v>
      </c>
      <c r="U91" s="14" t="s">
        <v>578</v>
      </c>
      <c r="V91" s="14">
        <v>3</v>
      </c>
      <c r="W91" s="14">
        <v>2</v>
      </c>
      <c r="X91" s="14" t="s">
        <v>578</v>
      </c>
      <c r="Y91" s="14" t="s">
        <v>578</v>
      </c>
      <c r="Z91" s="14">
        <v>3</v>
      </c>
      <c r="AA91" s="39">
        <v>59</v>
      </c>
      <c r="AB91" s="14" t="s">
        <v>578</v>
      </c>
      <c r="AC91" s="14">
        <v>102</v>
      </c>
      <c r="AD91" s="39">
        <v>4</v>
      </c>
      <c r="AE91" s="39">
        <v>180</v>
      </c>
      <c r="AF91" s="39">
        <v>20</v>
      </c>
      <c r="AG91" s="14">
        <v>321</v>
      </c>
      <c r="AH91" s="14">
        <v>375</v>
      </c>
      <c r="AI91" s="14" t="s">
        <v>578</v>
      </c>
      <c r="AJ91" s="14">
        <v>10</v>
      </c>
      <c r="AK91" s="39">
        <v>10</v>
      </c>
      <c r="AL91" s="91">
        <v>2</v>
      </c>
      <c r="AM91" s="14">
        <v>0</v>
      </c>
      <c r="AN91" s="14">
        <v>0</v>
      </c>
      <c r="AO91" s="92">
        <v>300</v>
      </c>
      <c r="AP91" s="100">
        <f t="shared" si="32"/>
        <v>21946</v>
      </c>
      <c r="AQ91" s="14">
        <v>111</v>
      </c>
      <c r="AR91" s="14">
        <v>0</v>
      </c>
      <c r="AS91" s="101">
        <f t="shared" si="30"/>
        <v>22057</v>
      </c>
      <c r="AT91" s="29"/>
      <c r="AU91" s="40">
        <v>111440</v>
      </c>
      <c r="AV91" s="43">
        <f t="shared" si="28"/>
        <v>21946000</v>
      </c>
      <c r="AW91" s="43">
        <f t="shared" si="31"/>
        <v>302000</v>
      </c>
      <c r="AX91" s="43">
        <f t="shared" si="29"/>
        <v>21644000</v>
      </c>
    </row>
    <row r="92" spans="1:50" ht="17.25" customHeight="1" x14ac:dyDescent="0.25">
      <c r="A92" s="8" t="s">
        <v>358</v>
      </c>
      <c r="B92" s="8" t="s">
        <v>9</v>
      </c>
      <c r="C92" s="14">
        <v>21737</v>
      </c>
      <c r="D92" s="14" t="s">
        <v>578</v>
      </c>
      <c r="E92" s="38">
        <f t="shared" si="27"/>
        <v>21737</v>
      </c>
      <c r="F92" s="25" t="s">
        <v>578</v>
      </c>
      <c r="G92" s="14">
        <v>240</v>
      </c>
      <c r="H92" s="14">
        <v>44</v>
      </c>
      <c r="I92" s="14">
        <v>19</v>
      </c>
      <c r="J92" s="14">
        <v>18</v>
      </c>
      <c r="K92" s="14">
        <v>5</v>
      </c>
      <c r="L92" s="14" t="s">
        <v>578</v>
      </c>
      <c r="M92" s="14" t="s">
        <v>578</v>
      </c>
      <c r="N92" s="14">
        <v>80</v>
      </c>
      <c r="O92" s="14">
        <v>3</v>
      </c>
      <c r="P92" s="14">
        <v>6</v>
      </c>
      <c r="Q92" s="14">
        <v>10</v>
      </c>
      <c r="R92" s="14">
        <v>6</v>
      </c>
      <c r="S92" s="14" t="s">
        <v>578</v>
      </c>
      <c r="T92" s="14">
        <v>165</v>
      </c>
      <c r="U92" s="14" t="s">
        <v>578</v>
      </c>
      <c r="V92" s="14" t="s">
        <v>578</v>
      </c>
      <c r="W92" s="14">
        <v>1</v>
      </c>
      <c r="X92" s="14" t="s">
        <v>578</v>
      </c>
      <c r="Y92" s="14" t="s">
        <v>578</v>
      </c>
      <c r="Z92" s="14">
        <v>3</v>
      </c>
      <c r="AA92" s="39">
        <v>59</v>
      </c>
      <c r="AB92" s="14" t="s">
        <v>578</v>
      </c>
      <c r="AC92" s="14">
        <v>102</v>
      </c>
      <c r="AD92" s="39">
        <v>8</v>
      </c>
      <c r="AE92" s="39">
        <v>150</v>
      </c>
      <c r="AF92" s="39">
        <v>25</v>
      </c>
      <c r="AG92" s="14">
        <v>161</v>
      </c>
      <c r="AH92" s="14">
        <v>321</v>
      </c>
      <c r="AI92" s="14" t="s">
        <v>578</v>
      </c>
      <c r="AJ92" s="14">
        <v>10</v>
      </c>
      <c r="AK92" s="39">
        <v>10</v>
      </c>
      <c r="AL92" s="91">
        <v>0</v>
      </c>
      <c r="AM92" s="14">
        <v>0</v>
      </c>
      <c r="AN92" s="14">
        <v>0</v>
      </c>
      <c r="AO92" s="92">
        <v>100</v>
      </c>
      <c r="AP92" s="100">
        <f t="shared" si="32"/>
        <v>23283</v>
      </c>
      <c r="AQ92" s="14">
        <v>625</v>
      </c>
      <c r="AR92" s="14">
        <v>0</v>
      </c>
      <c r="AS92" s="101">
        <f t="shared" si="30"/>
        <v>23908</v>
      </c>
      <c r="AT92" s="29"/>
      <c r="AU92" s="40">
        <v>625214</v>
      </c>
      <c r="AV92" s="43">
        <f t="shared" si="28"/>
        <v>23283000</v>
      </c>
      <c r="AW92" s="43">
        <f t="shared" si="31"/>
        <v>100000</v>
      </c>
      <c r="AX92" s="43">
        <f t="shared" si="29"/>
        <v>23183000</v>
      </c>
    </row>
    <row r="93" spans="1:50" ht="18.399999999999999" customHeight="1" x14ac:dyDescent="0.25">
      <c r="A93" s="8" t="s">
        <v>359</v>
      </c>
      <c r="B93" s="8" t="s">
        <v>1</v>
      </c>
      <c r="C93" s="14">
        <v>64823</v>
      </c>
      <c r="D93" s="14">
        <v>707</v>
      </c>
      <c r="E93" s="38">
        <f t="shared" si="27"/>
        <v>65530</v>
      </c>
      <c r="F93" s="25" t="s">
        <v>578</v>
      </c>
      <c r="G93" s="14">
        <v>240</v>
      </c>
      <c r="H93" s="14">
        <v>173</v>
      </c>
      <c r="I93" s="14">
        <v>37</v>
      </c>
      <c r="J93" s="14">
        <v>25</v>
      </c>
      <c r="K93" s="14">
        <v>5</v>
      </c>
      <c r="L93" s="14" t="s">
        <v>578</v>
      </c>
      <c r="M93" s="14" t="s">
        <v>578</v>
      </c>
      <c r="N93" s="14">
        <v>120</v>
      </c>
      <c r="O93" s="14">
        <v>35</v>
      </c>
      <c r="P93" s="14">
        <v>69</v>
      </c>
      <c r="Q93" s="14">
        <v>10</v>
      </c>
      <c r="R93" s="14">
        <v>36</v>
      </c>
      <c r="S93" s="14" t="s">
        <v>578</v>
      </c>
      <c r="T93" s="14">
        <v>165</v>
      </c>
      <c r="U93" s="14">
        <v>612</v>
      </c>
      <c r="V93" s="14">
        <v>7</v>
      </c>
      <c r="W93" s="14">
        <v>11</v>
      </c>
      <c r="X93" s="14">
        <v>35</v>
      </c>
      <c r="Y93" s="14" t="s">
        <v>578</v>
      </c>
      <c r="Z93" s="14">
        <v>3</v>
      </c>
      <c r="AA93" s="39">
        <v>245</v>
      </c>
      <c r="AB93" s="14" t="s">
        <v>578</v>
      </c>
      <c r="AC93" s="14">
        <v>289</v>
      </c>
      <c r="AD93" s="39">
        <v>8</v>
      </c>
      <c r="AE93" s="39">
        <v>525</v>
      </c>
      <c r="AF93" s="39">
        <v>302</v>
      </c>
      <c r="AG93" s="14">
        <v>678</v>
      </c>
      <c r="AH93" s="14">
        <v>3368</v>
      </c>
      <c r="AI93" s="14" t="s">
        <v>578</v>
      </c>
      <c r="AJ93" s="14">
        <v>10</v>
      </c>
      <c r="AK93" s="39">
        <v>10</v>
      </c>
      <c r="AL93" s="91">
        <v>0</v>
      </c>
      <c r="AM93" s="14">
        <v>0</v>
      </c>
      <c r="AN93" s="14">
        <v>0</v>
      </c>
      <c r="AO93" s="92">
        <v>30</v>
      </c>
      <c r="AP93" s="100">
        <f t="shared" si="32"/>
        <v>72578</v>
      </c>
      <c r="AQ93" s="14">
        <v>502</v>
      </c>
      <c r="AR93" s="14">
        <v>0</v>
      </c>
      <c r="AS93" s="101">
        <f t="shared" si="30"/>
        <v>73080</v>
      </c>
      <c r="AT93" s="29"/>
      <c r="AU93" s="40">
        <v>502030</v>
      </c>
      <c r="AV93" s="43">
        <f t="shared" si="28"/>
        <v>72578000</v>
      </c>
      <c r="AW93" s="43">
        <f t="shared" si="31"/>
        <v>30000</v>
      </c>
      <c r="AX93" s="43">
        <f t="shared" si="29"/>
        <v>72548000</v>
      </c>
    </row>
    <row r="94" spans="1:50" ht="18.399999999999999" customHeight="1" x14ac:dyDescent="0.25">
      <c r="A94" s="8" t="s">
        <v>360</v>
      </c>
      <c r="B94" s="8" t="s">
        <v>10</v>
      </c>
      <c r="C94" s="14">
        <v>18429</v>
      </c>
      <c r="D94" s="14" t="s">
        <v>578</v>
      </c>
      <c r="E94" s="38">
        <f t="shared" si="27"/>
        <v>18429</v>
      </c>
      <c r="F94" s="25" t="s">
        <v>578</v>
      </c>
      <c r="G94" s="14">
        <v>240</v>
      </c>
      <c r="H94" s="14">
        <v>44</v>
      </c>
      <c r="I94" s="14">
        <v>19</v>
      </c>
      <c r="J94" s="14">
        <v>18</v>
      </c>
      <c r="K94" s="14">
        <v>5</v>
      </c>
      <c r="L94" s="14" t="s">
        <v>578</v>
      </c>
      <c r="M94" s="14" t="s">
        <v>578</v>
      </c>
      <c r="N94" s="14">
        <v>80</v>
      </c>
      <c r="O94" s="14">
        <v>3</v>
      </c>
      <c r="P94" s="14">
        <v>6</v>
      </c>
      <c r="Q94" s="14">
        <v>10</v>
      </c>
      <c r="R94" s="14">
        <v>6</v>
      </c>
      <c r="S94" s="14" t="s">
        <v>578</v>
      </c>
      <c r="T94" s="14">
        <v>165</v>
      </c>
      <c r="U94" s="14" t="s">
        <v>578</v>
      </c>
      <c r="V94" s="14">
        <v>1</v>
      </c>
      <c r="W94" s="14">
        <v>1</v>
      </c>
      <c r="X94" s="14" t="s">
        <v>578</v>
      </c>
      <c r="Y94" s="14" t="s">
        <v>578</v>
      </c>
      <c r="Z94" s="14">
        <v>3</v>
      </c>
      <c r="AA94" s="39">
        <v>59</v>
      </c>
      <c r="AB94" s="14" t="s">
        <v>578</v>
      </c>
      <c r="AC94" s="14">
        <v>102</v>
      </c>
      <c r="AD94" s="39">
        <v>4</v>
      </c>
      <c r="AE94" s="39">
        <v>120</v>
      </c>
      <c r="AF94" s="39">
        <v>69</v>
      </c>
      <c r="AG94" s="14" t="s">
        <v>578</v>
      </c>
      <c r="AH94" s="14">
        <v>339</v>
      </c>
      <c r="AI94" s="14" t="s">
        <v>578</v>
      </c>
      <c r="AJ94" s="14">
        <v>10</v>
      </c>
      <c r="AK94" s="39" t="s">
        <v>578</v>
      </c>
      <c r="AL94" s="91">
        <v>0</v>
      </c>
      <c r="AM94" s="14">
        <v>0</v>
      </c>
      <c r="AN94" s="14">
        <v>0</v>
      </c>
      <c r="AO94" s="92">
        <v>0</v>
      </c>
      <c r="AP94" s="100">
        <f t="shared" si="32"/>
        <v>19733</v>
      </c>
      <c r="AQ94" s="14">
        <v>381</v>
      </c>
      <c r="AR94" s="14">
        <v>0</v>
      </c>
      <c r="AS94" s="101">
        <f t="shared" si="30"/>
        <v>20114</v>
      </c>
      <c r="AT94" s="29"/>
      <c r="AU94" s="40">
        <v>381219</v>
      </c>
      <c r="AV94" s="43">
        <f t="shared" si="28"/>
        <v>19733000</v>
      </c>
      <c r="AW94" s="43">
        <f t="shared" si="31"/>
        <v>0</v>
      </c>
      <c r="AX94" s="43">
        <f t="shared" si="29"/>
        <v>19733000</v>
      </c>
    </row>
    <row r="95" spans="1:50" ht="18.399999999999999" customHeight="1" x14ac:dyDescent="0.25">
      <c r="A95" s="8" t="s">
        <v>361</v>
      </c>
      <c r="B95" s="8" t="s">
        <v>11</v>
      </c>
      <c r="C95" s="14">
        <v>18853</v>
      </c>
      <c r="D95" s="14" t="s">
        <v>578</v>
      </c>
      <c r="E95" s="38">
        <f t="shared" si="27"/>
        <v>18853</v>
      </c>
      <c r="F95" s="25" t="s">
        <v>578</v>
      </c>
      <c r="G95" s="14">
        <v>240</v>
      </c>
      <c r="H95" s="14">
        <v>44</v>
      </c>
      <c r="I95" s="14">
        <v>19</v>
      </c>
      <c r="J95" s="14">
        <v>18</v>
      </c>
      <c r="K95" s="14">
        <v>5</v>
      </c>
      <c r="L95" s="14" t="s">
        <v>578</v>
      </c>
      <c r="M95" s="14" t="s">
        <v>578</v>
      </c>
      <c r="N95" s="14">
        <v>80</v>
      </c>
      <c r="O95" s="14">
        <v>3</v>
      </c>
      <c r="P95" s="14">
        <v>6</v>
      </c>
      <c r="Q95" s="14">
        <v>10</v>
      </c>
      <c r="R95" s="14" t="s">
        <v>578</v>
      </c>
      <c r="S95" s="14" t="s">
        <v>578</v>
      </c>
      <c r="T95" s="14">
        <v>165</v>
      </c>
      <c r="U95" s="14" t="s">
        <v>578</v>
      </c>
      <c r="V95" s="14">
        <v>2</v>
      </c>
      <c r="W95" s="14">
        <v>1</v>
      </c>
      <c r="X95" s="14" t="s">
        <v>578</v>
      </c>
      <c r="Y95" s="14" t="s">
        <v>578</v>
      </c>
      <c r="Z95" s="14">
        <v>3</v>
      </c>
      <c r="AA95" s="39">
        <v>59</v>
      </c>
      <c r="AB95" s="14" t="s">
        <v>578</v>
      </c>
      <c r="AC95" s="14">
        <v>102</v>
      </c>
      <c r="AD95" s="39">
        <v>4</v>
      </c>
      <c r="AE95" s="39">
        <v>120</v>
      </c>
      <c r="AF95" s="39">
        <v>86</v>
      </c>
      <c r="AG95" s="14" t="s">
        <v>578</v>
      </c>
      <c r="AH95" s="14">
        <v>303</v>
      </c>
      <c r="AI95" s="14" t="s">
        <v>578</v>
      </c>
      <c r="AJ95" s="14">
        <v>10</v>
      </c>
      <c r="AK95" s="39" t="s">
        <v>578</v>
      </c>
      <c r="AL95" s="91">
        <v>0</v>
      </c>
      <c r="AM95" s="14">
        <v>0</v>
      </c>
      <c r="AN95" s="14">
        <v>0</v>
      </c>
      <c r="AO95" s="92">
        <v>0</v>
      </c>
      <c r="AP95" s="100">
        <f t="shared" si="32"/>
        <v>20133</v>
      </c>
      <c r="AQ95" s="14">
        <v>280</v>
      </c>
      <c r="AR95" s="14">
        <v>0</v>
      </c>
      <c r="AS95" s="101">
        <f t="shared" si="30"/>
        <v>20413</v>
      </c>
      <c r="AT95" s="29"/>
      <c r="AU95" s="40">
        <v>280564</v>
      </c>
      <c r="AV95" s="43">
        <f t="shared" si="28"/>
        <v>20133000</v>
      </c>
      <c r="AW95" s="43">
        <f t="shared" si="31"/>
        <v>0</v>
      </c>
      <c r="AX95" s="43">
        <f t="shared" si="29"/>
        <v>20133000</v>
      </c>
    </row>
    <row r="96" spans="1:50" ht="18.399999999999999" customHeight="1" x14ac:dyDescent="0.25">
      <c r="A96" s="8" t="s">
        <v>362</v>
      </c>
      <c r="B96" s="8" t="s">
        <v>111</v>
      </c>
      <c r="C96" s="14">
        <v>23150</v>
      </c>
      <c r="D96" s="14" t="s">
        <v>578</v>
      </c>
      <c r="E96" s="38">
        <f t="shared" si="27"/>
        <v>23150</v>
      </c>
      <c r="F96" s="25" t="s">
        <v>578</v>
      </c>
      <c r="G96" s="14">
        <v>240</v>
      </c>
      <c r="H96" s="14">
        <v>51</v>
      </c>
      <c r="I96" s="14">
        <v>20</v>
      </c>
      <c r="J96" s="14">
        <v>18</v>
      </c>
      <c r="K96" s="14">
        <v>5</v>
      </c>
      <c r="L96" s="14" t="s">
        <v>578</v>
      </c>
      <c r="M96" s="14" t="s">
        <v>578</v>
      </c>
      <c r="N96" s="14">
        <v>80</v>
      </c>
      <c r="O96" s="14">
        <v>4</v>
      </c>
      <c r="P96" s="14">
        <v>8</v>
      </c>
      <c r="Q96" s="14">
        <v>10</v>
      </c>
      <c r="R96" s="14">
        <v>6</v>
      </c>
      <c r="S96" s="14" t="s">
        <v>578</v>
      </c>
      <c r="T96" s="14">
        <v>165</v>
      </c>
      <c r="U96" s="14" t="s">
        <v>578</v>
      </c>
      <c r="V96" s="14">
        <v>1</v>
      </c>
      <c r="W96" s="14">
        <v>2</v>
      </c>
      <c r="X96" s="14" t="s">
        <v>578</v>
      </c>
      <c r="Y96" s="14" t="s">
        <v>578</v>
      </c>
      <c r="Z96" s="14">
        <v>3</v>
      </c>
      <c r="AA96" s="39">
        <v>59</v>
      </c>
      <c r="AB96" s="14" t="s">
        <v>578</v>
      </c>
      <c r="AC96" s="14">
        <v>102</v>
      </c>
      <c r="AD96" s="39">
        <v>4</v>
      </c>
      <c r="AE96" s="39">
        <v>150</v>
      </c>
      <c r="AF96" s="39">
        <v>119</v>
      </c>
      <c r="AG96" s="14">
        <v>241</v>
      </c>
      <c r="AH96" s="14">
        <v>330</v>
      </c>
      <c r="AI96" s="14" t="s">
        <v>578</v>
      </c>
      <c r="AJ96" s="14">
        <v>10</v>
      </c>
      <c r="AK96" s="39">
        <v>10</v>
      </c>
      <c r="AL96" s="91">
        <v>10</v>
      </c>
      <c r="AM96" s="14">
        <v>0</v>
      </c>
      <c r="AN96" s="14">
        <v>10</v>
      </c>
      <c r="AO96" s="92">
        <v>800</v>
      </c>
      <c r="AP96" s="100">
        <f t="shared" si="32"/>
        <v>25608</v>
      </c>
      <c r="AQ96" s="14">
        <v>357</v>
      </c>
      <c r="AR96" s="14">
        <v>0</v>
      </c>
      <c r="AS96" s="101">
        <f t="shared" si="30"/>
        <v>25965</v>
      </c>
      <c r="AT96" s="29"/>
      <c r="AU96" s="40">
        <v>357879</v>
      </c>
      <c r="AV96" s="43">
        <f t="shared" si="28"/>
        <v>25608000</v>
      </c>
      <c r="AW96" s="43">
        <f t="shared" si="31"/>
        <v>820000</v>
      </c>
      <c r="AX96" s="43">
        <f t="shared" si="29"/>
        <v>24788000</v>
      </c>
    </row>
    <row r="97" spans="1:50" ht="18.399999999999999" customHeight="1" x14ac:dyDescent="0.25">
      <c r="A97" s="8" t="s">
        <v>363</v>
      </c>
      <c r="B97" s="8" t="s">
        <v>112</v>
      </c>
      <c r="C97" s="14">
        <v>19958</v>
      </c>
      <c r="D97" s="14" t="s">
        <v>578</v>
      </c>
      <c r="E97" s="38">
        <f t="shared" si="27"/>
        <v>19958</v>
      </c>
      <c r="F97" s="25" t="s">
        <v>578</v>
      </c>
      <c r="G97" s="14">
        <v>240</v>
      </c>
      <c r="H97" s="14">
        <v>44</v>
      </c>
      <c r="I97" s="14">
        <v>19</v>
      </c>
      <c r="J97" s="14">
        <v>18</v>
      </c>
      <c r="K97" s="14">
        <v>5</v>
      </c>
      <c r="L97" s="14" t="s">
        <v>578</v>
      </c>
      <c r="M97" s="14" t="s">
        <v>578</v>
      </c>
      <c r="N97" s="14">
        <v>80</v>
      </c>
      <c r="O97" s="14">
        <v>4</v>
      </c>
      <c r="P97" s="14">
        <v>8</v>
      </c>
      <c r="Q97" s="14">
        <v>10</v>
      </c>
      <c r="R97" s="14">
        <v>6</v>
      </c>
      <c r="S97" s="14" t="s">
        <v>578</v>
      </c>
      <c r="T97" s="14">
        <v>165</v>
      </c>
      <c r="U97" s="14" t="s">
        <v>578</v>
      </c>
      <c r="V97" s="14" t="s">
        <v>578</v>
      </c>
      <c r="W97" s="14">
        <v>1</v>
      </c>
      <c r="X97" s="14" t="s">
        <v>578</v>
      </c>
      <c r="Y97" s="14" t="s">
        <v>578</v>
      </c>
      <c r="Z97" s="14">
        <v>3</v>
      </c>
      <c r="AA97" s="39">
        <v>85</v>
      </c>
      <c r="AB97" s="14" t="s">
        <v>578</v>
      </c>
      <c r="AC97" s="14">
        <v>102</v>
      </c>
      <c r="AD97" s="39">
        <v>4</v>
      </c>
      <c r="AE97" s="39">
        <v>120</v>
      </c>
      <c r="AF97" s="39">
        <v>24</v>
      </c>
      <c r="AG97" s="14" t="s">
        <v>578</v>
      </c>
      <c r="AH97" s="14">
        <v>491</v>
      </c>
      <c r="AI97" s="14" t="s">
        <v>578</v>
      </c>
      <c r="AJ97" s="14">
        <v>10</v>
      </c>
      <c r="AK97" s="39" t="s">
        <v>578</v>
      </c>
      <c r="AL97" s="91">
        <v>5</v>
      </c>
      <c r="AM97" s="14">
        <v>0</v>
      </c>
      <c r="AN97" s="14">
        <v>0</v>
      </c>
      <c r="AO97" s="92">
        <v>0</v>
      </c>
      <c r="AP97" s="100">
        <f t="shared" si="32"/>
        <v>21402</v>
      </c>
      <c r="AQ97" s="14">
        <v>567</v>
      </c>
      <c r="AR97" s="14">
        <v>0</v>
      </c>
      <c r="AS97" s="101">
        <f t="shared" si="30"/>
        <v>21969</v>
      </c>
      <c r="AT97" s="29"/>
      <c r="AU97" s="40">
        <v>567562</v>
      </c>
      <c r="AV97" s="43">
        <f t="shared" si="28"/>
        <v>21402000</v>
      </c>
      <c r="AW97" s="43">
        <f t="shared" si="31"/>
        <v>5000</v>
      </c>
      <c r="AX97" s="43">
        <f t="shared" si="29"/>
        <v>21397000</v>
      </c>
    </row>
    <row r="98" spans="1:50" ht="18.399999999999999" customHeight="1" x14ac:dyDescent="0.25">
      <c r="A98" s="8" t="s">
        <v>364</v>
      </c>
      <c r="B98" s="8" t="s">
        <v>563</v>
      </c>
      <c r="C98" s="14">
        <v>23774</v>
      </c>
      <c r="D98" s="14" t="s">
        <v>578</v>
      </c>
      <c r="E98" s="38">
        <f t="shared" si="27"/>
        <v>23774</v>
      </c>
      <c r="F98" s="25" t="s">
        <v>578</v>
      </c>
      <c r="G98" s="14">
        <v>240</v>
      </c>
      <c r="H98" s="14">
        <v>58</v>
      </c>
      <c r="I98" s="14">
        <v>21</v>
      </c>
      <c r="J98" s="14">
        <v>19</v>
      </c>
      <c r="K98" s="14">
        <v>5</v>
      </c>
      <c r="L98" s="14" t="s">
        <v>578</v>
      </c>
      <c r="M98" s="14" t="s">
        <v>578</v>
      </c>
      <c r="N98" s="14">
        <v>80</v>
      </c>
      <c r="O98" s="14">
        <v>12</v>
      </c>
      <c r="P98" s="14">
        <v>24</v>
      </c>
      <c r="Q98" s="14">
        <v>10</v>
      </c>
      <c r="R98" s="14">
        <v>12</v>
      </c>
      <c r="S98" s="14" t="s">
        <v>578</v>
      </c>
      <c r="T98" s="14">
        <v>165</v>
      </c>
      <c r="U98" s="14" t="s">
        <v>578</v>
      </c>
      <c r="V98" s="14">
        <v>2</v>
      </c>
      <c r="W98" s="14">
        <v>3</v>
      </c>
      <c r="X98" s="14" t="s">
        <v>578</v>
      </c>
      <c r="Y98" s="14" t="s">
        <v>578</v>
      </c>
      <c r="Z98" s="14">
        <v>3</v>
      </c>
      <c r="AA98" s="39">
        <v>109</v>
      </c>
      <c r="AB98" s="14" t="s">
        <v>578</v>
      </c>
      <c r="AC98" s="14">
        <v>136</v>
      </c>
      <c r="AD98" s="39">
        <v>8</v>
      </c>
      <c r="AE98" s="39">
        <v>180</v>
      </c>
      <c r="AF98" s="39">
        <v>78</v>
      </c>
      <c r="AG98" s="14" t="s">
        <v>578</v>
      </c>
      <c r="AH98" s="14">
        <v>1043</v>
      </c>
      <c r="AI98" s="14" t="s">
        <v>578</v>
      </c>
      <c r="AJ98" s="14">
        <v>10</v>
      </c>
      <c r="AK98" s="39" t="s">
        <v>578</v>
      </c>
      <c r="AL98" s="91">
        <v>5</v>
      </c>
      <c r="AM98" s="14">
        <v>0</v>
      </c>
      <c r="AN98" s="14">
        <v>5</v>
      </c>
      <c r="AO98" s="92">
        <v>100</v>
      </c>
      <c r="AP98" s="100">
        <f t="shared" si="32"/>
        <v>26102</v>
      </c>
      <c r="AQ98" s="14">
        <v>313</v>
      </c>
      <c r="AR98" s="14">
        <v>0</v>
      </c>
      <c r="AS98" s="101">
        <f t="shared" si="30"/>
        <v>26415</v>
      </c>
      <c r="AT98" s="29"/>
      <c r="AU98" s="40">
        <v>313578</v>
      </c>
      <c r="AV98" s="43">
        <f t="shared" si="28"/>
        <v>26102000</v>
      </c>
      <c r="AW98" s="43">
        <f t="shared" si="31"/>
        <v>110000</v>
      </c>
      <c r="AX98" s="43">
        <f t="shared" si="29"/>
        <v>25992000</v>
      </c>
    </row>
    <row r="99" spans="1:50" ht="18.399999999999999" customHeight="1" x14ac:dyDescent="0.25">
      <c r="A99" s="8" t="s">
        <v>365</v>
      </c>
      <c r="B99" s="8" t="s">
        <v>113</v>
      </c>
      <c r="C99" s="14">
        <v>28206</v>
      </c>
      <c r="D99" s="14" t="s">
        <v>578</v>
      </c>
      <c r="E99" s="38">
        <f t="shared" si="27"/>
        <v>28206</v>
      </c>
      <c r="F99" s="25" t="s">
        <v>578</v>
      </c>
      <c r="G99" s="14">
        <v>240</v>
      </c>
      <c r="H99" s="14">
        <v>65</v>
      </c>
      <c r="I99" s="14">
        <v>22</v>
      </c>
      <c r="J99" s="14">
        <v>19</v>
      </c>
      <c r="K99" s="14">
        <v>5</v>
      </c>
      <c r="L99" s="14" t="s">
        <v>578</v>
      </c>
      <c r="M99" s="14" t="s">
        <v>578</v>
      </c>
      <c r="N99" s="14">
        <v>80</v>
      </c>
      <c r="O99" s="14">
        <v>6</v>
      </c>
      <c r="P99" s="14">
        <v>12</v>
      </c>
      <c r="Q99" s="14">
        <v>10</v>
      </c>
      <c r="R99" s="14">
        <v>6</v>
      </c>
      <c r="S99" s="14" t="s">
        <v>578</v>
      </c>
      <c r="T99" s="14">
        <v>165</v>
      </c>
      <c r="U99" s="14" t="s">
        <v>578</v>
      </c>
      <c r="V99" s="14">
        <v>1</v>
      </c>
      <c r="W99" s="14">
        <v>3</v>
      </c>
      <c r="X99" s="14">
        <v>6</v>
      </c>
      <c r="Y99" s="14" t="s">
        <v>578</v>
      </c>
      <c r="Z99" s="14">
        <v>3</v>
      </c>
      <c r="AA99" s="39">
        <v>79</v>
      </c>
      <c r="AB99" s="14" t="s">
        <v>578</v>
      </c>
      <c r="AC99" s="14">
        <v>102</v>
      </c>
      <c r="AD99" s="39">
        <v>8</v>
      </c>
      <c r="AE99" s="39">
        <v>180</v>
      </c>
      <c r="AF99" s="39">
        <v>171</v>
      </c>
      <c r="AG99" s="14">
        <v>357</v>
      </c>
      <c r="AH99" s="14">
        <v>615</v>
      </c>
      <c r="AI99" s="14" t="s">
        <v>578</v>
      </c>
      <c r="AJ99" s="14">
        <v>10</v>
      </c>
      <c r="AK99" s="39">
        <v>10</v>
      </c>
      <c r="AL99" s="91">
        <v>0</v>
      </c>
      <c r="AM99" s="14">
        <v>0</v>
      </c>
      <c r="AN99" s="14">
        <v>0</v>
      </c>
      <c r="AO99" s="92">
        <v>50</v>
      </c>
      <c r="AP99" s="100">
        <f t="shared" si="32"/>
        <v>30431</v>
      </c>
      <c r="AQ99" s="14">
        <v>179</v>
      </c>
      <c r="AR99" s="14">
        <v>0</v>
      </c>
      <c r="AS99" s="101">
        <f t="shared" si="30"/>
        <v>30610</v>
      </c>
      <c r="AT99" s="29"/>
      <c r="AU99" s="40">
        <v>179690</v>
      </c>
      <c r="AV99" s="43">
        <f t="shared" si="28"/>
        <v>30431000</v>
      </c>
      <c r="AW99" s="43">
        <f t="shared" si="31"/>
        <v>50000</v>
      </c>
      <c r="AX99" s="43">
        <f t="shared" si="29"/>
        <v>30381000</v>
      </c>
    </row>
    <row r="100" spans="1:50" ht="18.399999999999999" customHeight="1" x14ac:dyDescent="0.25">
      <c r="A100" s="8" t="s">
        <v>366</v>
      </c>
      <c r="B100" s="8" t="s">
        <v>114</v>
      </c>
      <c r="C100" s="14">
        <v>20497</v>
      </c>
      <c r="D100" s="14" t="s">
        <v>578</v>
      </c>
      <c r="E100" s="38">
        <f t="shared" si="27"/>
        <v>20497</v>
      </c>
      <c r="F100" s="25" t="s">
        <v>578</v>
      </c>
      <c r="G100" s="14">
        <v>240</v>
      </c>
      <c r="H100" s="14">
        <v>44</v>
      </c>
      <c r="I100" s="14">
        <v>19</v>
      </c>
      <c r="J100" s="14">
        <v>18</v>
      </c>
      <c r="K100" s="14">
        <v>5</v>
      </c>
      <c r="L100" s="14" t="s">
        <v>578</v>
      </c>
      <c r="M100" s="14" t="s">
        <v>578</v>
      </c>
      <c r="N100" s="14">
        <v>80</v>
      </c>
      <c r="O100" s="14">
        <v>3</v>
      </c>
      <c r="P100" s="14">
        <v>6</v>
      </c>
      <c r="Q100" s="14">
        <v>10</v>
      </c>
      <c r="R100" s="14" t="s">
        <v>578</v>
      </c>
      <c r="S100" s="14" t="s">
        <v>578</v>
      </c>
      <c r="T100" s="14">
        <v>165</v>
      </c>
      <c r="U100" s="14" t="s">
        <v>578</v>
      </c>
      <c r="V100" s="14">
        <v>1</v>
      </c>
      <c r="W100" s="14">
        <v>1</v>
      </c>
      <c r="X100" s="14" t="s">
        <v>578</v>
      </c>
      <c r="Y100" s="14" t="s">
        <v>578</v>
      </c>
      <c r="Z100" s="14">
        <v>3</v>
      </c>
      <c r="AA100" s="39">
        <v>59</v>
      </c>
      <c r="AB100" s="14" t="s">
        <v>578</v>
      </c>
      <c r="AC100" s="14">
        <v>102</v>
      </c>
      <c r="AD100" s="39">
        <v>4</v>
      </c>
      <c r="AE100" s="39">
        <v>120</v>
      </c>
      <c r="AF100" s="39">
        <v>92</v>
      </c>
      <c r="AG100" s="14" t="s">
        <v>578</v>
      </c>
      <c r="AH100" s="14">
        <v>339</v>
      </c>
      <c r="AI100" s="14" t="s">
        <v>578</v>
      </c>
      <c r="AJ100" s="14">
        <v>10</v>
      </c>
      <c r="AK100" s="39" t="s">
        <v>578</v>
      </c>
      <c r="AL100" s="91">
        <v>5</v>
      </c>
      <c r="AM100" s="14">
        <v>0</v>
      </c>
      <c r="AN100" s="14">
        <v>0</v>
      </c>
      <c r="AO100" s="92">
        <v>50</v>
      </c>
      <c r="AP100" s="100">
        <f t="shared" si="32"/>
        <v>21873</v>
      </c>
      <c r="AQ100" s="14">
        <v>239</v>
      </c>
      <c r="AR100" s="14">
        <v>0</v>
      </c>
      <c r="AS100" s="101">
        <f t="shared" si="30"/>
        <v>22112</v>
      </c>
      <c r="AT100" s="29"/>
      <c r="AU100" s="40">
        <v>239893</v>
      </c>
      <c r="AV100" s="43">
        <f t="shared" si="28"/>
        <v>21873000</v>
      </c>
      <c r="AW100" s="43">
        <f t="shared" si="31"/>
        <v>55000</v>
      </c>
      <c r="AX100" s="43">
        <f t="shared" si="29"/>
        <v>21818000</v>
      </c>
    </row>
    <row r="101" spans="1:50" ht="18.399999999999999" customHeight="1" x14ac:dyDescent="0.25">
      <c r="A101" s="8" t="s">
        <v>367</v>
      </c>
      <c r="B101" s="8" t="s">
        <v>603</v>
      </c>
      <c r="C101" s="14">
        <v>25118</v>
      </c>
      <c r="D101" s="14" t="s">
        <v>578</v>
      </c>
      <c r="E101" s="38">
        <f t="shared" si="27"/>
        <v>25118</v>
      </c>
      <c r="F101" s="25" t="s">
        <v>578</v>
      </c>
      <c r="G101" s="14">
        <v>240</v>
      </c>
      <c r="H101" s="14">
        <v>58</v>
      </c>
      <c r="I101" s="14">
        <v>21</v>
      </c>
      <c r="J101" s="14">
        <v>19</v>
      </c>
      <c r="K101" s="14">
        <v>5</v>
      </c>
      <c r="L101" s="14" t="s">
        <v>578</v>
      </c>
      <c r="M101" s="14" t="s">
        <v>578</v>
      </c>
      <c r="N101" s="14">
        <v>80</v>
      </c>
      <c r="O101" s="14">
        <v>14</v>
      </c>
      <c r="P101" s="14">
        <v>27</v>
      </c>
      <c r="Q101" s="14">
        <v>10</v>
      </c>
      <c r="R101" s="14">
        <v>6</v>
      </c>
      <c r="S101" s="14" t="s">
        <v>578</v>
      </c>
      <c r="T101" s="14">
        <v>165</v>
      </c>
      <c r="U101" s="14" t="s">
        <v>578</v>
      </c>
      <c r="V101" s="14">
        <v>1</v>
      </c>
      <c r="W101" s="14">
        <v>5</v>
      </c>
      <c r="X101" s="14" t="s">
        <v>578</v>
      </c>
      <c r="Y101" s="14" t="s">
        <v>578</v>
      </c>
      <c r="Z101" s="14">
        <v>3</v>
      </c>
      <c r="AA101" s="39">
        <v>109</v>
      </c>
      <c r="AB101" s="14" t="s">
        <v>578</v>
      </c>
      <c r="AC101" s="14">
        <v>102</v>
      </c>
      <c r="AD101" s="39">
        <v>8</v>
      </c>
      <c r="AE101" s="39">
        <v>280</v>
      </c>
      <c r="AF101" s="39">
        <v>112</v>
      </c>
      <c r="AG101" s="14">
        <v>401</v>
      </c>
      <c r="AH101" s="14" t="s">
        <v>578</v>
      </c>
      <c r="AI101" s="14" t="s">
        <v>578</v>
      </c>
      <c r="AJ101" s="14">
        <v>10</v>
      </c>
      <c r="AK101" s="39">
        <v>10</v>
      </c>
      <c r="AL101" s="91">
        <v>12</v>
      </c>
      <c r="AM101" s="14">
        <v>0</v>
      </c>
      <c r="AN101" s="14">
        <v>0</v>
      </c>
      <c r="AO101" s="92">
        <v>20</v>
      </c>
      <c r="AP101" s="100">
        <f t="shared" si="32"/>
        <v>26836</v>
      </c>
      <c r="AQ101" s="14">
        <v>1763</v>
      </c>
      <c r="AR101" s="14">
        <v>0</v>
      </c>
      <c r="AS101" s="101">
        <f t="shared" si="30"/>
        <v>28599</v>
      </c>
      <c r="AT101" s="29"/>
      <c r="AU101" s="40">
        <v>1763773</v>
      </c>
      <c r="AV101" s="43">
        <f t="shared" si="28"/>
        <v>26836000</v>
      </c>
      <c r="AW101" s="43">
        <f t="shared" si="31"/>
        <v>32000</v>
      </c>
      <c r="AX101" s="43">
        <f t="shared" si="29"/>
        <v>26804000</v>
      </c>
    </row>
    <row r="102" spans="1:50" ht="18.399999999999999" customHeight="1" x14ac:dyDescent="0.25">
      <c r="A102" s="8" t="s">
        <v>368</v>
      </c>
      <c r="B102" s="8" t="s">
        <v>115</v>
      </c>
      <c r="C102" s="14">
        <v>19178</v>
      </c>
      <c r="D102" s="14" t="s">
        <v>578</v>
      </c>
      <c r="E102" s="38">
        <f t="shared" si="27"/>
        <v>19178</v>
      </c>
      <c r="F102" s="25" t="s">
        <v>578</v>
      </c>
      <c r="G102" s="14">
        <v>240</v>
      </c>
      <c r="H102" s="14">
        <v>44</v>
      </c>
      <c r="I102" s="14">
        <v>19</v>
      </c>
      <c r="J102" s="14">
        <v>18</v>
      </c>
      <c r="K102" s="14">
        <v>5</v>
      </c>
      <c r="L102" s="14" t="s">
        <v>578</v>
      </c>
      <c r="M102" s="14" t="s">
        <v>578</v>
      </c>
      <c r="N102" s="14">
        <v>80</v>
      </c>
      <c r="O102" s="14">
        <v>7</v>
      </c>
      <c r="P102" s="14">
        <v>13</v>
      </c>
      <c r="Q102" s="14">
        <v>10</v>
      </c>
      <c r="R102" s="14">
        <v>6</v>
      </c>
      <c r="S102" s="14" t="s">
        <v>578</v>
      </c>
      <c r="T102" s="14">
        <v>165</v>
      </c>
      <c r="U102" s="14" t="s">
        <v>578</v>
      </c>
      <c r="V102" s="14">
        <v>1</v>
      </c>
      <c r="W102" s="14">
        <v>2</v>
      </c>
      <c r="X102" s="14" t="s">
        <v>578</v>
      </c>
      <c r="Y102" s="14" t="s">
        <v>578</v>
      </c>
      <c r="Z102" s="14">
        <v>3</v>
      </c>
      <c r="AA102" s="39">
        <v>79</v>
      </c>
      <c r="AB102" s="14" t="s">
        <v>578</v>
      </c>
      <c r="AC102" s="14">
        <v>102</v>
      </c>
      <c r="AD102" s="39">
        <v>8</v>
      </c>
      <c r="AE102" s="39">
        <v>120</v>
      </c>
      <c r="AF102" s="39">
        <v>49</v>
      </c>
      <c r="AG102" s="14" t="s">
        <v>578</v>
      </c>
      <c r="AH102" s="14" t="s">
        <v>578</v>
      </c>
      <c r="AI102" s="14" t="s">
        <v>578</v>
      </c>
      <c r="AJ102" s="14">
        <v>10</v>
      </c>
      <c r="AK102" s="39" t="s">
        <v>578</v>
      </c>
      <c r="AL102" s="91">
        <v>20</v>
      </c>
      <c r="AM102" s="14">
        <v>0</v>
      </c>
      <c r="AN102" s="14">
        <v>0</v>
      </c>
      <c r="AO102" s="92">
        <v>0</v>
      </c>
      <c r="AP102" s="100">
        <f t="shared" si="32"/>
        <v>20179</v>
      </c>
      <c r="AQ102" s="14">
        <v>639</v>
      </c>
      <c r="AR102" s="14">
        <v>0</v>
      </c>
      <c r="AS102" s="101">
        <f t="shared" si="30"/>
        <v>20818</v>
      </c>
      <c r="AT102" s="29"/>
      <c r="AU102" s="40">
        <v>639753</v>
      </c>
      <c r="AV102" s="43">
        <f t="shared" si="28"/>
        <v>20179000</v>
      </c>
      <c r="AW102" s="43">
        <f t="shared" si="31"/>
        <v>20000</v>
      </c>
      <c r="AX102" s="43">
        <f t="shared" si="29"/>
        <v>20159000</v>
      </c>
    </row>
    <row r="103" spans="1:50" ht="18.399999999999999" customHeight="1" x14ac:dyDescent="0.25">
      <c r="A103" s="8" t="s">
        <v>369</v>
      </c>
      <c r="B103" s="8" t="s">
        <v>116</v>
      </c>
      <c r="C103" s="14">
        <v>102003</v>
      </c>
      <c r="D103" s="14" t="s">
        <v>578</v>
      </c>
      <c r="E103" s="38">
        <f t="shared" si="27"/>
        <v>102003</v>
      </c>
      <c r="F103" s="25" t="s">
        <v>578</v>
      </c>
      <c r="G103" s="14">
        <v>240</v>
      </c>
      <c r="H103" s="14">
        <v>224</v>
      </c>
      <c r="I103" s="14">
        <v>44</v>
      </c>
      <c r="J103" s="14">
        <v>28</v>
      </c>
      <c r="K103" s="14">
        <v>5</v>
      </c>
      <c r="L103" s="14" t="s">
        <v>578</v>
      </c>
      <c r="M103" s="14" t="s">
        <v>578</v>
      </c>
      <c r="N103" s="14">
        <v>160</v>
      </c>
      <c r="O103" s="14">
        <v>68</v>
      </c>
      <c r="P103" s="14">
        <v>135</v>
      </c>
      <c r="Q103" s="14">
        <v>10</v>
      </c>
      <c r="R103" s="14">
        <v>30</v>
      </c>
      <c r="S103" s="14" t="s">
        <v>578</v>
      </c>
      <c r="T103" s="14">
        <v>165</v>
      </c>
      <c r="U103" s="14" t="s">
        <v>578</v>
      </c>
      <c r="V103" s="14">
        <v>1</v>
      </c>
      <c r="W103" s="14">
        <v>18</v>
      </c>
      <c r="X103" s="14">
        <v>29</v>
      </c>
      <c r="Y103" s="14">
        <v>429</v>
      </c>
      <c r="Z103" s="14">
        <v>3</v>
      </c>
      <c r="AA103" s="39">
        <v>315</v>
      </c>
      <c r="AB103" s="14" t="s">
        <v>578</v>
      </c>
      <c r="AC103" s="14">
        <v>476</v>
      </c>
      <c r="AD103" s="39">
        <v>18</v>
      </c>
      <c r="AE103" s="39">
        <v>750</v>
      </c>
      <c r="AF103" s="39">
        <v>523</v>
      </c>
      <c r="AG103" s="14">
        <v>473</v>
      </c>
      <c r="AH103" s="14">
        <v>6901</v>
      </c>
      <c r="AI103" s="14" t="s">
        <v>578</v>
      </c>
      <c r="AJ103" s="14">
        <v>10</v>
      </c>
      <c r="AK103" s="39">
        <v>10</v>
      </c>
      <c r="AL103" s="91">
        <v>100</v>
      </c>
      <c r="AM103" s="14">
        <v>0</v>
      </c>
      <c r="AN103" s="14">
        <v>0</v>
      </c>
      <c r="AO103" s="92">
        <v>0</v>
      </c>
      <c r="AP103" s="100">
        <f t="shared" ref="AP103:AP134" si="33">SUM(E103:AO103)</f>
        <v>113168</v>
      </c>
      <c r="AQ103" s="14">
        <v>1110</v>
      </c>
      <c r="AR103" s="14">
        <v>0</v>
      </c>
      <c r="AS103" s="101">
        <f t="shared" si="30"/>
        <v>114278</v>
      </c>
      <c r="AT103" s="29"/>
      <c r="AU103" s="40">
        <v>1110697</v>
      </c>
      <c r="AV103" s="43">
        <f t="shared" si="28"/>
        <v>113168000</v>
      </c>
      <c r="AW103" s="43">
        <f t="shared" si="31"/>
        <v>100000</v>
      </c>
      <c r="AX103" s="43">
        <f t="shared" si="29"/>
        <v>113068000</v>
      </c>
    </row>
    <row r="104" spans="1:50" ht="18.399999999999999" customHeight="1" x14ac:dyDescent="0.25">
      <c r="A104" s="8" t="s">
        <v>370</v>
      </c>
      <c r="B104" s="8" t="s">
        <v>117</v>
      </c>
      <c r="C104" s="14">
        <v>51585</v>
      </c>
      <c r="D104" s="14" t="s">
        <v>578</v>
      </c>
      <c r="E104" s="38">
        <f t="shared" si="27"/>
        <v>51585</v>
      </c>
      <c r="F104" s="25" t="s">
        <v>578</v>
      </c>
      <c r="G104" s="14">
        <v>240</v>
      </c>
      <c r="H104" s="14">
        <v>108</v>
      </c>
      <c r="I104" s="14">
        <v>28</v>
      </c>
      <c r="J104" s="14">
        <v>21</v>
      </c>
      <c r="K104" s="14">
        <v>5</v>
      </c>
      <c r="L104" s="14" t="s">
        <v>578</v>
      </c>
      <c r="M104" s="14" t="s">
        <v>578</v>
      </c>
      <c r="N104" s="14">
        <v>120</v>
      </c>
      <c r="O104" s="14">
        <v>27</v>
      </c>
      <c r="P104" s="14">
        <v>53</v>
      </c>
      <c r="Q104" s="14">
        <v>10</v>
      </c>
      <c r="R104" s="14">
        <v>18</v>
      </c>
      <c r="S104" s="14" t="s">
        <v>578</v>
      </c>
      <c r="T104" s="14">
        <v>165</v>
      </c>
      <c r="U104" s="14" t="s">
        <v>578</v>
      </c>
      <c r="V104" s="14">
        <v>1</v>
      </c>
      <c r="W104" s="14">
        <v>8</v>
      </c>
      <c r="X104" s="14">
        <v>6</v>
      </c>
      <c r="Y104" s="14" t="s">
        <v>578</v>
      </c>
      <c r="Z104" s="14">
        <v>3</v>
      </c>
      <c r="AA104" s="39">
        <v>265</v>
      </c>
      <c r="AB104" s="14" t="s">
        <v>578</v>
      </c>
      <c r="AC104" s="14">
        <v>204</v>
      </c>
      <c r="AD104" s="39">
        <v>11</v>
      </c>
      <c r="AE104" s="39">
        <v>350</v>
      </c>
      <c r="AF104" s="39">
        <v>188</v>
      </c>
      <c r="AG104" s="14">
        <v>401</v>
      </c>
      <c r="AH104" s="14">
        <v>2654</v>
      </c>
      <c r="AI104" s="14" t="s">
        <v>578</v>
      </c>
      <c r="AJ104" s="14">
        <v>10</v>
      </c>
      <c r="AK104" s="39">
        <v>10</v>
      </c>
      <c r="AL104" s="91">
        <v>0</v>
      </c>
      <c r="AM104" s="14">
        <v>0</v>
      </c>
      <c r="AN104" s="14">
        <v>0</v>
      </c>
      <c r="AO104" s="92">
        <v>20</v>
      </c>
      <c r="AP104" s="100">
        <f t="shared" si="33"/>
        <v>56511</v>
      </c>
      <c r="AQ104" s="14">
        <v>566</v>
      </c>
      <c r="AR104" s="14">
        <v>0</v>
      </c>
      <c r="AS104" s="101">
        <f t="shared" si="30"/>
        <v>57077</v>
      </c>
      <c r="AT104" s="29"/>
      <c r="AU104" s="40">
        <v>566708</v>
      </c>
      <c r="AV104" s="43">
        <f t="shared" si="28"/>
        <v>56511000</v>
      </c>
      <c r="AW104" s="43">
        <f t="shared" si="31"/>
        <v>20000</v>
      </c>
      <c r="AX104" s="43">
        <f t="shared" si="29"/>
        <v>56491000</v>
      </c>
    </row>
    <row r="105" spans="1:50" ht="18.399999999999999" customHeight="1" x14ac:dyDescent="0.25">
      <c r="A105" s="8" t="s">
        <v>371</v>
      </c>
      <c r="B105" s="8" t="s">
        <v>118</v>
      </c>
      <c r="C105" s="14">
        <v>31444</v>
      </c>
      <c r="D105" s="14" t="s">
        <v>578</v>
      </c>
      <c r="E105" s="38">
        <f t="shared" si="27"/>
        <v>31444</v>
      </c>
      <c r="F105" s="25" t="s">
        <v>578</v>
      </c>
      <c r="G105" s="14">
        <v>240</v>
      </c>
      <c r="H105" s="14">
        <v>65</v>
      </c>
      <c r="I105" s="14">
        <v>22</v>
      </c>
      <c r="J105" s="14">
        <v>19</v>
      </c>
      <c r="K105" s="14">
        <v>5</v>
      </c>
      <c r="L105" s="14" t="s">
        <v>578</v>
      </c>
      <c r="M105" s="14" t="s">
        <v>578</v>
      </c>
      <c r="N105" s="14">
        <v>80</v>
      </c>
      <c r="O105" s="14">
        <v>14</v>
      </c>
      <c r="P105" s="14">
        <v>27</v>
      </c>
      <c r="Q105" s="14">
        <v>10</v>
      </c>
      <c r="R105" s="14">
        <v>6</v>
      </c>
      <c r="S105" s="14" t="s">
        <v>578</v>
      </c>
      <c r="T105" s="14">
        <v>165</v>
      </c>
      <c r="U105" s="14" t="s">
        <v>578</v>
      </c>
      <c r="V105" s="14">
        <v>1</v>
      </c>
      <c r="W105" s="14">
        <v>5</v>
      </c>
      <c r="X105" s="14" t="s">
        <v>578</v>
      </c>
      <c r="Y105" s="14" t="s">
        <v>578</v>
      </c>
      <c r="Z105" s="14">
        <v>3</v>
      </c>
      <c r="AA105" s="39">
        <v>135</v>
      </c>
      <c r="AB105" s="14" t="s">
        <v>578</v>
      </c>
      <c r="AC105" s="14">
        <v>119</v>
      </c>
      <c r="AD105" s="39">
        <v>8</v>
      </c>
      <c r="AE105" s="39">
        <v>180</v>
      </c>
      <c r="AF105" s="39">
        <v>154</v>
      </c>
      <c r="AG105" s="14">
        <v>393</v>
      </c>
      <c r="AH105" s="14">
        <v>1218</v>
      </c>
      <c r="AI105" s="14" t="s">
        <v>578</v>
      </c>
      <c r="AJ105" s="14">
        <v>10</v>
      </c>
      <c r="AK105" s="39">
        <v>10</v>
      </c>
      <c r="AL105" s="91">
        <v>0</v>
      </c>
      <c r="AM105" s="14">
        <v>0</v>
      </c>
      <c r="AN105" s="14">
        <v>0</v>
      </c>
      <c r="AO105" s="92">
        <v>0</v>
      </c>
      <c r="AP105" s="100">
        <f t="shared" si="33"/>
        <v>34333</v>
      </c>
      <c r="AQ105" s="14">
        <v>502</v>
      </c>
      <c r="AR105" s="14">
        <v>0</v>
      </c>
      <c r="AS105" s="101">
        <f t="shared" si="30"/>
        <v>34835</v>
      </c>
      <c r="AT105" s="29"/>
      <c r="AU105" s="40">
        <v>502519</v>
      </c>
      <c r="AV105" s="43">
        <f t="shared" si="28"/>
        <v>34333000</v>
      </c>
      <c r="AW105" s="43">
        <f t="shared" si="31"/>
        <v>0</v>
      </c>
      <c r="AX105" s="43">
        <f t="shared" si="29"/>
        <v>34333000</v>
      </c>
    </row>
    <row r="106" spans="1:50" ht="18.399999999999999" customHeight="1" x14ac:dyDescent="0.25">
      <c r="A106" s="8" t="s">
        <v>372</v>
      </c>
      <c r="B106" s="8" t="s">
        <v>119</v>
      </c>
      <c r="C106" s="14">
        <v>18244</v>
      </c>
      <c r="D106" s="14" t="s">
        <v>578</v>
      </c>
      <c r="E106" s="38">
        <f t="shared" si="27"/>
        <v>18244</v>
      </c>
      <c r="F106" s="25" t="s">
        <v>578</v>
      </c>
      <c r="G106" s="14">
        <v>240</v>
      </c>
      <c r="H106" s="14">
        <v>44</v>
      </c>
      <c r="I106" s="14">
        <v>19</v>
      </c>
      <c r="J106" s="14">
        <v>18</v>
      </c>
      <c r="K106" s="14">
        <v>5</v>
      </c>
      <c r="L106" s="14" t="s">
        <v>578</v>
      </c>
      <c r="M106" s="14" t="s">
        <v>578</v>
      </c>
      <c r="N106" s="14">
        <v>80</v>
      </c>
      <c r="O106" s="14">
        <v>3</v>
      </c>
      <c r="P106" s="14">
        <v>5</v>
      </c>
      <c r="Q106" s="14">
        <v>10</v>
      </c>
      <c r="R106" s="14">
        <v>6</v>
      </c>
      <c r="S106" s="14" t="s">
        <v>578</v>
      </c>
      <c r="T106" s="14">
        <v>165</v>
      </c>
      <c r="U106" s="14" t="s">
        <v>578</v>
      </c>
      <c r="V106" s="14" t="s">
        <v>578</v>
      </c>
      <c r="W106" s="14">
        <v>1</v>
      </c>
      <c r="X106" s="14" t="s">
        <v>578</v>
      </c>
      <c r="Y106" s="14" t="s">
        <v>578</v>
      </c>
      <c r="Z106" s="14">
        <v>3</v>
      </c>
      <c r="AA106" s="39">
        <v>59</v>
      </c>
      <c r="AB106" s="14" t="s">
        <v>578</v>
      </c>
      <c r="AC106" s="14">
        <v>102</v>
      </c>
      <c r="AD106" s="39">
        <v>4</v>
      </c>
      <c r="AE106" s="39">
        <v>120</v>
      </c>
      <c r="AF106" s="39">
        <v>104</v>
      </c>
      <c r="AG106" s="14" t="s">
        <v>578</v>
      </c>
      <c r="AH106" s="14">
        <v>303</v>
      </c>
      <c r="AI106" s="14" t="s">
        <v>578</v>
      </c>
      <c r="AJ106" s="14">
        <v>10</v>
      </c>
      <c r="AK106" s="39" t="s">
        <v>578</v>
      </c>
      <c r="AL106" s="91">
        <v>0</v>
      </c>
      <c r="AM106" s="14">
        <v>0</v>
      </c>
      <c r="AN106" s="14">
        <v>0</v>
      </c>
      <c r="AO106" s="92">
        <v>20</v>
      </c>
      <c r="AP106" s="100">
        <f t="shared" si="33"/>
        <v>19565</v>
      </c>
      <c r="AQ106" s="14">
        <v>53</v>
      </c>
      <c r="AR106" s="14">
        <v>0</v>
      </c>
      <c r="AS106" s="101">
        <f t="shared" si="30"/>
        <v>19618</v>
      </c>
      <c r="AT106" s="29"/>
      <c r="AU106" s="40">
        <v>53929</v>
      </c>
      <c r="AV106" s="43">
        <f t="shared" si="28"/>
        <v>19565000</v>
      </c>
      <c r="AW106" s="43">
        <f t="shared" si="31"/>
        <v>20000</v>
      </c>
      <c r="AX106" s="43">
        <f t="shared" si="29"/>
        <v>19545000</v>
      </c>
    </row>
    <row r="107" spans="1:50" ht="18.399999999999999" customHeight="1" x14ac:dyDescent="0.25">
      <c r="A107" s="8" t="s">
        <v>373</v>
      </c>
      <c r="B107" s="8" t="s">
        <v>120</v>
      </c>
      <c r="C107" s="14">
        <v>20332</v>
      </c>
      <c r="D107" s="14" t="s">
        <v>578</v>
      </c>
      <c r="E107" s="38">
        <f t="shared" si="27"/>
        <v>20332</v>
      </c>
      <c r="F107" s="25" t="s">
        <v>578</v>
      </c>
      <c r="G107" s="14">
        <v>240</v>
      </c>
      <c r="H107" s="14">
        <v>51</v>
      </c>
      <c r="I107" s="14">
        <v>20</v>
      </c>
      <c r="J107" s="14">
        <v>18</v>
      </c>
      <c r="K107" s="14">
        <v>5</v>
      </c>
      <c r="L107" s="14" t="s">
        <v>578</v>
      </c>
      <c r="M107" s="14" t="s">
        <v>578</v>
      </c>
      <c r="N107" s="14">
        <v>80</v>
      </c>
      <c r="O107" s="14">
        <v>2</v>
      </c>
      <c r="P107" s="14">
        <v>4</v>
      </c>
      <c r="Q107" s="14">
        <v>10</v>
      </c>
      <c r="R107" s="14">
        <v>12</v>
      </c>
      <c r="S107" s="14" t="s">
        <v>578</v>
      </c>
      <c r="T107" s="14">
        <v>165</v>
      </c>
      <c r="U107" s="14" t="s">
        <v>578</v>
      </c>
      <c r="V107" s="14">
        <v>1</v>
      </c>
      <c r="W107" s="14">
        <v>1</v>
      </c>
      <c r="X107" s="14" t="s">
        <v>578</v>
      </c>
      <c r="Y107" s="14" t="s">
        <v>578</v>
      </c>
      <c r="Z107" s="14">
        <v>3</v>
      </c>
      <c r="AA107" s="39">
        <v>59</v>
      </c>
      <c r="AB107" s="14" t="s">
        <v>578</v>
      </c>
      <c r="AC107" s="14">
        <v>102</v>
      </c>
      <c r="AD107" s="39">
        <v>8</v>
      </c>
      <c r="AE107" s="39">
        <v>150</v>
      </c>
      <c r="AF107" s="39">
        <v>95</v>
      </c>
      <c r="AG107" s="14">
        <v>161</v>
      </c>
      <c r="AH107" s="14">
        <v>268</v>
      </c>
      <c r="AI107" s="14" t="s">
        <v>578</v>
      </c>
      <c r="AJ107" s="14">
        <v>10</v>
      </c>
      <c r="AK107" s="39">
        <v>10</v>
      </c>
      <c r="AL107" s="91">
        <v>10</v>
      </c>
      <c r="AM107" s="14">
        <v>0</v>
      </c>
      <c r="AN107" s="14">
        <v>0</v>
      </c>
      <c r="AO107" s="92">
        <v>30</v>
      </c>
      <c r="AP107" s="100">
        <f t="shared" si="33"/>
        <v>21847</v>
      </c>
      <c r="AQ107" s="14">
        <v>396</v>
      </c>
      <c r="AR107" s="14">
        <v>0</v>
      </c>
      <c r="AS107" s="101">
        <f t="shared" si="30"/>
        <v>22243</v>
      </c>
      <c r="AT107" s="29"/>
      <c r="AU107" s="40">
        <v>396587</v>
      </c>
      <c r="AV107" s="43">
        <f t="shared" si="28"/>
        <v>21847000</v>
      </c>
      <c r="AW107" s="43">
        <f t="shared" si="31"/>
        <v>40000</v>
      </c>
      <c r="AX107" s="43">
        <f t="shared" si="29"/>
        <v>21807000</v>
      </c>
    </row>
    <row r="108" spans="1:50" ht="18.399999999999999" customHeight="1" x14ac:dyDescent="0.25">
      <c r="A108" s="8" t="s">
        <v>374</v>
      </c>
      <c r="B108" s="8" t="s">
        <v>121</v>
      </c>
      <c r="C108" s="14">
        <v>18208</v>
      </c>
      <c r="D108" s="14" t="s">
        <v>578</v>
      </c>
      <c r="E108" s="38">
        <f t="shared" si="27"/>
        <v>18208</v>
      </c>
      <c r="F108" s="25" t="s">
        <v>578</v>
      </c>
      <c r="G108" s="14">
        <v>240</v>
      </c>
      <c r="H108" s="14">
        <v>44</v>
      </c>
      <c r="I108" s="14">
        <v>19</v>
      </c>
      <c r="J108" s="14">
        <v>18</v>
      </c>
      <c r="K108" s="14">
        <v>5</v>
      </c>
      <c r="L108" s="14" t="s">
        <v>578</v>
      </c>
      <c r="M108" s="14" t="s">
        <v>578</v>
      </c>
      <c r="N108" s="14">
        <v>80</v>
      </c>
      <c r="O108" s="14">
        <v>8</v>
      </c>
      <c r="P108" s="14">
        <v>15</v>
      </c>
      <c r="Q108" s="14">
        <v>10</v>
      </c>
      <c r="R108" s="14">
        <v>6</v>
      </c>
      <c r="S108" s="14" t="s">
        <v>578</v>
      </c>
      <c r="T108" s="14">
        <v>165</v>
      </c>
      <c r="U108" s="14" t="s">
        <v>578</v>
      </c>
      <c r="V108" s="14" t="s">
        <v>578</v>
      </c>
      <c r="W108" s="14">
        <v>2</v>
      </c>
      <c r="X108" s="14" t="s">
        <v>578</v>
      </c>
      <c r="Y108" s="14" t="s">
        <v>578</v>
      </c>
      <c r="Z108" s="14">
        <v>3</v>
      </c>
      <c r="AA108" s="39">
        <v>59</v>
      </c>
      <c r="AB108" s="14" t="s">
        <v>578</v>
      </c>
      <c r="AC108" s="14">
        <v>102</v>
      </c>
      <c r="AD108" s="39">
        <v>8</v>
      </c>
      <c r="AE108" s="39">
        <v>120</v>
      </c>
      <c r="AF108" s="39">
        <v>43</v>
      </c>
      <c r="AG108" s="14" t="s">
        <v>578</v>
      </c>
      <c r="AH108" s="14">
        <v>722</v>
      </c>
      <c r="AI108" s="14" t="s">
        <v>578</v>
      </c>
      <c r="AJ108" s="14">
        <v>10</v>
      </c>
      <c r="AK108" s="39" t="s">
        <v>578</v>
      </c>
      <c r="AL108" s="91">
        <v>0</v>
      </c>
      <c r="AM108" s="14">
        <v>0</v>
      </c>
      <c r="AN108" s="14">
        <v>0</v>
      </c>
      <c r="AO108" s="92">
        <v>0</v>
      </c>
      <c r="AP108" s="100">
        <f t="shared" si="33"/>
        <v>19887</v>
      </c>
      <c r="AQ108" s="14">
        <v>561</v>
      </c>
      <c r="AR108" s="14">
        <v>0</v>
      </c>
      <c r="AS108" s="101">
        <f t="shared" si="30"/>
        <v>20448</v>
      </c>
      <c r="AT108" s="29"/>
      <c r="AU108" s="40">
        <v>561451</v>
      </c>
      <c r="AV108" s="43">
        <f t="shared" si="28"/>
        <v>19887000</v>
      </c>
      <c r="AW108" s="43">
        <f t="shared" si="31"/>
        <v>0</v>
      </c>
      <c r="AX108" s="43">
        <f t="shared" si="29"/>
        <v>19887000</v>
      </c>
    </row>
    <row r="109" spans="1:50" ht="18.399999999999999" customHeight="1" x14ac:dyDescent="0.25">
      <c r="A109" s="8" t="s">
        <v>375</v>
      </c>
      <c r="B109" s="8" t="s">
        <v>122</v>
      </c>
      <c r="C109" s="14">
        <v>61742</v>
      </c>
      <c r="D109" s="14">
        <v>2052</v>
      </c>
      <c r="E109" s="38">
        <f t="shared" si="27"/>
        <v>63794</v>
      </c>
      <c r="F109" s="25" t="s">
        <v>578</v>
      </c>
      <c r="G109" s="14">
        <v>240</v>
      </c>
      <c r="H109" s="14">
        <v>144</v>
      </c>
      <c r="I109" s="14">
        <v>33</v>
      </c>
      <c r="J109" s="14">
        <v>23</v>
      </c>
      <c r="K109" s="14">
        <v>5</v>
      </c>
      <c r="L109" s="14" t="s">
        <v>578</v>
      </c>
      <c r="M109" s="14" t="s">
        <v>578</v>
      </c>
      <c r="N109" s="14">
        <v>120</v>
      </c>
      <c r="O109" s="14">
        <v>30</v>
      </c>
      <c r="P109" s="14">
        <v>59</v>
      </c>
      <c r="Q109" s="14">
        <v>10</v>
      </c>
      <c r="R109" s="14">
        <v>24</v>
      </c>
      <c r="S109" s="14" t="s">
        <v>578</v>
      </c>
      <c r="T109" s="14">
        <v>165</v>
      </c>
      <c r="U109" s="14">
        <v>612</v>
      </c>
      <c r="V109" s="14">
        <v>1</v>
      </c>
      <c r="W109" s="14">
        <v>9</v>
      </c>
      <c r="X109" s="14">
        <v>35</v>
      </c>
      <c r="Y109" s="14" t="s">
        <v>578</v>
      </c>
      <c r="Z109" s="14">
        <v>3</v>
      </c>
      <c r="AA109" s="39">
        <v>245</v>
      </c>
      <c r="AB109" s="14" t="s">
        <v>578</v>
      </c>
      <c r="AC109" s="14">
        <v>221</v>
      </c>
      <c r="AD109" s="39">
        <v>11</v>
      </c>
      <c r="AE109" s="39">
        <v>400</v>
      </c>
      <c r="AF109" s="39">
        <v>428</v>
      </c>
      <c r="AG109" s="14">
        <v>562</v>
      </c>
      <c r="AH109" s="14">
        <v>2718</v>
      </c>
      <c r="AI109" s="14" t="s">
        <v>578</v>
      </c>
      <c r="AJ109" s="14">
        <v>10</v>
      </c>
      <c r="AK109" s="39">
        <v>10</v>
      </c>
      <c r="AL109" s="91">
        <v>80</v>
      </c>
      <c r="AM109" s="14">
        <v>0</v>
      </c>
      <c r="AN109" s="14">
        <v>0</v>
      </c>
      <c r="AO109" s="92">
        <v>200</v>
      </c>
      <c r="AP109" s="100">
        <f t="shared" si="33"/>
        <v>70192</v>
      </c>
      <c r="AQ109" s="14">
        <v>725</v>
      </c>
      <c r="AR109" s="14">
        <v>0</v>
      </c>
      <c r="AS109" s="101">
        <f t="shared" si="30"/>
        <v>70917</v>
      </c>
      <c r="AT109" s="29"/>
      <c r="AU109" s="40">
        <v>725027</v>
      </c>
      <c r="AV109" s="43">
        <f t="shared" si="28"/>
        <v>70192000</v>
      </c>
      <c r="AW109" s="43">
        <f t="shared" si="31"/>
        <v>280000</v>
      </c>
      <c r="AX109" s="43">
        <f t="shared" si="29"/>
        <v>69912000</v>
      </c>
    </row>
    <row r="110" spans="1:50" ht="18.399999999999999" customHeight="1" x14ac:dyDescent="0.25">
      <c r="A110" s="8" t="s">
        <v>376</v>
      </c>
      <c r="B110" s="8" t="s">
        <v>123</v>
      </c>
      <c r="C110" s="14">
        <v>20221</v>
      </c>
      <c r="D110" s="14" t="s">
        <v>578</v>
      </c>
      <c r="E110" s="38">
        <f t="shared" si="27"/>
        <v>20221</v>
      </c>
      <c r="F110" s="25" t="s">
        <v>578</v>
      </c>
      <c r="G110" s="14">
        <v>240</v>
      </c>
      <c r="H110" s="14">
        <v>44</v>
      </c>
      <c r="I110" s="14">
        <v>19</v>
      </c>
      <c r="J110" s="14">
        <v>18</v>
      </c>
      <c r="K110" s="14">
        <v>5</v>
      </c>
      <c r="L110" s="14" t="s">
        <v>578</v>
      </c>
      <c r="M110" s="14" t="s">
        <v>578</v>
      </c>
      <c r="N110" s="14">
        <v>80</v>
      </c>
      <c r="O110" s="14">
        <v>7</v>
      </c>
      <c r="P110" s="14">
        <v>14</v>
      </c>
      <c r="Q110" s="14">
        <v>10</v>
      </c>
      <c r="R110" s="14" t="s">
        <v>578</v>
      </c>
      <c r="S110" s="14" t="s">
        <v>578</v>
      </c>
      <c r="T110" s="14">
        <v>165</v>
      </c>
      <c r="U110" s="14" t="s">
        <v>578</v>
      </c>
      <c r="V110" s="14" t="s">
        <v>578</v>
      </c>
      <c r="W110" s="14">
        <v>2</v>
      </c>
      <c r="X110" s="14" t="s">
        <v>578</v>
      </c>
      <c r="Y110" s="14" t="s">
        <v>578</v>
      </c>
      <c r="Z110" s="14">
        <v>3</v>
      </c>
      <c r="AA110" s="39">
        <v>85</v>
      </c>
      <c r="AB110" s="14" t="s">
        <v>578</v>
      </c>
      <c r="AC110" s="14">
        <v>102</v>
      </c>
      <c r="AD110" s="39">
        <v>4</v>
      </c>
      <c r="AE110" s="39">
        <v>120</v>
      </c>
      <c r="AF110" s="39">
        <v>75</v>
      </c>
      <c r="AG110" s="14" t="s">
        <v>578</v>
      </c>
      <c r="AH110" s="14">
        <v>669</v>
      </c>
      <c r="AI110" s="14" t="s">
        <v>578</v>
      </c>
      <c r="AJ110" s="14">
        <v>10</v>
      </c>
      <c r="AK110" s="39" t="s">
        <v>578</v>
      </c>
      <c r="AL110" s="91">
        <v>0</v>
      </c>
      <c r="AM110" s="14">
        <v>0</v>
      </c>
      <c r="AN110" s="14">
        <v>0</v>
      </c>
      <c r="AO110" s="92">
        <v>0</v>
      </c>
      <c r="AP110" s="100">
        <f t="shared" si="33"/>
        <v>21893</v>
      </c>
      <c r="AQ110" s="14">
        <v>30</v>
      </c>
      <c r="AR110" s="14">
        <v>0</v>
      </c>
      <c r="AS110" s="101">
        <f t="shared" si="30"/>
        <v>21923</v>
      </c>
      <c r="AT110" s="29"/>
      <c r="AU110" s="40">
        <v>30613</v>
      </c>
      <c r="AV110" s="43">
        <f t="shared" si="28"/>
        <v>21893000</v>
      </c>
      <c r="AW110" s="43">
        <f t="shared" si="31"/>
        <v>0</v>
      </c>
      <c r="AX110" s="43">
        <f t="shared" si="29"/>
        <v>21893000</v>
      </c>
    </row>
    <row r="111" spans="1:50" ht="18.399999999999999" customHeight="1" x14ac:dyDescent="0.25">
      <c r="A111" s="8" t="s">
        <v>377</v>
      </c>
      <c r="B111" s="8" t="s">
        <v>124</v>
      </c>
      <c r="C111" s="14">
        <v>17918</v>
      </c>
      <c r="D111" s="14" t="s">
        <v>578</v>
      </c>
      <c r="E111" s="38">
        <f t="shared" si="27"/>
        <v>17918</v>
      </c>
      <c r="F111" s="25" t="s">
        <v>578</v>
      </c>
      <c r="G111" s="14">
        <v>240</v>
      </c>
      <c r="H111" s="14">
        <v>44</v>
      </c>
      <c r="I111" s="14">
        <v>19</v>
      </c>
      <c r="J111" s="14">
        <v>18</v>
      </c>
      <c r="K111" s="14">
        <v>5</v>
      </c>
      <c r="L111" s="14" t="s">
        <v>578</v>
      </c>
      <c r="M111" s="14" t="s">
        <v>578</v>
      </c>
      <c r="N111" s="14">
        <v>80</v>
      </c>
      <c r="O111" s="14">
        <v>3</v>
      </c>
      <c r="P111" s="14">
        <v>5</v>
      </c>
      <c r="Q111" s="14">
        <v>10</v>
      </c>
      <c r="R111" s="14">
        <v>6</v>
      </c>
      <c r="S111" s="14" t="s">
        <v>578</v>
      </c>
      <c r="T111" s="14">
        <v>165</v>
      </c>
      <c r="U111" s="14" t="s">
        <v>578</v>
      </c>
      <c r="V111" s="14" t="s">
        <v>578</v>
      </c>
      <c r="W111" s="14">
        <v>1</v>
      </c>
      <c r="X111" s="14" t="s">
        <v>578</v>
      </c>
      <c r="Y111" s="14" t="s">
        <v>578</v>
      </c>
      <c r="Z111" s="14">
        <v>3</v>
      </c>
      <c r="AA111" s="39">
        <v>59</v>
      </c>
      <c r="AB111" s="14" t="s">
        <v>578</v>
      </c>
      <c r="AC111" s="14">
        <v>102</v>
      </c>
      <c r="AD111" s="39">
        <v>4</v>
      </c>
      <c r="AE111" s="39">
        <v>120</v>
      </c>
      <c r="AF111" s="39">
        <v>123</v>
      </c>
      <c r="AG111" s="14" t="s">
        <v>578</v>
      </c>
      <c r="AH111" s="14">
        <v>259</v>
      </c>
      <c r="AI111" s="14" t="s">
        <v>578</v>
      </c>
      <c r="AJ111" s="14">
        <v>10</v>
      </c>
      <c r="AK111" s="39" t="s">
        <v>578</v>
      </c>
      <c r="AL111" s="91">
        <v>8</v>
      </c>
      <c r="AM111" s="14">
        <v>0</v>
      </c>
      <c r="AN111" s="14">
        <v>0</v>
      </c>
      <c r="AO111" s="92">
        <v>20</v>
      </c>
      <c r="AP111" s="100">
        <f t="shared" si="33"/>
        <v>19222</v>
      </c>
      <c r="AQ111" s="14">
        <v>194</v>
      </c>
      <c r="AR111" s="14">
        <v>0</v>
      </c>
      <c r="AS111" s="101">
        <f t="shared" si="30"/>
        <v>19416</v>
      </c>
      <c r="AT111" s="29"/>
      <c r="AU111" s="40">
        <v>194410</v>
      </c>
      <c r="AV111" s="43">
        <f t="shared" si="28"/>
        <v>19222000</v>
      </c>
      <c r="AW111" s="43">
        <f t="shared" si="31"/>
        <v>28000</v>
      </c>
      <c r="AX111" s="43">
        <f t="shared" si="29"/>
        <v>19194000</v>
      </c>
    </row>
    <row r="112" spans="1:50" ht="18.399999999999999" customHeight="1" x14ac:dyDescent="0.25">
      <c r="A112" s="8" t="s">
        <v>378</v>
      </c>
      <c r="B112" s="8" t="s">
        <v>125</v>
      </c>
      <c r="C112" s="14">
        <v>24140</v>
      </c>
      <c r="D112" s="14" t="s">
        <v>578</v>
      </c>
      <c r="E112" s="38">
        <f t="shared" si="27"/>
        <v>24140</v>
      </c>
      <c r="F112" s="25" t="s">
        <v>578</v>
      </c>
      <c r="G112" s="14">
        <v>240</v>
      </c>
      <c r="H112" s="14">
        <v>51</v>
      </c>
      <c r="I112" s="14">
        <v>20</v>
      </c>
      <c r="J112" s="14">
        <v>18</v>
      </c>
      <c r="K112" s="14">
        <v>5</v>
      </c>
      <c r="L112" s="14" t="s">
        <v>578</v>
      </c>
      <c r="M112" s="14" t="s">
        <v>578</v>
      </c>
      <c r="N112" s="14">
        <v>80</v>
      </c>
      <c r="O112" s="14">
        <v>4</v>
      </c>
      <c r="P112" s="14">
        <v>7</v>
      </c>
      <c r="Q112" s="14">
        <v>10</v>
      </c>
      <c r="R112" s="14">
        <v>6</v>
      </c>
      <c r="S112" s="14" t="s">
        <v>578</v>
      </c>
      <c r="T112" s="14">
        <v>165</v>
      </c>
      <c r="U112" s="14" t="s">
        <v>578</v>
      </c>
      <c r="V112" s="14">
        <v>1</v>
      </c>
      <c r="W112" s="14">
        <v>2</v>
      </c>
      <c r="X112" s="14" t="s">
        <v>578</v>
      </c>
      <c r="Y112" s="14" t="s">
        <v>578</v>
      </c>
      <c r="Z112" s="14">
        <v>3</v>
      </c>
      <c r="AA112" s="39">
        <v>59</v>
      </c>
      <c r="AB112" s="14" t="s">
        <v>578</v>
      </c>
      <c r="AC112" s="14">
        <v>102</v>
      </c>
      <c r="AD112" s="39">
        <v>4</v>
      </c>
      <c r="AE112" s="39">
        <v>150</v>
      </c>
      <c r="AF112" s="39">
        <v>101</v>
      </c>
      <c r="AG112" s="14">
        <v>241</v>
      </c>
      <c r="AH112" s="14">
        <v>428</v>
      </c>
      <c r="AI112" s="14" t="s">
        <v>578</v>
      </c>
      <c r="AJ112" s="14">
        <v>10</v>
      </c>
      <c r="AK112" s="39">
        <v>10</v>
      </c>
      <c r="AL112" s="91">
        <v>0</v>
      </c>
      <c r="AM112" s="14">
        <v>0</v>
      </c>
      <c r="AN112" s="14">
        <v>0</v>
      </c>
      <c r="AO112" s="92">
        <v>2</v>
      </c>
      <c r="AP112" s="100">
        <f t="shared" si="33"/>
        <v>25859</v>
      </c>
      <c r="AQ112" s="14">
        <v>695</v>
      </c>
      <c r="AR112" s="14">
        <v>0</v>
      </c>
      <c r="AS112" s="101">
        <f t="shared" si="30"/>
        <v>26554</v>
      </c>
      <c r="AT112" s="29"/>
      <c r="AU112" s="40">
        <v>695543</v>
      </c>
      <c r="AV112" s="43">
        <f t="shared" si="28"/>
        <v>25859000</v>
      </c>
      <c r="AW112" s="43">
        <f t="shared" si="31"/>
        <v>2000</v>
      </c>
      <c r="AX112" s="43">
        <f t="shared" si="29"/>
        <v>25857000</v>
      </c>
    </row>
    <row r="113" spans="1:50" ht="18.399999999999999" customHeight="1" x14ac:dyDescent="0.25">
      <c r="A113" s="8" t="s">
        <v>379</v>
      </c>
      <c r="B113" s="8" t="s">
        <v>126</v>
      </c>
      <c r="C113" s="14">
        <v>20962</v>
      </c>
      <c r="D113" s="14" t="s">
        <v>578</v>
      </c>
      <c r="E113" s="38">
        <f t="shared" si="27"/>
        <v>20962</v>
      </c>
      <c r="F113" s="25" t="s">
        <v>578</v>
      </c>
      <c r="G113" s="14">
        <v>240</v>
      </c>
      <c r="H113" s="14">
        <v>44</v>
      </c>
      <c r="I113" s="14">
        <v>19</v>
      </c>
      <c r="J113" s="14">
        <v>18</v>
      </c>
      <c r="K113" s="14">
        <v>5</v>
      </c>
      <c r="L113" s="14" t="s">
        <v>578</v>
      </c>
      <c r="M113" s="14" t="s">
        <v>578</v>
      </c>
      <c r="N113" s="14">
        <v>80</v>
      </c>
      <c r="O113" s="14">
        <v>6</v>
      </c>
      <c r="P113" s="14">
        <v>11</v>
      </c>
      <c r="Q113" s="14">
        <v>10</v>
      </c>
      <c r="R113" s="14">
        <v>6</v>
      </c>
      <c r="S113" s="14" t="s">
        <v>578</v>
      </c>
      <c r="T113" s="14">
        <v>165</v>
      </c>
      <c r="U113" s="14" t="s">
        <v>578</v>
      </c>
      <c r="V113" s="14">
        <v>1</v>
      </c>
      <c r="W113" s="14">
        <v>2</v>
      </c>
      <c r="X113" s="14" t="s">
        <v>578</v>
      </c>
      <c r="Y113" s="14" t="s">
        <v>578</v>
      </c>
      <c r="Z113" s="14">
        <v>3</v>
      </c>
      <c r="AA113" s="39">
        <v>79</v>
      </c>
      <c r="AB113" s="14" t="s">
        <v>578</v>
      </c>
      <c r="AC113" s="14">
        <v>102</v>
      </c>
      <c r="AD113" s="39">
        <v>4</v>
      </c>
      <c r="AE113" s="39">
        <v>120</v>
      </c>
      <c r="AF113" s="39">
        <v>107</v>
      </c>
      <c r="AG113" s="14" t="s">
        <v>578</v>
      </c>
      <c r="AH113" s="14">
        <v>499</v>
      </c>
      <c r="AI113" s="14" t="s">
        <v>578</v>
      </c>
      <c r="AJ113" s="14">
        <v>10</v>
      </c>
      <c r="AK113" s="39" t="s">
        <v>578</v>
      </c>
      <c r="AL113" s="91">
        <v>0</v>
      </c>
      <c r="AM113" s="14">
        <v>0</v>
      </c>
      <c r="AN113" s="14">
        <v>0</v>
      </c>
      <c r="AO113" s="92">
        <v>0</v>
      </c>
      <c r="AP113" s="100">
        <f t="shared" si="33"/>
        <v>22493</v>
      </c>
      <c r="AQ113" s="14">
        <v>340</v>
      </c>
      <c r="AR113" s="14">
        <v>0</v>
      </c>
      <c r="AS113" s="101">
        <f t="shared" si="30"/>
        <v>22833</v>
      </c>
      <c r="AT113" s="29"/>
      <c r="AU113" s="40">
        <v>340821</v>
      </c>
      <c r="AV113" s="43">
        <f t="shared" si="28"/>
        <v>22493000</v>
      </c>
      <c r="AW113" s="43">
        <f t="shared" si="31"/>
        <v>0</v>
      </c>
      <c r="AX113" s="43">
        <f t="shared" si="29"/>
        <v>22493000</v>
      </c>
    </row>
    <row r="114" spans="1:50" ht="18.399999999999999" customHeight="1" x14ac:dyDescent="0.25">
      <c r="A114" s="8" t="s">
        <v>380</v>
      </c>
      <c r="B114" s="8" t="s">
        <v>580</v>
      </c>
      <c r="C114" s="14">
        <v>25133</v>
      </c>
      <c r="D114" s="14" t="s">
        <v>578</v>
      </c>
      <c r="E114" s="38">
        <f t="shared" si="27"/>
        <v>25133</v>
      </c>
      <c r="F114" s="25" t="s">
        <v>578</v>
      </c>
      <c r="G114" s="14">
        <v>240</v>
      </c>
      <c r="H114" s="14">
        <v>51</v>
      </c>
      <c r="I114" s="14">
        <v>20</v>
      </c>
      <c r="J114" s="14">
        <v>18</v>
      </c>
      <c r="K114" s="14">
        <v>5</v>
      </c>
      <c r="L114" s="14" t="s">
        <v>578</v>
      </c>
      <c r="M114" s="14" t="s">
        <v>578</v>
      </c>
      <c r="N114" s="14">
        <v>80</v>
      </c>
      <c r="O114" s="14">
        <v>13</v>
      </c>
      <c r="P114" s="14">
        <v>25</v>
      </c>
      <c r="Q114" s="14">
        <v>10</v>
      </c>
      <c r="R114" s="14">
        <v>24</v>
      </c>
      <c r="S114" s="14" t="s">
        <v>578</v>
      </c>
      <c r="T114" s="14">
        <v>165</v>
      </c>
      <c r="U114" s="14" t="s">
        <v>578</v>
      </c>
      <c r="V114" s="14" t="s">
        <v>578</v>
      </c>
      <c r="W114" s="14">
        <v>4</v>
      </c>
      <c r="X114" s="14">
        <v>6</v>
      </c>
      <c r="Y114" s="14" t="s">
        <v>578</v>
      </c>
      <c r="Z114" s="14">
        <v>3</v>
      </c>
      <c r="AA114" s="39">
        <v>79</v>
      </c>
      <c r="AB114" s="14" t="s">
        <v>578</v>
      </c>
      <c r="AC114" s="14">
        <v>102</v>
      </c>
      <c r="AD114" s="39">
        <v>8</v>
      </c>
      <c r="AE114" s="39">
        <v>220</v>
      </c>
      <c r="AF114" s="39">
        <v>149</v>
      </c>
      <c r="AG114" s="14" t="s">
        <v>578</v>
      </c>
      <c r="AH114" s="14">
        <v>1025</v>
      </c>
      <c r="AI114" s="14" t="s">
        <v>578</v>
      </c>
      <c r="AJ114" s="14">
        <v>10</v>
      </c>
      <c r="AK114" s="39" t="s">
        <v>578</v>
      </c>
      <c r="AL114" s="91">
        <v>35</v>
      </c>
      <c r="AM114" s="14">
        <v>0</v>
      </c>
      <c r="AN114" s="14">
        <v>0</v>
      </c>
      <c r="AO114" s="92">
        <v>0</v>
      </c>
      <c r="AP114" s="100">
        <f t="shared" si="33"/>
        <v>27425</v>
      </c>
      <c r="AQ114" s="14">
        <v>929</v>
      </c>
      <c r="AR114" s="14">
        <v>0</v>
      </c>
      <c r="AS114" s="101">
        <f t="shared" si="30"/>
        <v>28354</v>
      </c>
      <c r="AT114" s="29"/>
      <c r="AU114" s="40">
        <v>929982</v>
      </c>
      <c r="AV114" s="43">
        <f t="shared" si="28"/>
        <v>27425000</v>
      </c>
      <c r="AW114" s="43">
        <f t="shared" si="31"/>
        <v>35000</v>
      </c>
      <c r="AX114" s="43">
        <f t="shared" si="29"/>
        <v>27390000</v>
      </c>
    </row>
    <row r="115" spans="1:50" ht="18.399999999999999" customHeight="1" x14ac:dyDescent="0.25">
      <c r="A115" s="8" t="s">
        <v>381</v>
      </c>
      <c r="B115" s="8" t="s">
        <v>127</v>
      </c>
      <c r="C115" s="14">
        <v>24759</v>
      </c>
      <c r="D115" s="14" t="s">
        <v>578</v>
      </c>
      <c r="E115" s="38">
        <f t="shared" si="27"/>
        <v>24759</v>
      </c>
      <c r="F115" s="25" t="s">
        <v>578</v>
      </c>
      <c r="G115" s="14">
        <v>240</v>
      </c>
      <c r="H115" s="14">
        <v>58</v>
      </c>
      <c r="I115" s="14">
        <v>21</v>
      </c>
      <c r="J115" s="14">
        <v>19</v>
      </c>
      <c r="K115" s="14">
        <v>5</v>
      </c>
      <c r="L115" s="14" t="s">
        <v>578</v>
      </c>
      <c r="M115" s="14" t="s">
        <v>578</v>
      </c>
      <c r="N115" s="14">
        <v>80</v>
      </c>
      <c r="O115" s="14">
        <v>3</v>
      </c>
      <c r="P115" s="14">
        <v>6</v>
      </c>
      <c r="Q115" s="14">
        <v>10</v>
      </c>
      <c r="R115" s="14">
        <v>6</v>
      </c>
      <c r="S115" s="14" t="s">
        <v>578</v>
      </c>
      <c r="T115" s="14">
        <v>165</v>
      </c>
      <c r="U115" s="14" t="s">
        <v>578</v>
      </c>
      <c r="V115" s="14">
        <v>1</v>
      </c>
      <c r="W115" s="14">
        <v>2</v>
      </c>
      <c r="X115" s="14" t="s">
        <v>578</v>
      </c>
      <c r="Y115" s="14" t="s">
        <v>578</v>
      </c>
      <c r="Z115" s="14">
        <v>3</v>
      </c>
      <c r="AA115" s="39">
        <v>85</v>
      </c>
      <c r="AB115" s="14" t="s">
        <v>578</v>
      </c>
      <c r="AC115" s="14">
        <v>102</v>
      </c>
      <c r="AD115" s="39">
        <v>4</v>
      </c>
      <c r="AE115" s="39">
        <v>180</v>
      </c>
      <c r="AF115" s="39">
        <v>97</v>
      </c>
      <c r="AG115" s="14">
        <v>401</v>
      </c>
      <c r="AH115" s="14">
        <v>277</v>
      </c>
      <c r="AI115" s="14" t="s">
        <v>578</v>
      </c>
      <c r="AJ115" s="14">
        <v>10</v>
      </c>
      <c r="AK115" s="39">
        <v>10</v>
      </c>
      <c r="AL115" s="91">
        <v>0</v>
      </c>
      <c r="AM115" s="14">
        <v>0</v>
      </c>
      <c r="AN115" s="14">
        <v>0</v>
      </c>
      <c r="AO115" s="92">
        <v>20</v>
      </c>
      <c r="AP115" s="100">
        <f t="shared" si="33"/>
        <v>26564</v>
      </c>
      <c r="AQ115" s="14">
        <v>100</v>
      </c>
      <c r="AR115" s="14">
        <v>0</v>
      </c>
      <c r="AS115" s="101">
        <f t="shared" si="30"/>
        <v>26664</v>
      </c>
      <c r="AT115" s="29"/>
      <c r="AU115" s="40">
        <v>100575</v>
      </c>
      <c r="AV115" s="43">
        <f t="shared" si="28"/>
        <v>26564000</v>
      </c>
      <c r="AW115" s="43">
        <f t="shared" si="31"/>
        <v>20000</v>
      </c>
      <c r="AX115" s="43">
        <f t="shared" si="29"/>
        <v>26544000</v>
      </c>
    </row>
    <row r="116" spans="1:50" ht="18.399999999999999" customHeight="1" x14ac:dyDescent="0.25">
      <c r="A116" s="8" t="s">
        <v>382</v>
      </c>
      <c r="B116" s="8" t="s">
        <v>128</v>
      </c>
      <c r="C116" s="14">
        <v>25320</v>
      </c>
      <c r="D116" s="14" t="s">
        <v>578</v>
      </c>
      <c r="E116" s="38">
        <f t="shared" si="27"/>
        <v>25320</v>
      </c>
      <c r="F116" s="25" t="s">
        <v>578</v>
      </c>
      <c r="G116" s="14">
        <v>240</v>
      </c>
      <c r="H116" s="14">
        <v>58</v>
      </c>
      <c r="I116" s="14">
        <v>21</v>
      </c>
      <c r="J116" s="14">
        <v>19</v>
      </c>
      <c r="K116" s="14">
        <v>5</v>
      </c>
      <c r="L116" s="14" t="s">
        <v>578</v>
      </c>
      <c r="M116" s="14" t="s">
        <v>578</v>
      </c>
      <c r="N116" s="14">
        <v>80</v>
      </c>
      <c r="O116" s="14">
        <v>9</v>
      </c>
      <c r="P116" s="14">
        <v>17</v>
      </c>
      <c r="Q116" s="14">
        <v>10</v>
      </c>
      <c r="R116" s="14">
        <v>6</v>
      </c>
      <c r="S116" s="14" t="s">
        <v>578</v>
      </c>
      <c r="T116" s="14">
        <v>165</v>
      </c>
      <c r="U116" s="14" t="s">
        <v>578</v>
      </c>
      <c r="V116" s="14" t="s">
        <v>578</v>
      </c>
      <c r="W116" s="14">
        <v>4</v>
      </c>
      <c r="X116" s="14" t="s">
        <v>578</v>
      </c>
      <c r="Y116" s="14" t="s">
        <v>578</v>
      </c>
      <c r="Z116" s="14">
        <v>3</v>
      </c>
      <c r="AA116" s="39">
        <v>79</v>
      </c>
      <c r="AB116" s="14" t="s">
        <v>578</v>
      </c>
      <c r="AC116" s="14">
        <v>102</v>
      </c>
      <c r="AD116" s="39">
        <v>8</v>
      </c>
      <c r="AE116" s="39">
        <v>180</v>
      </c>
      <c r="AF116" s="39">
        <v>189</v>
      </c>
      <c r="AG116" s="14">
        <v>473</v>
      </c>
      <c r="AH116" s="14">
        <v>758</v>
      </c>
      <c r="AI116" s="14" t="s">
        <v>578</v>
      </c>
      <c r="AJ116" s="14">
        <v>10</v>
      </c>
      <c r="AK116" s="39">
        <v>13</v>
      </c>
      <c r="AL116" s="91">
        <v>0</v>
      </c>
      <c r="AM116" s="14">
        <v>0</v>
      </c>
      <c r="AN116" s="14">
        <v>0</v>
      </c>
      <c r="AO116" s="92">
        <v>0</v>
      </c>
      <c r="AP116" s="100">
        <f t="shared" si="33"/>
        <v>27769</v>
      </c>
      <c r="AQ116" s="14">
        <v>474</v>
      </c>
      <c r="AR116" s="14">
        <v>0</v>
      </c>
      <c r="AS116" s="101">
        <f t="shared" si="30"/>
        <v>28243</v>
      </c>
      <c r="AT116" s="29"/>
      <c r="AU116" s="40">
        <v>474144</v>
      </c>
      <c r="AV116" s="43">
        <f t="shared" si="28"/>
        <v>27769000</v>
      </c>
      <c r="AW116" s="43">
        <f t="shared" si="31"/>
        <v>0</v>
      </c>
      <c r="AX116" s="43">
        <f t="shared" si="29"/>
        <v>27769000</v>
      </c>
    </row>
    <row r="117" spans="1:50" ht="18.399999999999999" customHeight="1" x14ac:dyDescent="0.25">
      <c r="A117" s="8" t="s">
        <v>383</v>
      </c>
      <c r="B117" s="8" t="s">
        <v>129</v>
      </c>
      <c r="C117" s="14">
        <v>21258</v>
      </c>
      <c r="D117" s="14" t="s">
        <v>578</v>
      </c>
      <c r="E117" s="38">
        <f t="shared" si="27"/>
        <v>21258</v>
      </c>
      <c r="F117" s="25" t="s">
        <v>578</v>
      </c>
      <c r="G117" s="14">
        <v>240</v>
      </c>
      <c r="H117" s="14">
        <v>44</v>
      </c>
      <c r="I117" s="14">
        <v>19</v>
      </c>
      <c r="J117" s="14">
        <v>18</v>
      </c>
      <c r="K117" s="14">
        <v>5</v>
      </c>
      <c r="L117" s="14" t="s">
        <v>578</v>
      </c>
      <c r="M117" s="14" t="s">
        <v>578</v>
      </c>
      <c r="N117" s="14">
        <v>80</v>
      </c>
      <c r="O117" s="14">
        <v>6</v>
      </c>
      <c r="P117" s="14">
        <v>11</v>
      </c>
      <c r="Q117" s="14">
        <v>10</v>
      </c>
      <c r="R117" s="14">
        <v>6</v>
      </c>
      <c r="S117" s="14" t="s">
        <v>578</v>
      </c>
      <c r="T117" s="14">
        <v>165</v>
      </c>
      <c r="U117" s="14" t="s">
        <v>578</v>
      </c>
      <c r="V117" s="14">
        <v>1</v>
      </c>
      <c r="W117" s="14">
        <v>2</v>
      </c>
      <c r="X117" s="14" t="s">
        <v>578</v>
      </c>
      <c r="Y117" s="14" t="s">
        <v>578</v>
      </c>
      <c r="Z117" s="14">
        <v>3</v>
      </c>
      <c r="AA117" s="39">
        <v>79</v>
      </c>
      <c r="AB117" s="14" t="s">
        <v>578</v>
      </c>
      <c r="AC117" s="14">
        <v>102</v>
      </c>
      <c r="AD117" s="39">
        <v>4</v>
      </c>
      <c r="AE117" s="39">
        <v>120</v>
      </c>
      <c r="AF117" s="39">
        <v>74</v>
      </c>
      <c r="AG117" s="14" t="s">
        <v>578</v>
      </c>
      <c r="AH117" s="14">
        <v>580</v>
      </c>
      <c r="AI117" s="14" t="s">
        <v>578</v>
      </c>
      <c r="AJ117" s="14">
        <v>10</v>
      </c>
      <c r="AK117" s="39" t="s">
        <v>578</v>
      </c>
      <c r="AL117" s="91">
        <v>0</v>
      </c>
      <c r="AM117" s="14">
        <v>0</v>
      </c>
      <c r="AN117" s="14">
        <v>0</v>
      </c>
      <c r="AO117" s="92">
        <v>0</v>
      </c>
      <c r="AP117" s="100">
        <f t="shared" si="33"/>
        <v>22837</v>
      </c>
      <c r="AQ117" s="14">
        <v>244</v>
      </c>
      <c r="AR117" s="14">
        <v>0</v>
      </c>
      <c r="AS117" s="101">
        <f t="shared" si="30"/>
        <v>23081</v>
      </c>
      <c r="AT117" s="29"/>
      <c r="AU117" s="40">
        <v>244760</v>
      </c>
      <c r="AV117" s="43">
        <f t="shared" si="28"/>
        <v>22837000</v>
      </c>
      <c r="AW117" s="43">
        <f t="shared" si="31"/>
        <v>0</v>
      </c>
      <c r="AX117" s="43">
        <f t="shared" si="29"/>
        <v>22837000</v>
      </c>
    </row>
    <row r="118" spans="1:50" ht="18.399999999999999" customHeight="1" x14ac:dyDescent="0.25">
      <c r="A118" s="8" t="s">
        <v>384</v>
      </c>
      <c r="B118" s="8" t="s">
        <v>130</v>
      </c>
      <c r="C118" s="14">
        <v>17812</v>
      </c>
      <c r="D118" s="14" t="s">
        <v>578</v>
      </c>
      <c r="E118" s="38">
        <f t="shared" si="27"/>
        <v>17812</v>
      </c>
      <c r="F118" s="25" t="s">
        <v>578</v>
      </c>
      <c r="G118" s="14">
        <v>240</v>
      </c>
      <c r="H118" s="14">
        <v>44</v>
      </c>
      <c r="I118" s="14">
        <v>19</v>
      </c>
      <c r="J118" s="14">
        <v>18</v>
      </c>
      <c r="K118" s="14">
        <v>5</v>
      </c>
      <c r="L118" s="14" t="s">
        <v>578</v>
      </c>
      <c r="M118" s="14" t="s">
        <v>578</v>
      </c>
      <c r="N118" s="14">
        <v>80</v>
      </c>
      <c r="O118" s="14">
        <v>4</v>
      </c>
      <c r="P118" s="14">
        <v>8</v>
      </c>
      <c r="Q118" s="14">
        <v>10</v>
      </c>
      <c r="R118" s="14" t="s">
        <v>578</v>
      </c>
      <c r="S118" s="14" t="s">
        <v>578</v>
      </c>
      <c r="T118" s="14">
        <v>165</v>
      </c>
      <c r="U118" s="14" t="s">
        <v>578</v>
      </c>
      <c r="V118" s="14" t="s">
        <v>578</v>
      </c>
      <c r="W118" s="14">
        <v>1</v>
      </c>
      <c r="X118" s="14" t="s">
        <v>578</v>
      </c>
      <c r="Y118" s="14" t="s">
        <v>578</v>
      </c>
      <c r="Z118" s="14">
        <v>3</v>
      </c>
      <c r="AA118" s="39">
        <v>59</v>
      </c>
      <c r="AB118" s="14" t="s">
        <v>578</v>
      </c>
      <c r="AC118" s="14">
        <v>102</v>
      </c>
      <c r="AD118" s="39">
        <v>8</v>
      </c>
      <c r="AE118" s="39">
        <v>120</v>
      </c>
      <c r="AF118" s="39" t="s">
        <v>578</v>
      </c>
      <c r="AG118" s="14" t="s">
        <v>578</v>
      </c>
      <c r="AH118" s="14">
        <v>437</v>
      </c>
      <c r="AI118" s="14" t="s">
        <v>578</v>
      </c>
      <c r="AJ118" s="14">
        <v>10</v>
      </c>
      <c r="AK118" s="39" t="s">
        <v>578</v>
      </c>
      <c r="AL118" s="91">
        <v>0</v>
      </c>
      <c r="AM118" s="14">
        <v>0</v>
      </c>
      <c r="AN118" s="14">
        <v>0</v>
      </c>
      <c r="AO118" s="92">
        <v>0</v>
      </c>
      <c r="AP118" s="100">
        <f t="shared" si="33"/>
        <v>19145</v>
      </c>
      <c r="AQ118" s="14">
        <v>333</v>
      </c>
      <c r="AR118" s="14">
        <v>0</v>
      </c>
      <c r="AS118" s="101">
        <f t="shared" si="30"/>
        <v>19478</v>
      </c>
      <c r="AT118" s="29"/>
      <c r="AU118" s="40">
        <v>333691</v>
      </c>
      <c r="AV118" s="43">
        <f t="shared" si="28"/>
        <v>19145000</v>
      </c>
      <c r="AW118" s="43">
        <f t="shared" si="31"/>
        <v>0</v>
      </c>
      <c r="AX118" s="43">
        <f t="shared" si="29"/>
        <v>19145000</v>
      </c>
    </row>
    <row r="119" spans="1:50" ht="18.399999999999999" customHeight="1" x14ac:dyDescent="0.25">
      <c r="A119" s="8" t="s">
        <v>385</v>
      </c>
      <c r="B119" s="8" t="s">
        <v>131</v>
      </c>
      <c r="C119" s="14">
        <v>20855</v>
      </c>
      <c r="D119" s="14" t="s">
        <v>578</v>
      </c>
      <c r="E119" s="38">
        <f t="shared" si="27"/>
        <v>20855</v>
      </c>
      <c r="F119" s="25" t="s">
        <v>578</v>
      </c>
      <c r="G119" s="14">
        <v>240</v>
      </c>
      <c r="H119" s="14">
        <v>44</v>
      </c>
      <c r="I119" s="14">
        <v>19</v>
      </c>
      <c r="J119" s="14">
        <v>18</v>
      </c>
      <c r="K119" s="14">
        <v>5</v>
      </c>
      <c r="L119" s="14" t="s">
        <v>578</v>
      </c>
      <c r="M119" s="14" t="s">
        <v>578</v>
      </c>
      <c r="N119" s="14">
        <v>80</v>
      </c>
      <c r="O119" s="14">
        <v>5</v>
      </c>
      <c r="P119" s="14">
        <v>9</v>
      </c>
      <c r="Q119" s="14">
        <v>10</v>
      </c>
      <c r="R119" s="14">
        <v>6</v>
      </c>
      <c r="S119" s="14" t="s">
        <v>578</v>
      </c>
      <c r="T119" s="14">
        <v>165</v>
      </c>
      <c r="U119" s="14" t="s">
        <v>578</v>
      </c>
      <c r="V119" s="14">
        <v>1</v>
      </c>
      <c r="W119" s="14">
        <v>2</v>
      </c>
      <c r="X119" s="14" t="s">
        <v>578</v>
      </c>
      <c r="Y119" s="14" t="s">
        <v>578</v>
      </c>
      <c r="Z119" s="14">
        <v>3</v>
      </c>
      <c r="AA119" s="39">
        <v>59</v>
      </c>
      <c r="AB119" s="14" t="s">
        <v>578</v>
      </c>
      <c r="AC119" s="14">
        <v>102</v>
      </c>
      <c r="AD119" s="39">
        <v>4</v>
      </c>
      <c r="AE119" s="39">
        <v>120</v>
      </c>
      <c r="AF119" s="39">
        <v>104</v>
      </c>
      <c r="AG119" s="14" t="s">
        <v>578</v>
      </c>
      <c r="AH119" s="14">
        <v>446</v>
      </c>
      <c r="AI119" s="14" t="s">
        <v>578</v>
      </c>
      <c r="AJ119" s="14">
        <v>10</v>
      </c>
      <c r="AK119" s="39" t="s">
        <v>578</v>
      </c>
      <c r="AL119" s="91">
        <v>0</v>
      </c>
      <c r="AM119" s="14">
        <v>0</v>
      </c>
      <c r="AN119" s="14">
        <v>0</v>
      </c>
      <c r="AO119" s="92">
        <v>0</v>
      </c>
      <c r="AP119" s="100">
        <f t="shared" si="33"/>
        <v>22307</v>
      </c>
      <c r="AQ119" s="14">
        <v>442</v>
      </c>
      <c r="AR119" s="14">
        <v>0</v>
      </c>
      <c r="AS119" s="101">
        <f t="shared" si="30"/>
        <v>22749</v>
      </c>
      <c r="AT119" s="29"/>
      <c r="AU119" s="40">
        <v>442524</v>
      </c>
      <c r="AV119" s="43">
        <f t="shared" si="28"/>
        <v>22307000</v>
      </c>
      <c r="AW119" s="43">
        <f t="shared" si="31"/>
        <v>0</v>
      </c>
      <c r="AX119" s="43">
        <f t="shared" si="29"/>
        <v>22307000</v>
      </c>
    </row>
    <row r="120" spans="1:50" ht="18.399999999999999" customHeight="1" x14ac:dyDescent="0.25">
      <c r="A120" s="8" t="s">
        <v>386</v>
      </c>
      <c r="B120" s="8" t="s">
        <v>132</v>
      </c>
      <c r="C120" s="14">
        <v>19769</v>
      </c>
      <c r="D120" s="14" t="s">
        <v>578</v>
      </c>
      <c r="E120" s="38">
        <f t="shared" si="27"/>
        <v>19769</v>
      </c>
      <c r="F120" s="25" t="s">
        <v>578</v>
      </c>
      <c r="G120" s="14">
        <v>240</v>
      </c>
      <c r="H120" s="14">
        <v>44</v>
      </c>
      <c r="I120" s="14">
        <v>19</v>
      </c>
      <c r="J120" s="14">
        <v>18</v>
      </c>
      <c r="K120" s="14">
        <v>5</v>
      </c>
      <c r="L120" s="14" t="s">
        <v>578</v>
      </c>
      <c r="M120" s="14" t="s">
        <v>578</v>
      </c>
      <c r="N120" s="14">
        <v>80</v>
      </c>
      <c r="O120" s="14">
        <v>2</v>
      </c>
      <c r="P120" s="14">
        <v>3</v>
      </c>
      <c r="Q120" s="14">
        <v>10</v>
      </c>
      <c r="R120" s="14" t="s">
        <v>578</v>
      </c>
      <c r="S120" s="14" t="s">
        <v>578</v>
      </c>
      <c r="T120" s="14">
        <v>165</v>
      </c>
      <c r="U120" s="14" t="s">
        <v>578</v>
      </c>
      <c r="V120" s="14">
        <v>1</v>
      </c>
      <c r="W120" s="14">
        <v>1</v>
      </c>
      <c r="X120" s="14" t="s">
        <v>578</v>
      </c>
      <c r="Y120" s="14" t="s">
        <v>578</v>
      </c>
      <c r="Z120" s="14">
        <v>3</v>
      </c>
      <c r="AA120" s="39">
        <v>59</v>
      </c>
      <c r="AB120" s="14" t="s">
        <v>578</v>
      </c>
      <c r="AC120" s="14">
        <v>102</v>
      </c>
      <c r="AD120" s="39">
        <v>4</v>
      </c>
      <c r="AE120" s="39">
        <v>120</v>
      </c>
      <c r="AF120" s="39">
        <v>74</v>
      </c>
      <c r="AG120" s="14" t="s">
        <v>578</v>
      </c>
      <c r="AH120" s="14">
        <v>188</v>
      </c>
      <c r="AI120" s="14" t="s">
        <v>578</v>
      </c>
      <c r="AJ120" s="14">
        <v>10</v>
      </c>
      <c r="AK120" s="39" t="s">
        <v>578</v>
      </c>
      <c r="AL120" s="91">
        <v>0</v>
      </c>
      <c r="AM120" s="14">
        <v>0</v>
      </c>
      <c r="AN120" s="14">
        <v>0</v>
      </c>
      <c r="AO120" s="92">
        <v>60</v>
      </c>
      <c r="AP120" s="100">
        <f t="shared" si="33"/>
        <v>20977</v>
      </c>
      <c r="AQ120" s="14">
        <v>555</v>
      </c>
      <c r="AR120" s="14">
        <v>0</v>
      </c>
      <c r="AS120" s="101">
        <f t="shared" si="30"/>
        <v>21532</v>
      </c>
      <c r="AT120" s="29"/>
      <c r="AU120" s="40">
        <v>555337</v>
      </c>
      <c r="AV120" s="43">
        <f t="shared" si="28"/>
        <v>20977000</v>
      </c>
      <c r="AW120" s="43">
        <f t="shared" si="31"/>
        <v>60000</v>
      </c>
      <c r="AX120" s="43">
        <f t="shared" si="29"/>
        <v>20917000</v>
      </c>
    </row>
    <row r="121" spans="1:50" ht="18.399999999999999" customHeight="1" x14ac:dyDescent="0.25">
      <c r="A121" s="8" t="s">
        <v>387</v>
      </c>
      <c r="B121" s="8" t="s">
        <v>133</v>
      </c>
      <c r="C121" s="14">
        <v>26543</v>
      </c>
      <c r="D121" s="14" t="s">
        <v>578</v>
      </c>
      <c r="E121" s="38">
        <f t="shared" si="27"/>
        <v>26543</v>
      </c>
      <c r="F121" s="25" t="s">
        <v>578</v>
      </c>
      <c r="G121" s="14">
        <v>240</v>
      </c>
      <c r="H121" s="14">
        <v>51</v>
      </c>
      <c r="I121" s="14">
        <v>20</v>
      </c>
      <c r="J121" s="14">
        <v>18</v>
      </c>
      <c r="K121" s="14">
        <v>5</v>
      </c>
      <c r="L121" s="14" t="s">
        <v>578</v>
      </c>
      <c r="M121" s="14" t="s">
        <v>578</v>
      </c>
      <c r="N121" s="14">
        <v>80</v>
      </c>
      <c r="O121" s="14">
        <v>7</v>
      </c>
      <c r="P121" s="14">
        <v>14</v>
      </c>
      <c r="Q121" s="14">
        <v>10</v>
      </c>
      <c r="R121" s="14">
        <v>6</v>
      </c>
      <c r="S121" s="14" t="s">
        <v>578</v>
      </c>
      <c r="T121" s="14">
        <v>165</v>
      </c>
      <c r="U121" s="14" t="s">
        <v>578</v>
      </c>
      <c r="V121" s="14">
        <v>1</v>
      </c>
      <c r="W121" s="14">
        <v>3</v>
      </c>
      <c r="X121" s="14" t="s">
        <v>578</v>
      </c>
      <c r="Y121" s="14" t="s">
        <v>578</v>
      </c>
      <c r="Z121" s="14">
        <v>3</v>
      </c>
      <c r="AA121" s="39">
        <v>79</v>
      </c>
      <c r="AB121" s="14" t="s">
        <v>578</v>
      </c>
      <c r="AC121" s="14">
        <v>102</v>
      </c>
      <c r="AD121" s="39">
        <v>8</v>
      </c>
      <c r="AE121" s="39">
        <v>150</v>
      </c>
      <c r="AF121" s="39">
        <v>95</v>
      </c>
      <c r="AG121" s="14">
        <v>241</v>
      </c>
      <c r="AH121" s="14">
        <v>785</v>
      </c>
      <c r="AI121" s="14" t="s">
        <v>578</v>
      </c>
      <c r="AJ121" s="14">
        <v>10</v>
      </c>
      <c r="AK121" s="39">
        <v>10</v>
      </c>
      <c r="AL121" s="91">
        <v>0</v>
      </c>
      <c r="AM121" s="14">
        <v>0</v>
      </c>
      <c r="AN121" s="14">
        <v>0</v>
      </c>
      <c r="AO121" s="92">
        <v>0</v>
      </c>
      <c r="AP121" s="100">
        <f t="shared" si="33"/>
        <v>28646</v>
      </c>
      <c r="AQ121" s="14">
        <v>1114</v>
      </c>
      <c r="AR121" s="14">
        <v>0</v>
      </c>
      <c r="AS121" s="101">
        <f t="shared" si="30"/>
        <v>29760</v>
      </c>
      <c r="AT121" s="29"/>
      <c r="AU121" s="40">
        <v>1114422</v>
      </c>
      <c r="AV121" s="43">
        <f t="shared" si="28"/>
        <v>28646000</v>
      </c>
      <c r="AW121" s="43">
        <f t="shared" si="31"/>
        <v>0</v>
      </c>
      <c r="AX121" s="43">
        <f t="shared" si="29"/>
        <v>28646000</v>
      </c>
    </row>
    <row r="122" spans="1:50" ht="18.399999999999999" customHeight="1" x14ac:dyDescent="0.25">
      <c r="A122" s="8" t="s">
        <v>388</v>
      </c>
      <c r="B122" s="8" t="s">
        <v>134</v>
      </c>
      <c r="C122" s="14">
        <v>75362</v>
      </c>
      <c r="D122" s="14" t="s">
        <v>578</v>
      </c>
      <c r="E122" s="38">
        <f t="shared" si="27"/>
        <v>75362</v>
      </c>
      <c r="F122" s="25" t="s">
        <v>578</v>
      </c>
      <c r="G122" s="14">
        <v>240</v>
      </c>
      <c r="H122" s="14">
        <v>166</v>
      </c>
      <c r="I122" s="14">
        <v>36</v>
      </c>
      <c r="J122" s="14">
        <v>25</v>
      </c>
      <c r="K122" s="14">
        <v>5</v>
      </c>
      <c r="L122" s="14" t="s">
        <v>578</v>
      </c>
      <c r="M122" s="14" t="s">
        <v>578</v>
      </c>
      <c r="N122" s="14">
        <v>120</v>
      </c>
      <c r="O122" s="14">
        <v>40</v>
      </c>
      <c r="P122" s="14">
        <v>80</v>
      </c>
      <c r="Q122" s="14">
        <v>10</v>
      </c>
      <c r="R122" s="14">
        <v>36</v>
      </c>
      <c r="S122" s="14" t="s">
        <v>578</v>
      </c>
      <c r="T122" s="14">
        <v>165</v>
      </c>
      <c r="U122" s="14" t="s">
        <v>578</v>
      </c>
      <c r="V122" s="14">
        <v>2</v>
      </c>
      <c r="W122" s="14">
        <v>12</v>
      </c>
      <c r="X122" s="14">
        <v>18</v>
      </c>
      <c r="Y122" s="14" t="s">
        <v>578</v>
      </c>
      <c r="Z122" s="14">
        <v>3</v>
      </c>
      <c r="AA122" s="39">
        <v>265</v>
      </c>
      <c r="AB122" s="14" t="s">
        <v>578</v>
      </c>
      <c r="AC122" s="14">
        <v>306</v>
      </c>
      <c r="AD122" s="39">
        <v>15</v>
      </c>
      <c r="AE122" s="39">
        <v>600</v>
      </c>
      <c r="AF122" s="39">
        <v>238</v>
      </c>
      <c r="AG122" s="14">
        <v>633</v>
      </c>
      <c r="AH122" s="14">
        <v>3743</v>
      </c>
      <c r="AI122" s="14" t="s">
        <v>578</v>
      </c>
      <c r="AJ122" s="14">
        <v>10</v>
      </c>
      <c r="AK122" s="39">
        <v>10</v>
      </c>
      <c r="AL122" s="91">
        <v>20</v>
      </c>
      <c r="AM122" s="14">
        <v>0</v>
      </c>
      <c r="AN122" s="14">
        <v>0</v>
      </c>
      <c r="AO122" s="92">
        <v>100</v>
      </c>
      <c r="AP122" s="100">
        <f t="shared" si="33"/>
        <v>82260</v>
      </c>
      <c r="AQ122" s="14">
        <v>911</v>
      </c>
      <c r="AR122" s="14">
        <v>0</v>
      </c>
      <c r="AS122" s="101">
        <f t="shared" si="30"/>
        <v>83171</v>
      </c>
      <c r="AT122" s="29"/>
      <c r="AU122" s="40">
        <v>911559</v>
      </c>
      <c r="AV122" s="43">
        <f t="shared" si="28"/>
        <v>82260000</v>
      </c>
      <c r="AW122" s="43">
        <f t="shared" si="31"/>
        <v>120000</v>
      </c>
      <c r="AX122" s="43">
        <f t="shared" si="29"/>
        <v>82140000</v>
      </c>
    </row>
    <row r="123" spans="1:50" ht="18.399999999999999" customHeight="1" x14ac:dyDescent="0.25">
      <c r="A123" s="8" t="s">
        <v>389</v>
      </c>
      <c r="B123" s="8" t="s">
        <v>135</v>
      </c>
      <c r="C123" s="14">
        <v>39887</v>
      </c>
      <c r="D123" s="14" t="s">
        <v>578</v>
      </c>
      <c r="E123" s="38">
        <f t="shared" si="27"/>
        <v>39887</v>
      </c>
      <c r="F123" s="25" t="s">
        <v>578</v>
      </c>
      <c r="G123" s="14">
        <v>240</v>
      </c>
      <c r="H123" s="14">
        <v>87</v>
      </c>
      <c r="I123" s="14">
        <v>25</v>
      </c>
      <c r="J123" s="14">
        <v>20</v>
      </c>
      <c r="K123" s="14">
        <v>5</v>
      </c>
      <c r="L123" s="14" t="s">
        <v>578</v>
      </c>
      <c r="M123" s="14" t="s">
        <v>578</v>
      </c>
      <c r="N123" s="14">
        <v>80</v>
      </c>
      <c r="O123" s="14">
        <v>17</v>
      </c>
      <c r="P123" s="14">
        <v>34</v>
      </c>
      <c r="Q123" s="14">
        <v>10</v>
      </c>
      <c r="R123" s="14">
        <v>12</v>
      </c>
      <c r="S123" s="14" t="s">
        <v>578</v>
      </c>
      <c r="T123" s="14">
        <v>165</v>
      </c>
      <c r="U123" s="14" t="s">
        <v>578</v>
      </c>
      <c r="V123" s="14">
        <v>7</v>
      </c>
      <c r="W123" s="14">
        <v>5</v>
      </c>
      <c r="X123" s="14">
        <v>6</v>
      </c>
      <c r="Y123" s="14" t="s">
        <v>578</v>
      </c>
      <c r="Z123" s="14">
        <v>3</v>
      </c>
      <c r="AA123" s="39">
        <v>215</v>
      </c>
      <c r="AB123" s="14" t="s">
        <v>578</v>
      </c>
      <c r="AC123" s="14">
        <v>153</v>
      </c>
      <c r="AD123" s="39">
        <v>11</v>
      </c>
      <c r="AE123" s="39">
        <v>375</v>
      </c>
      <c r="AF123" s="39">
        <v>172</v>
      </c>
      <c r="AG123" s="14">
        <v>366</v>
      </c>
      <c r="AH123" s="14">
        <v>1658</v>
      </c>
      <c r="AI123" s="14" t="s">
        <v>578</v>
      </c>
      <c r="AJ123" s="14">
        <v>10</v>
      </c>
      <c r="AK123" s="39">
        <v>10</v>
      </c>
      <c r="AL123" s="91">
        <v>0</v>
      </c>
      <c r="AM123" s="14">
        <v>0</v>
      </c>
      <c r="AN123" s="14">
        <v>0</v>
      </c>
      <c r="AO123" s="92">
        <v>90</v>
      </c>
      <c r="AP123" s="100">
        <f t="shared" si="33"/>
        <v>43663</v>
      </c>
      <c r="AQ123" s="14">
        <v>734</v>
      </c>
      <c r="AR123" s="14">
        <v>0</v>
      </c>
      <c r="AS123" s="101">
        <f t="shared" si="30"/>
        <v>44397</v>
      </c>
      <c r="AT123" s="29"/>
      <c r="AU123" s="40">
        <v>734837</v>
      </c>
      <c r="AV123" s="43">
        <f t="shared" si="28"/>
        <v>43663000</v>
      </c>
      <c r="AW123" s="43">
        <f t="shared" si="31"/>
        <v>90000</v>
      </c>
      <c r="AX123" s="43">
        <f t="shared" si="29"/>
        <v>43573000</v>
      </c>
    </row>
    <row r="124" spans="1:50" ht="18.399999999999999" customHeight="1" x14ac:dyDescent="0.25">
      <c r="A124" s="8" t="s">
        <v>390</v>
      </c>
      <c r="B124" s="8" t="s">
        <v>136</v>
      </c>
      <c r="C124" s="14">
        <v>22215</v>
      </c>
      <c r="D124" s="14" t="s">
        <v>578</v>
      </c>
      <c r="E124" s="38">
        <f t="shared" si="27"/>
        <v>22215</v>
      </c>
      <c r="F124" s="25" t="s">
        <v>578</v>
      </c>
      <c r="G124" s="14">
        <v>240</v>
      </c>
      <c r="H124" s="14">
        <v>44</v>
      </c>
      <c r="I124" s="14">
        <v>19</v>
      </c>
      <c r="J124" s="14">
        <v>18</v>
      </c>
      <c r="K124" s="14">
        <v>5</v>
      </c>
      <c r="L124" s="14" t="s">
        <v>578</v>
      </c>
      <c r="M124" s="14" t="s">
        <v>578</v>
      </c>
      <c r="N124" s="14">
        <v>80</v>
      </c>
      <c r="O124" s="14">
        <v>9</v>
      </c>
      <c r="P124" s="14">
        <v>17</v>
      </c>
      <c r="Q124" s="14">
        <v>10</v>
      </c>
      <c r="R124" s="14">
        <v>12</v>
      </c>
      <c r="S124" s="14" t="s">
        <v>578</v>
      </c>
      <c r="T124" s="14">
        <v>165</v>
      </c>
      <c r="U124" s="14" t="s">
        <v>578</v>
      </c>
      <c r="V124" s="14">
        <v>1</v>
      </c>
      <c r="W124" s="14">
        <v>3</v>
      </c>
      <c r="X124" s="14" t="s">
        <v>578</v>
      </c>
      <c r="Y124" s="14" t="s">
        <v>578</v>
      </c>
      <c r="Z124" s="14">
        <v>3</v>
      </c>
      <c r="AA124" s="39">
        <v>79</v>
      </c>
      <c r="AB124" s="14" t="s">
        <v>578</v>
      </c>
      <c r="AC124" s="14">
        <v>102</v>
      </c>
      <c r="AD124" s="39">
        <v>8</v>
      </c>
      <c r="AE124" s="39">
        <v>120</v>
      </c>
      <c r="AF124" s="39">
        <v>75</v>
      </c>
      <c r="AG124" s="14" t="s">
        <v>578</v>
      </c>
      <c r="AH124" s="14">
        <v>687</v>
      </c>
      <c r="AI124" s="14" t="s">
        <v>578</v>
      </c>
      <c r="AJ124" s="14">
        <v>10</v>
      </c>
      <c r="AK124" s="39" t="s">
        <v>578</v>
      </c>
      <c r="AL124" s="91">
        <v>10</v>
      </c>
      <c r="AM124" s="14">
        <v>0</v>
      </c>
      <c r="AN124" s="14">
        <v>0</v>
      </c>
      <c r="AO124" s="92">
        <v>2962</v>
      </c>
      <c r="AP124" s="100">
        <f t="shared" si="33"/>
        <v>26894</v>
      </c>
      <c r="AQ124" s="14">
        <v>479</v>
      </c>
      <c r="AR124" s="14">
        <v>0</v>
      </c>
      <c r="AS124" s="101">
        <f t="shared" si="30"/>
        <v>27373</v>
      </c>
      <c r="AT124" s="29"/>
      <c r="AU124" s="40">
        <v>479075</v>
      </c>
      <c r="AV124" s="43">
        <f t="shared" si="28"/>
        <v>26894000</v>
      </c>
      <c r="AW124" s="43">
        <f t="shared" si="31"/>
        <v>2972000</v>
      </c>
      <c r="AX124" s="43">
        <f t="shared" si="29"/>
        <v>23922000</v>
      </c>
    </row>
    <row r="125" spans="1:50" ht="18.399999999999999" customHeight="1" x14ac:dyDescent="0.25">
      <c r="A125" s="8" t="s">
        <v>391</v>
      </c>
      <c r="B125" s="8" t="s">
        <v>137</v>
      </c>
      <c r="C125" s="14">
        <v>22215</v>
      </c>
      <c r="D125" s="14" t="s">
        <v>578</v>
      </c>
      <c r="E125" s="38">
        <f t="shared" si="27"/>
        <v>22215</v>
      </c>
      <c r="F125" s="25" t="s">
        <v>578</v>
      </c>
      <c r="G125" s="14">
        <v>240</v>
      </c>
      <c r="H125" s="14">
        <v>51</v>
      </c>
      <c r="I125" s="14">
        <v>20</v>
      </c>
      <c r="J125" s="14">
        <v>18</v>
      </c>
      <c r="K125" s="14">
        <v>5</v>
      </c>
      <c r="L125" s="14" t="s">
        <v>578</v>
      </c>
      <c r="M125" s="14" t="s">
        <v>578</v>
      </c>
      <c r="N125" s="14">
        <v>80</v>
      </c>
      <c r="O125" s="14">
        <v>10</v>
      </c>
      <c r="P125" s="14">
        <v>19</v>
      </c>
      <c r="Q125" s="14">
        <v>10</v>
      </c>
      <c r="R125" s="14">
        <v>18</v>
      </c>
      <c r="S125" s="14" t="s">
        <v>578</v>
      </c>
      <c r="T125" s="14">
        <v>165</v>
      </c>
      <c r="U125" s="14" t="s">
        <v>578</v>
      </c>
      <c r="V125" s="14">
        <v>1</v>
      </c>
      <c r="W125" s="14">
        <v>3</v>
      </c>
      <c r="X125" s="14" t="s">
        <v>578</v>
      </c>
      <c r="Y125" s="14" t="s">
        <v>578</v>
      </c>
      <c r="Z125" s="14">
        <v>3</v>
      </c>
      <c r="AA125" s="39">
        <v>79</v>
      </c>
      <c r="AB125" s="14" t="s">
        <v>578</v>
      </c>
      <c r="AC125" s="14">
        <v>102</v>
      </c>
      <c r="AD125" s="39">
        <v>4</v>
      </c>
      <c r="AE125" s="39">
        <v>150</v>
      </c>
      <c r="AF125" s="39">
        <v>276</v>
      </c>
      <c r="AG125" s="14">
        <v>241</v>
      </c>
      <c r="AH125" s="14">
        <v>847</v>
      </c>
      <c r="AI125" s="14" t="s">
        <v>578</v>
      </c>
      <c r="AJ125" s="14">
        <v>10</v>
      </c>
      <c r="AK125" s="39">
        <v>10</v>
      </c>
      <c r="AL125" s="91">
        <v>0</v>
      </c>
      <c r="AM125" s="14">
        <v>0</v>
      </c>
      <c r="AN125" s="14">
        <v>0</v>
      </c>
      <c r="AO125" s="92">
        <v>0</v>
      </c>
      <c r="AP125" s="100">
        <f t="shared" si="33"/>
        <v>24577</v>
      </c>
      <c r="AQ125" s="14">
        <v>165</v>
      </c>
      <c r="AR125" s="14">
        <v>0</v>
      </c>
      <c r="AS125" s="101">
        <f t="shared" si="30"/>
        <v>24742</v>
      </c>
      <c r="AT125" s="29"/>
      <c r="AU125" s="40">
        <v>165987</v>
      </c>
      <c r="AV125" s="43">
        <f t="shared" si="28"/>
        <v>24577000</v>
      </c>
      <c r="AW125" s="43">
        <f t="shared" si="31"/>
        <v>0</v>
      </c>
      <c r="AX125" s="43">
        <f t="shared" si="29"/>
        <v>24577000</v>
      </c>
    </row>
    <row r="126" spans="1:50" ht="18.399999999999999" customHeight="1" x14ac:dyDescent="0.25">
      <c r="A126" s="8" t="s">
        <v>392</v>
      </c>
      <c r="B126" s="8" t="s">
        <v>138</v>
      </c>
      <c r="C126" s="14">
        <v>38489</v>
      </c>
      <c r="D126" s="14" t="s">
        <v>578</v>
      </c>
      <c r="E126" s="38">
        <f t="shared" ref="E126:E171" si="34">SUM(C126:D126)</f>
        <v>38489</v>
      </c>
      <c r="F126" s="25" t="s">
        <v>578</v>
      </c>
      <c r="G126" s="14">
        <v>240</v>
      </c>
      <c r="H126" s="14">
        <v>87</v>
      </c>
      <c r="I126" s="14">
        <v>25</v>
      </c>
      <c r="J126" s="14">
        <v>20</v>
      </c>
      <c r="K126" s="14">
        <v>5</v>
      </c>
      <c r="L126" s="14" t="s">
        <v>578</v>
      </c>
      <c r="M126" s="14" t="s">
        <v>578</v>
      </c>
      <c r="N126" s="14">
        <v>80</v>
      </c>
      <c r="O126" s="14">
        <v>23</v>
      </c>
      <c r="P126" s="14">
        <v>45</v>
      </c>
      <c r="Q126" s="14">
        <v>10</v>
      </c>
      <c r="R126" s="14">
        <v>6</v>
      </c>
      <c r="S126" s="14" t="s">
        <v>578</v>
      </c>
      <c r="T126" s="14">
        <v>165</v>
      </c>
      <c r="U126" s="14" t="s">
        <v>578</v>
      </c>
      <c r="V126" s="14">
        <v>1</v>
      </c>
      <c r="W126" s="14">
        <v>6</v>
      </c>
      <c r="X126" s="14" t="s">
        <v>578</v>
      </c>
      <c r="Y126" s="14" t="s">
        <v>578</v>
      </c>
      <c r="Z126" s="14">
        <v>3</v>
      </c>
      <c r="AA126" s="39">
        <v>215</v>
      </c>
      <c r="AB126" s="14" t="s">
        <v>578</v>
      </c>
      <c r="AC126" s="14">
        <v>204</v>
      </c>
      <c r="AD126" s="39">
        <v>8</v>
      </c>
      <c r="AE126" s="39">
        <v>300</v>
      </c>
      <c r="AF126" s="39">
        <v>115</v>
      </c>
      <c r="AG126" s="14" t="s">
        <v>578</v>
      </c>
      <c r="AH126" s="14">
        <v>2005</v>
      </c>
      <c r="AI126" s="14" t="s">
        <v>578</v>
      </c>
      <c r="AJ126" s="14">
        <v>10</v>
      </c>
      <c r="AK126" s="39" t="s">
        <v>578</v>
      </c>
      <c r="AL126" s="91">
        <v>0</v>
      </c>
      <c r="AM126" s="14">
        <v>0</v>
      </c>
      <c r="AN126" s="14">
        <v>0</v>
      </c>
      <c r="AO126" s="92">
        <v>30</v>
      </c>
      <c r="AP126" s="100">
        <f t="shared" si="33"/>
        <v>42092</v>
      </c>
      <c r="AQ126" s="14">
        <v>599</v>
      </c>
      <c r="AR126" s="14">
        <v>0</v>
      </c>
      <c r="AS126" s="101">
        <f t="shared" si="30"/>
        <v>42691</v>
      </c>
      <c r="AT126" s="29"/>
      <c r="AU126" s="40">
        <v>599710</v>
      </c>
      <c r="AV126" s="43">
        <f t="shared" si="28"/>
        <v>42092000</v>
      </c>
      <c r="AW126" s="43">
        <f t="shared" si="31"/>
        <v>30000</v>
      </c>
      <c r="AX126" s="43">
        <f t="shared" si="29"/>
        <v>42062000</v>
      </c>
    </row>
    <row r="127" spans="1:50" ht="18.399999999999999" customHeight="1" x14ac:dyDescent="0.25">
      <c r="A127" s="8" t="s">
        <v>393</v>
      </c>
      <c r="B127" s="8" t="s">
        <v>139</v>
      </c>
      <c r="C127" s="14">
        <v>19985</v>
      </c>
      <c r="D127" s="14" t="s">
        <v>578</v>
      </c>
      <c r="E127" s="38">
        <f t="shared" si="34"/>
        <v>19985</v>
      </c>
      <c r="F127" s="25" t="s">
        <v>578</v>
      </c>
      <c r="G127" s="14">
        <v>240</v>
      </c>
      <c r="H127" s="14">
        <v>44</v>
      </c>
      <c r="I127" s="14">
        <v>19</v>
      </c>
      <c r="J127" s="14">
        <v>18</v>
      </c>
      <c r="K127" s="14">
        <v>5</v>
      </c>
      <c r="L127" s="14" t="s">
        <v>578</v>
      </c>
      <c r="M127" s="14" t="s">
        <v>578</v>
      </c>
      <c r="N127" s="14">
        <v>80</v>
      </c>
      <c r="O127" s="14">
        <v>3</v>
      </c>
      <c r="P127" s="14">
        <v>6</v>
      </c>
      <c r="Q127" s="14">
        <v>10</v>
      </c>
      <c r="R127" s="14">
        <v>6</v>
      </c>
      <c r="S127" s="14" t="s">
        <v>578</v>
      </c>
      <c r="T127" s="14">
        <v>165</v>
      </c>
      <c r="U127" s="14" t="s">
        <v>578</v>
      </c>
      <c r="V127" s="14" t="s">
        <v>578</v>
      </c>
      <c r="W127" s="14">
        <v>1</v>
      </c>
      <c r="X127" s="14" t="s">
        <v>578</v>
      </c>
      <c r="Y127" s="14" t="s">
        <v>578</v>
      </c>
      <c r="Z127" s="14">
        <v>3</v>
      </c>
      <c r="AA127" s="39">
        <v>85</v>
      </c>
      <c r="AB127" s="14" t="s">
        <v>578</v>
      </c>
      <c r="AC127" s="14">
        <v>102</v>
      </c>
      <c r="AD127" s="39">
        <v>4</v>
      </c>
      <c r="AE127" s="39">
        <v>120</v>
      </c>
      <c r="AF127" s="39">
        <v>20</v>
      </c>
      <c r="AG127" s="14" t="s">
        <v>578</v>
      </c>
      <c r="AH127" s="14">
        <v>321</v>
      </c>
      <c r="AI127" s="14" t="s">
        <v>578</v>
      </c>
      <c r="AJ127" s="14">
        <v>10</v>
      </c>
      <c r="AK127" s="39" t="s">
        <v>578</v>
      </c>
      <c r="AL127" s="91">
        <v>0</v>
      </c>
      <c r="AM127" s="14">
        <v>0</v>
      </c>
      <c r="AN127" s="14">
        <v>0</v>
      </c>
      <c r="AO127" s="92">
        <v>40</v>
      </c>
      <c r="AP127" s="100">
        <f t="shared" si="33"/>
        <v>21287</v>
      </c>
      <c r="AQ127" s="14">
        <v>211</v>
      </c>
      <c r="AR127" s="14">
        <v>0</v>
      </c>
      <c r="AS127" s="101">
        <f t="shared" si="30"/>
        <v>21498</v>
      </c>
      <c r="AT127" s="29"/>
      <c r="AU127" s="40">
        <v>211785</v>
      </c>
      <c r="AV127" s="43">
        <f t="shared" si="28"/>
        <v>21287000</v>
      </c>
      <c r="AW127" s="43">
        <f t="shared" si="31"/>
        <v>40000</v>
      </c>
      <c r="AX127" s="43">
        <f t="shared" si="29"/>
        <v>21247000</v>
      </c>
    </row>
    <row r="128" spans="1:50" ht="18.399999999999999" customHeight="1" x14ac:dyDescent="0.25">
      <c r="A128" s="8" t="s">
        <v>394</v>
      </c>
      <c r="B128" s="8" t="s">
        <v>564</v>
      </c>
      <c r="C128" s="14">
        <v>26922</v>
      </c>
      <c r="D128" s="14" t="s">
        <v>578</v>
      </c>
      <c r="E128" s="38">
        <f t="shared" si="34"/>
        <v>26922</v>
      </c>
      <c r="F128" s="25" t="s">
        <v>578</v>
      </c>
      <c r="G128" s="14">
        <v>240</v>
      </c>
      <c r="H128" s="14">
        <v>51</v>
      </c>
      <c r="I128" s="14">
        <v>20</v>
      </c>
      <c r="J128" s="14">
        <v>18</v>
      </c>
      <c r="K128" s="14">
        <v>5</v>
      </c>
      <c r="L128" s="14" t="s">
        <v>578</v>
      </c>
      <c r="M128" s="14" t="s">
        <v>578</v>
      </c>
      <c r="N128" s="14">
        <v>80</v>
      </c>
      <c r="O128" s="14">
        <v>6</v>
      </c>
      <c r="P128" s="14">
        <v>12</v>
      </c>
      <c r="Q128" s="14">
        <v>10</v>
      </c>
      <c r="R128" s="14">
        <v>6</v>
      </c>
      <c r="S128" s="14" t="s">
        <v>578</v>
      </c>
      <c r="T128" s="14">
        <v>165</v>
      </c>
      <c r="U128" s="14" t="s">
        <v>578</v>
      </c>
      <c r="V128" s="14" t="s">
        <v>578</v>
      </c>
      <c r="W128" s="14">
        <v>2</v>
      </c>
      <c r="X128" s="14" t="s">
        <v>578</v>
      </c>
      <c r="Y128" s="14" t="s">
        <v>578</v>
      </c>
      <c r="Z128" s="14">
        <v>3</v>
      </c>
      <c r="AA128" s="39">
        <v>59</v>
      </c>
      <c r="AB128" s="14" t="s">
        <v>578</v>
      </c>
      <c r="AC128" s="14">
        <v>102</v>
      </c>
      <c r="AD128" s="39">
        <v>8</v>
      </c>
      <c r="AE128" s="39">
        <v>150</v>
      </c>
      <c r="AF128" s="39">
        <v>27</v>
      </c>
      <c r="AG128" s="14">
        <v>241</v>
      </c>
      <c r="AH128" s="14">
        <v>544</v>
      </c>
      <c r="AI128" s="14" t="s">
        <v>578</v>
      </c>
      <c r="AJ128" s="14">
        <v>10</v>
      </c>
      <c r="AK128" s="39">
        <v>10</v>
      </c>
      <c r="AL128" s="91">
        <v>0</v>
      </c>
      <c r="AM128" s="14">
        <v>0</v>
      </c>
      <c r="AN128" s="14">
        <v>0</v>
      </c>
      <c r="AO128" s="92">
        <v>700</v>
      </c>
      <c r="AP128" s="100">
        <f t="shared" si="33"/>
        <v>29391</v>
      </c>
      <c r="AQ128" s="14">
        <v>650</v>
      </c>
      <c r="AR128" s="14">
        <v>0</v>
      </c>
      <c r="AS128" s="101">
        <f t="shared" si="30"/>
        <v>30041</v>
      </c>
      <c r="AT128" s="29"/>
      <c r="AU128" s="40">
        <v>650952</v>
      </c>
      <c r="AV128" s="43">
        <f t="shared" si="28"/>
        <v>29391000</v>
      </c>
      <c r="AW128" s="43">
        <f t="shared" si="31"/>
        <v>700000</v>
      </c>
      <c r="AX128" s="43">
        <f t="shared" si="29"/>
        <v>28691000</v>
      </c>
    </row>
    <row r="129" spans="1:50" ht="18.399999999999999" customHeight="1" x14ac:dyDescent="0.25">
      <c r="A129" s="8" t="s">
        <v>395</v>
      </c>
      <c r="B129" s="8" t="s">
        <v>565</v>
      </c>
      <c r="C129" s="14">
        <v>21346</v>
      </c>
      <c r="D129" s="14" t="s">
        <v>578</v>
      </c>
      <c r="E129" s="38">
        <f t="shared" si="34"/>
        <v>21346</v>
      </c>
      <c r="F129" s="25" t="s">
        <v>578</v>
      </c>
      <c r="G129" s="14">
        <v>240</v>
      </c>
      <c r="H129" s="14">
        <v>44</v>
      </c>
      <c r="I129" s="14">
        <v>19</v>
      </c>
      <c r="J129" s="14">
        <v>18</v>
      </c>
      <c r="K129" s="14">
        <v>5</v>
      </c>
      <c r="L129" s="14" t="s">
        <v>578</v>
      </c>
      <c r="M129" s="14" t="s">
        <v>578</v>
      </c>
      <c r="N129" s="14">
        <v>80</v>
      </c>
      <c r="O129" s="14">
        <v>5</v>
      </c>
      <c r="P129" s="14">
        <v>10</v>
      </c>
      <c r="Q129" s="14">
        <v>10</v>
      </c>
      <c r="R129" s="14">
        <v>6</v>
      </c>
      <c r="S129" s="14" t="s">
        <v>578</v>
      </c>
      <c r="T129" s="14">
        <v>165</v>
      </c>
      <c r="U129" s="14" t="s">
        <v>578</v>
      </c>
      <c r="V129" s="14" t="s">
        <v>578</v>
      </c>
      <c r="W129" s="14">
        <v>2</v>
      </c>
      <c r="X129" s="14" t="s">
        <v>578</v>
      </c>
      <c r="Y129" s="14" t="s">
        <v>578</v>
      </c>
      <c r="Z129" s="14">
        <v>3</v>
      </c>
      <c r="AA129" s="39">
        <v>59</v>
      </c>
      <c r="AB129" s="14" t="s">
        <v>578</v>
      </c>
      <c r="AC129" s="14">
        <v>102</v>
      </c>
      <c r="AD129" s="39">
        <v>4</v>
      </c>
      <c r="AE129" s="39">
        <v>120</v>
      </c>
      <c r="AF129" s="39">
        <v>57</v>
      </c>
      <c r="AG129" s="14" t="s">
        <v>578</v>
      </c>
      <c r="AH129" s="14">
        <v>517</v>
      </c>
      <c r="AI129" s="14" t="s">
        <v>578</v>
      </c>
      <c r="AJ129" s="14">
        <v>10</v>
      </c>
      <c r="AK129" s="39" t="s">
        <v>578</v>
      </c>
      <c r="AL129" s="91">
        <v>0</v>
      </c>
      <c r="AM129" s="14">
        <v>0</v>
      </c>
      <c r="AN129" s="14">
        <v>0</v>
      </c>
      <c r="AO129" s="92">
        <v>0</v>
      </c>
      <c r="AP129" s="100">
        <f t="shared" si="33"/>
        <v>22822</v>
      </c>
      <c r="AQ129" s="14">
        <v>137</v>
      </c>
      <c r="AR129" s="14">
        <v>0</v>
      </c>
      <c r="AS129" s="101">
        <f t="shared" si="30"/>
        <v>22959</v>
      </c>
      <c r="AT129" s="29"/>
      <c r="AU129" s="40">
        <v>137964</v>
      </c>
      <c r="AV129" s="43">
        <f t="shared" ref="AV129:AV171" si="35">AP129*1000</f>
        <v>22822000</v>
      </c>
      <c r="AW129" s="43">
        <f t="shared" si="31"/>
        <v>0</v>
      </c>
      <c r="AX129" s="43">
        <f t="shared" ref="AX129:AX171" si="36">AV129-AW129</f>
        <v>22822000</v>
      </c>
    </row>
    <row r="130" spans="1:50" ht="18.399999999999999" customHeight="1" x14ac:dyDescent="0.25">
      <c r="A130" s="8" t="s">
        <v>396</v>
      </c>
      <c r="B130" s="8" t="s">
        <v>658</v>
      </c>
      <c r="C130" s="14">
        <v>29915</v>
      </c>
      <c r="D130" s="14" t="s">
        <v>578</v>
      </c>
      <c r="E130" s="38">
        <f t="shared" si="34"/>
        <v>29915</v>
      </c>
      <c r="F130" s="25" t="s">
        <v>578</v>
      </c>
      <c r="G130" s="14">
        <v>240</v>
      </c>
      <c r="H130" s="14">
        <v>80</v>
      </c>
      <c r="I130" s="14">
        <v>24</v>
      </c>
      <c r="J130" s="14">
        <v>20</v>
      </c>
      <c r="K130" s="14">
        <v>5</v>
      </c>
      <c r="L130" s="14" t="s">
        <v>578</v>
      </c>
      <c r="M130" s="14" t="s">
        <v>578</v>
      </c>
      <c r="N130" s="14">
        <v>80</v>
      </c>
      <c r="O130" s="14">
        <v>14</v>
      </c>
      <c r="P130" s="14">
        <v>27</v>
      </c>
      <c r="Q130" s="14">
        <v>10</v>
      </c>
      <c r="R130" s="14">
        <v>6</v>
      </c>
      <c r="S130" s="14" t="s">
        <v>578</v>
      </c>
      <c r="T130" s="14">
        <v>165</v>
      </c>
      <c r="U130" s="14" t="s">
        <v>578</v>
      </c>
      <c r="V130" s="14">
        <v>1</v>
      </c>
      <c r="W130" s="14">
        <v>5</v>
      </c>
      <c r="X130" s="14">
        <v>6</v>
      </c>
      <c r="Y130" s="14">
        <v>12</v>
      </c>
      <c r="Z130" s="14">
        <v>3</v>
      </c>
      <c r="AA130" s="39">
        <v>105</v>
      </c>
      <c r="AB130" s="14" t="s">
        <v>578</v>
      </c>
      <c r="AC130" s="14">
        <v>119</v>
      </c>
      <c r="AD130" s="39">
        <v>8</v>
      </c>
      <c r="AE130" s="39">
        <v>350</v>
      </c>
      <c r="AF130" s="39">
        <v>268</v>
      </c>
      <c r="AG130" s="14">
        <v>633</v>
      </c>
      <c r="AH130" s="14">
        <v>1159</v>
      </c>
      <c r="AI130" s="14" t="s">
        <v>578</v>
      </c>
      <c r="AJ130" s="14">
        <v>10</v>
      </c>
      <c r="AK130" s="39">
        <v>13</v>
      </c>
      <c r="AL130" s="91">
        <v>0</v>
      </c>
      <c r="AM130" s="14">
        <v>0</v>
      </c>
      <c r="AN130" s="14">
        <v>0</v>
      </c>
      <c r="AO130" s="92">
        <v>0</v>
      </c>
      <c r="AP130" s="100">
        <f t="shared" si="33"/>
        <v>33278</v>
      </c>
      <c r="AQ130" s="14">
        <v>650</v>
      </c>
      <c r="AR130" s="14">
        <v>0</v>
      </c>
      <c r="AS130" s="101">
        <f t="shared" si="30"/>
        <v>33928</v>
      </c>
      <c r="AT130" s="29"/>
      <c r="AU130" s="40">
        <v>650301</v>
      </c>
      <c r="AV130" s="43">
        <f t="shared" si="35"/>
        <v>33278000</v>
      </c>
      <c r="AW130" s="43">
        <f t="shared" si="31"/>
        <v>0</v>
      </c>
      <c r="AX130" s="43">
        <f t="shared" si="36"/>
        <v>33278000</v>
      </c>
    </row>
    <row r="131" spans="1:50" ht="18.399999999999999" customHeight="1" x14ac:dyDescent="0.25">
      <c r="A131" s="8" t="s">
        <v>397</v>
      </c>
      <c r="B131" s="8" t="s">
        <v>566</v>
      </c>
      <c r="C131" s="14">
        <v>25032</v>
      </c>
      <c r="D131" s="14" t="s">
        <v>578</v>
      </c>
      <c r="E131" s="38">
        <f t="shared" si="34"/>
        <v>25032</v>
      </c>
      <c r="F131" s="25" t="s">
        <v>578</v>
      </c>
      <c r="G131" s="14">
        <v>240</v>
      </c>
      <c r="H131" s="14">
        <v>51</v>
      </c>
      <c r="I131" s="14">
        <v>20</v>
      </c>
      <c r="J131" s="14">
        <v>18</v>
      </c>
      <c r="K131" s="14">
        <v>5</v>
      </c>
      <c r="L131" s="14" t="s">
        <v>578</v>
      </c>
      <c r="M131" s="14" t="s">
        <v>578</v>
      </c>
      <c r="N131" s="14">
        <v>80</v>
      </c>
      <c r="O131" s="14">
        <v>3</v>
      </c>
      <c r="P131" s="14">
        <v>6</v>
      </c>
      <c r="Q131" s="14">
        <v>10</v>
      </c>
      <c r="R131" s="14">
        <v>6</v>
      </c>
      <c r="S131" s="14" t="s">
        <v>578</v>
      </c>
      <c r="T131" s="14">
        <v>165</v>
      </c>
      <c r="U131" s="14" t="s">
        <v>578</v>
      </c>
      <c r="V131" s="14" t="s">
        <v>578</v>
      </c>
      <c r="W131" s="14">
        <v>2</v>
      </c>
      <c r="X131" s="14" t="s">
        <v>578</v>
      </c>
      <c r="Y131" s="14" t="s">
        <v>578</v>
      </c>
      <c r="Z131" s="14">
        <v>3</v>
      </c>
      <c r="AA131" s="39">
        <v>59</v>
      </c>
      <c r="AB131" s="14" t="s">
        <v>578</v>
      </c>
      <c r="AC131" s="14">
        <v>102</v>
      </c>
      <c r="AD131" s="39">
        <v>4</v>
      </c>
      <c r="AE131" s="39">
        <v>150</v>
      </c>
      <c r="AF131" s="39">
        <v>137</v>
      </c>
      <c r="AG131" s="14">
        <v>241</v>
      </c>
      <c r="AH131" s="14">
        <v>312</v>
      </c>
      <c r="AI131" s="14" t="s">
        <v>578</v>
      </c>
      <c r="AJ131" s="14">
        <v>10</v>
      </c>
      <c r="AK131" s="39">
        <v>10</v>
      </c>
      <c r="AL131" s="91">
        <v>0</v>
      </c>
      <c r="AM131" s="14">
        <v>0</v>
      </c>
      <c r="AN131" s="14">
        <v>0</v>
      </c>
      <c r="AO131" s="92">
        <v>10</v>
      </c>
      <c r="AP131" s="100">
        <f t="shared" si="33"/>
        <v>26676</v>
      </c>
      <c r="AQ131" s="14">
        <v>266</v>
      </c>
      <c r="AR131" s="14">
        <v>0</v>
      </c>
      <c r="AS131" s="101">
        <f t="shared" ref="AS131:AS171" si="37">AP131+AQ131-AR131</f>
        <v>26942</v>
      </c>
      <c r="AT131" s="29"/>
      <c r="AU131" s="40">
        <v>266847</v>
      </c>
      <c r="AV131" s="43">
        <f t="shared" si="35"/>
        <v>26676000</v>
      </c>
      <c r="AW131" s="43">
        <f t="shared" si="31"/>
        <v>10000</v>
      </c>
      <c r="AX131" s="43">
        <f t="shared" si="36"/>
        <v>26666000</v>
      </c>
    </row>
    <row r="132" spans="1:50" ht="18.399999999999999" customHeight="1" x14ac:dyDescent="0.25">
      <c r="A132" s="8" t="s">
        <v>398</v>
      </c>
      <c r="B132" s="8" t="s">
        <v>659</v>
      </c>
      <c r="C132" s="14">
        <v>22873</v>
      </c>
      <c r="D132" s="14" t="s">
        <v>578</v>
      </c>
      <c r="E132" s="38">
        <f t="shared" si="34"/>
        <v>22873</v>
      </c>
      <c r="F132" s="25" t="s">
        <v>578</v>
      </c>
      <c r="G132" s="14">
        <v>240</v>
      </c>
      <c r="H132" s="14">
        <v>51</v>
      </c>
      <c r="I132" s="14">
        <v>20</v>
      </c>
      <c r="J132" s="14">
        <v>18</v>
      </c>
      <c r="K132" s="14">
        <v>5</v>
      </c>
      <c r="L132" s="14" t="s">
        <v>578</v>
      </c>
      <c r="M132" s="14" t="s">
        <v>578</v>
      </c>
      <c r="N132" s="14">
        <v>80</v>
      </c>
      <c r="O132" s="14">
        <v>2</v>
      </c>
      <c r="P132" s="14">
        <v>3</v>
      </c>
      <c r="Q132" s="14">
        <v>10</v>
      </c>
      <c r="R132" s="14">
        <v>12</v>
      </c>
      <c r="S132" s="14" t="s">
        <v>578</v>
      </c>
      <c r="T132" s="14">
        <v>165</v>
      </c>
      <c r="U132" s="14" t="s">
        <v>578</v>
      </c>
      <c r="V132" s="14">
        <v>1</v>
      </c>
      <c r="W132" s="14">
        <v>1</v>
      </c>
      <c r="X132" s="14" t="s">
        <v>578</v>
      </c>
      <c r="Y132" s="14">
        <v>126</v>
      </c>
      <c r="Z132" s="14">
        <v>3</v>
      </c>
      <c r="AA132" s="39">
        <v>59</v>
      </c>
      <c r="AB132" s="14" t="s">
        <v>578</v>
      </c>
      <c r="AC132" s="14">
        <v>102</v>
      </c>
      <c r="AD132" s="39">
        <v>8</v>
      </c>
      <c r="AE132" s="39">
        <v>150</v>
      </c>
      <c r="AF132" s="39" t="s">
        <v>578</v>
      </c>
      <c r="AG132" s="14">
        <v>134</v>
      </c>
      <c r="AH132" s="14">
        <v>197</v>
      </c>
      <c r="AI132" s="14" t="s">
        <v>578</v>
      </c>
      <c r="AJ132" s="14">
        <v>10</v>
      </c>
      <c r="AK132" s="39">
        <v>10</v>
      </c>
      <c r="AL132" s="91">
        <v>100</v>
      </c>
      <c r="AM132" s="14">
        <v>20</v>
      </c>
      <c r="AN132" s="14">
        <v>0</v>
      </c>
      <c r="AO132" s="92">
        <v>1000</v>
      </c>
      <c r="AP132" s="100">
        <f t="shared" si="33"/>
        <v>25400</v>
      </c>
      <c r="AQ132" s="14">
        <v>478</v>
      </c>
      <c r="AR132" s="14">
        <v>0</v>
      </c>
      <c r="AS132" s="101">
        <f t="shared" si="37"/>
        <v>25878</v>
      </c>
      <c r="AT132" s="29"/>
      <c r="AU132" s="40">
        <v>478783</v>
      </c>
      <c r="AV132" s="43">
        <f t="shared" si="35"/>
        <v>25400000</v>
      </c>
      <c r="AW132" s="43">
        <f t="shared" ref="AW132:AW171" si="38">(AL132+AM132+AN132+AO132)*1000</f>
        <v>1120000</v>
      </c>
      <c r="AX132" s="43">
        <f t="shared" si="36"/>
        <v>24280000</v>
      </c>
    </row>
    <row r="133" spans="1:50" ht="18.399999999999999" customHeight="1" x14ac:dyDescent="0.25">
      <c r="A133" s="8" t="s">
        <v>399</v>
      </c>
      <c r="B133" s="8" t="s">
        <v>142</v>
      </c>
      <c r="C133" s="14">
        <v>29186</v>
      </c>
      <c r="D133" s="14" t="s">
        <v>578</v>
      </c>
      <c r="E133" s="38">
        <f t="shared" si="34"/>
        <v>29186</v>
      </c>
      <c r="F133" s="25" t="s">
        <v>578</v>
      </c>
      <c r="G133" s="14">
        <v>240</v>
      </c>
      <c r="H133" s="14">
        <v>58</v>
      </c>
      <c r="I133" s="14">
        <v>21</v>
      </c>
      <c r="J133" s="14">
        <v>19</v>
      </c>
      <c r="K133" s="14">
        <v>5</v>
      </c>
      <c r="L133" s="14" t="s">
        <v>578</v>
      </c>
      <c r="M133" s="14" t="s">
        <v>578</v>
      </c>
      <c r="N133" s="14">
        <v>80</v>
      </c>
      <c r="O133" s="14">
        <v>4</v>
      </c>
      <c r="P133" s="14">
        <v>8</v>
      </c>
      <c r="Q133" s="14">
        <v>10</v>
      </c>
      <c r="R133" s="14" t="s">
        <v>578</v>
      </c>
      <c r="S133" s="14" t="s">
        <v>578</v>
      </c>
      <c r="T133" s="14">
        <v>165</v>
      </c>
      <c r="U133" s="14" t="s">
        <v>578</v>
      </c>
      <c r="V133" s="14">
        <v>1</v>
      </c>
      <c r="W133" s="14">
        <v>2</v>
      </c>
      <c r="X133" s="14" t="s">
        <v>578</v>
      </c>
      <c r="Y133" s="14" t="s">
        <v>578</v>
      </c>
      <c r="Z133" s="14">
        <v>3</v>
      </c>
      <c r="AA133" s="39">
        <v>79</v>
      </c>
      <c r="AB133" s="14" t="s">
        <v>578</v>
      </c>
      <c r="AC133" s="14">
        <v>102</v>
      </c>
      <c r="AD133" s="39">
        <v>4</v>
      </c>
      <c r="AE133" s="39">
        <v>180</v>
      </c>
      <c r="AF133" s="39">
        <v>70</v>
      </c>
      <c r="AG133" s="14">
        <v>393</v>
      </c>
      <c r="AH133" s="14">
        <v>393</v>
      </c>
      <c r="AI133" s="14" t="s">
        <v>578</v>
      </c>
      <c r="AJ133" s="14">
        <v>10</v>
      </c>
      <c r="AK133" s="39">
        <v>10</v>
      </c>
      <c r="AL133" s="91">
        <v>0</v>
      </c>
      <c r="AM133" s="14">
        <v>0</v>
      </c>
      <c r="AN133" s="14">
        <v>0</v>
      </c>
      <c r="AO133" s="92">
        <v>200</v>
      </c>
      <c r="AP133" s="100">
        <f t="shared" si="33"/>
        <v>31243</v>
      </c>
      <c r="AQ133" s="14">
        <v>95</v>
      </c>
      <c r="AR133" s="14">
        <v>0</v>
      </c>
      <c r="AS133" s="101">
        <f t="shared" si="37"/>
        <v>31338</v>
      </c>
      <c r="AT133" s="29"/>
      <c r="AU133" s="40">
        <v>95172</v>
      </c>
      <c r="AV133" s="43">
        <f t="shared" si="35"/>
        <v>31243000</v>
      </c>
      <c r="AW133" s="43">
        <f t="shared" si="38"/>
        <v>200000</v>
      </c>
      <c r="AX133" s="43">
        <f t="shared" si="36"/>
        <v>31043000</v>
      </c>
    </row>
    <row r="134" spans="1:50" ht="18.399999999999999" customHeight="1" x14ac:dyDescent="0.25">
      <c r="A134" s="8" t="s">
        <v>400</v>
      </c>
      <c r="B134" s="8" t="s">
        <v>143</v>
      </c>
      <c r="C134" s="14">
        <v>23932</v>
      </c>
      <c r="D134" s="14" t="s">
        <v>578</v>
      </c>
      <c r="E134" s="38">
        <f t="shared" si="34"/>
        <v>23932</v>
      </c>
      <c r="F134" s="25" t="s">
        <v>578</v>
      </c>
      <c r="G134" s="14">
        <v>240</v>
      </c>
      <c r="H134" s="14">
        <v>51</v>
      </c>
      <c r="I134" s="14">
        <v>20</v>
      </c>
      <c r="J134" s="14">
        <v>18</v>
      </c>
      <c r="K134" s="14">
        <v>5</v>
      </c>
      <c r="L134" s="14" t="s">
        <v>578</v>
      </c>
      <c r="M134" s="14" t="s">
        <v>578</v>
      </c>
      <c r="N134" s="14">
        <v>80</v>
      </c>
      <c r="O134" s="14">
        <v>4</v>
      </c>
      <c r="P134" s="14">
        <v>8</v>
      </c>
      <c r="Q134" s="14">
        <v>10</v>
      </c>
      <c r="R134" s="14">
        <v>12</v>
      </c>
      <c r="S134" s="14" t="s">
        <v>578</v>
      </c>
      <c r="T134" s="14">
        <v>165</v>
      </c>
      <c r="U134" s="14" t="s">
        <v>578</v>
      </c>
      <c r="V134" s="14">
        <v>1</v>
      </c>
      <c r="W134" s="14">
        <v>2</v>
      </c>
      <c r="X134" s="14" t="s">
        <v>578</v>
      </c>
      <c r="Y134" s="14" t="s">
        <v>578</v>
      </c>
      <c r="Z134" s="14">
        <v>3</v>
      </c>
      <c r="AA134" s="39">
        <v>79</v>
      </c>
      <c r="AB134" s="14" t="s">
        <v>578</v>
      </c>
      <c r="AC134" s="14">
        <v>102</v>
      </c>
      <c r="AD134" s="39">
        <v>4</v>
      </c>
      <c r="AE134" s="39">
        <v>150</v>
      </c>
      <c r="AF134" s="39" t="s">
        <v>578</v>
      </c>
      <c r="AG134" s="14">
        <v>241</v>
      </c>
      <c r="AH134" s="14">
        <v>437</v>
      </c>
      <c r="AI134" s="14" t="s">
        <v>578</v>
      </c>
      <c r="AJ134" s="14">
        <v>10</v>
      </c>
      <c r="AK134" s="39">
        <v>10</v>
      </c>
      <c r="AL134" s="91">
        <v>0</v>
      </c>
      <c r="AM134" s="14">
        <v>0</v>
      </c>
      <c r="AN134" s="14">
        <v>0</v>
      </c>
      <c r="AO134" s="92">
        <v>0</v>
      </c>
      <c r="AP134" s="100">
        <f t="shared" si="33"/>
        <v>25584</v>
      </c>
      <c r="AQ134" s="14">
        <v>73</v>
      </c>
      <c r="AR134" s="14">
        <v>0</v>
      </c>
      <c r="AS134" s="101">
        <f t="shared" si="37"/>
        <v>25657</v>
      </c>
      <c r="AT134" s="29"/>
      <c r="AU134" s="40">
        <v>73525</v>
      </c>
      <c r="AV134" s="43">
        <f t="shared" si="35"/>
        <v>25584000</v>
      </c>
      <c r="AW134" s="43">
        <f t="shared" si="38"/>
        <v>0</v>
      </c>
      <c r="AX134" s="43">
        <f t="shared" si="36"/>
        <v>25584000</v>
      </c>
    </row>
    <row r="135" spans="1:50" ht="18.399999999999999" customHeight="1" x14ac:dyDescent="0.25">
      <c r="A135" s="8" t="s">
        <v>401</v>
      </c>
      <c r="B135" s="8" t="s">
        <v>144</v>
      </c>
      <c r="C135" s="14">
        <v>20670</v>
      </c>
      <c r="D135" s="14" t="s">
        <v>578</v>
      </c>
      <c r="E135" s="38">
        <f t="shared" si="34"/>
        <v>20670</v>
      </c>
      <c r="F135" s="25" t="s">
        <v>578</v>
      </c>
      <c r="G135" s="14">
        <v>240</v>
      </c>
      <c r="H135" s="14">
        <v>44</v>
      </c>
      <c r="I135" s="14">
        <v>19</v>
      </c>
      <c r="J135" s="14">
        <v>18</v>
      </c>
      <c r="K135" s="14">
        <v>5</v>
      </c>
      <c r="L135" s="14" t="s">
        <v>578</v>
      </c>
      <c r="M135" s="14" t="s">
        <v>578</v>
      </c>
      <c r="N135" s="14">
        <v>80</v>
      </c>
      <c r="O135" s="14">
        <v>4</v>
      </c>
      <c r="P135" s="14">
        <v>8</v>
      </c>
      <c r="Q135" s="14">
        <v>10</v>
      </c>
      <c r="R135" s="14" t="s">
        <v>578</v>
      </c>
      <c r="S135" s="14" t="s">
        <v>578</v>
      </c>
      <c r="T135" s="14">
        <v>165</v>
      </c>
      <c r="U135" s="14" t="s">
        <v>578</v>
      </c>
      <c r="V135" s="14">
        <v>1</v>
      </c>
      <c r="W135" s="14">
        <v>1</v>
      </c>
      <c r="X135" s="14" t="s">
        <v>578</v>
      </c>
      <c r="Y135" s="14" t="s">
        <v>578</v>
      </c>
      <c r="Z135" s="14">
        <v>3</v>
      </c>
      <c r="AA135" s="39">
        <v>59</v>
      </c>
      <c r="AB135" s="14" t="s">
        <v>578</v>
      </c>
      <c r="AC135" s="14">
        <v>102</v>
      </c>
      <c r="AD135" s="39">
        <v>4</v>
      </c>
      <c r="AE135" s="39">
        <v>120</v>
      </c>
      <c r="AF135" s="39">
        <v>92</v>
      </c>
      <c r="AG135" s="14" t="s">
        <v>578</v>
      </c>
      <c r="AH135" s="14">
        <v>419</v>
      </c>
      <c r="AI135" s="14" t="s">
        <v>578</v>
      </c>
      <c r="AJ135" s="14">
        <v>10</v>
      </c>
      <c r="AK135" s="39" t="s">
        <v>578</v>
      </c>
      <c r="AL135" s="91">
        <v>0</v>
      </c>
      <c r="AM135" s="14">
        <v>0</v>
      </c>
      <c r="AN135" s="14">
        <v>0</v>
      </c>
      <c r="AO135" s="92">
        <v>800</v>
      </c>
      <c r="AP135" s="100">
        <f t="shared" ref="AP135:AP162" si="39">SUM(E135:AO135)</f>
        <v>22874</v>
      </c>
      <c r="AQ135" s="14">
        <v>482</v>
      </c>
      <c r="AR135" s="14">
        <v>0</v>
      </c>
      <c r="AS135" s="101">
        <f t="shared" si="37"/>
        <v>23356</v>
      </c>
      <c r="AT135" s="29"/>
      <c r="AU135" s="40">
        <v>482521</v>
      </c>
      <c r="AV135" s="43">
        <f t="shared" si="35"/>
        <v>22874000</v>
      </c>
      <c r="AW135" s="43">
        <f t="shared" si="38"/>
        <v>800000</v>
      </c>
      <c r="AX135" s="43">
        <f t="shared" si="36"/>
        <v>22074000</v>
      </c>
    </row>
    <row r="136" spans="1:50" ht="18.399999999999999" customHeight="1" x14ac:dyDescent="0.25">
      <c r="A136" s="8" t="s">
        <v>402</v>
      </c>
      <c r="B136" s="8" t="s">
        <v>145</v>
      </c>
      <c r="C136" s="14">
        <v>19315</v>
      </c>
      <c r="D136" s="14" t="s">
        <v>578</v>
      </c>
      <c r="E136" s="38">
        <f t="shared" si="34"/>
        <v>19315</v>
      </c>
      <c r="F136" s="25" t="s">
        <v>578</v>
      </c>
      <c r="G136" s="14">
        <v>240</v>
      </c>
      <c r="H136" s="14">
        <v>44</v>
      </c>
      <c r="I136" s="14">
        <v>19</v>
      </c>
      <c r="J136" s="14">
        <v>18</v>
      </c>
      <c r="K136" s="14">
        <v>5</v>
      </c>
      <c r="L136" s="14" t="s">
        <v>578</v>
      </c>
      <c r="M136" s="14" t="s">
        <v>578</v>
      </c>
      <c r="N136" s="14">
        <v>80</v>
      </c>
      <c r="O136" s="14">
        <v>3</v>
      </c>
      <c r="P136" s="14">
        <v>5</v>
      </c>
      <c r="Q136" s="14">
        <v>10</v>
      </c>
      <c r="R136" s="14" t="s">
        <v>578</v>
      </c>
      <c r="S136" s="14" t="s">
        <v>578</v>
      </c>
      <c r="T136" s="14">
        <v>165</v>
      </c>
      <c r="U136" s="14" t="s">
        <v>578</v>
      </c>
      <c r="V136" s="14">
        <v>1</v>
      </c>
      <c r="W136" s="14">
        <v>1</v>
      </c>
      <c r="X136" s="14" t="s">
        <v>578</v>
      </c>
      <c r="Y136" s="14">
        <v>3</v>
      </c>
      <c r="Z136" s="14">
        <v>3</v>
      </c>
      <c r="AA136" s="39">
        <v>85</v>
      </c>
      <c r="AB136" s="14" t="s">
        <v>578</v>
      </c>
      <c r="AC136" s="14">
        <v>102</v>
      </c>
      <c r="AD136" s="39">
        <v>4</v>
      </c>
      <c r="AE136" s="39">
        <v>120</v>
      </c>
      <c r="AF136" s="39">
        <v>24</v>
      </c>
      <c r="AG136" s="14" t="s">
        <v>578</v>
      </c>
      <c r="AH136" s="14">
        <v>286</v>
      </c>
      <c r="AI136" s="14" t="s">
        <v>578</v>
      </c>
      <c r="AJ136" s="14">
        <v>10</v>
      </c>
      <c r="AK136" s="39" t="s">
        <v>578</v>
      </c>
      <c r="AL136" s="91">
        <v>0</v>
      </c>
      <c r="AM136" s="14">
        <v>0</v>
      </c>
      <c r="AN136" s="14">
        <v>0</v>
      </c>
      <c r="AO136" s="92">
        <v>500</v>
      </c>
      <c r="AP136" s="100">
        <f t="shared" si="39"/>
        <v>21043</v>
      </c>
      <c r="AQ136" s="14">
        <v>31</v>
      </c>
      <c r="AR136" s="14">
        <v>0</v>
      </c>
      <c r="AS136" s="101">
        <f t="shared" si="37"/>
        <v>21074</v>
      </c>
      <c r="AT136" s="29"/>
      <c r="AU136" s="40">
        <v>31817</v>
      </c>
      <c r="AV136" s="43">
        <f t="shared" si="35"/>
        <v>21043000</v>
      </c>
      <c r="AW136" s="43">
        <f t="shared" si="38"/>
        <v>500000</v>
      </c>
      <c r="AX136" s="43">
        <f t="shared" si="36"/>
        <v>20543000</v>
      </c>
    </row>
    <row r="137" spans="1:50" ht="18.399999999999999" customHeight="1" x14ac:dyDescent="0.25">
      <c r="A137" s="8" t="s">
        <v>403</v>
      </c>
      <c r="B137" s="8" t="s">
        <v>146</v>
      </c>
      <c r="C137" s="14">
        <v>19139</v>
      </c>
      <c r="D137" s="14" t="s">
        <v>578</v>
      </c>
      <c r="E137" s="38">
        <f t="shared" si="34"/>
        <v>19139</v>
      </c>
      <c r="F137" s="25" t="s">
        <v>578</v>
      </c>
      <c r="G137" s="14">
        <v>240</v>
      </c>
      <c r="H137" s="14">
        <v>44</v>
      </c>
      <c r="I137" s="14">
        <v>19</v>
      </c>
      <c r="J137" s="14">
        <v>18</v>
      </c>
      <c r="K137" s="14">
        <v>5</v>
      </c>
      <c r="L137" s="14" t="s">
        <v>578</v>
      </c>
      <c r="M137" s="14" t="s">
        <v>578</v>
      </c>
      <c r="N137" s="14">
        <v>80</v>
      </c>
      <c r="O137" s="14">
        <v>2</v>
      </c>
      <c r="P137" s="14">
        <v>4</v>
      </c>
      <c r="Q137" s="14">
        <v>10</v>
      </c>
      <c r="R137" s="14">
        <v>6</v>
      </c>
      <c r="S137" s="14" t="s">
        <v>578</v>
      </c>
      <c r="T137" s="14">
        <v>165</v>
      </c>
      <c r="U137" s="14" t="s">
        <v>578</v>
      </c>
      <c r="V137" s="14" t="s">
        <v>578</v>
      </c>
      <c r="W137" s="14">
        <v>1</v>
      </c>
      <c r="X137" s="14" t="s">
        <v>578</v>
      </c>
      <c r="Y137" s="14">
        <v>50</v>
      </c>
      <c r="Z137" s="14">
        <v>3</v>
      </c>
      <c r="AA137" s="39">
        <v>59</v>
      </c>
      <c r="AB137" s="14" t="s">
        <v>578</v>
      </c>
      <c r="AC137" s="14">
        <v>102</v>
      </c>
      <c r="AD137" s="39">
        <v>4</v>
      </c>
      <c r="AE137" s="39">
        <v>120</v>
      </c>
      <c r="AF137" s="39">
        <v>73</v>
      </c>
      <c r="AG137" s="14" t="s">
        <v>578</v>
      </c>
      <c r="AH137" s="14">
        <v>286</v>
      </c>
      <c r="AI137" s="14" t="s">
        <v>578</v>
      </c>
      <c r="AJ137" s="14">
        <v>10</v>
      </c>
      <c r="AK137" s="39" t="s">
        <v>578</v>
      </c>
      <c r="AL137" s="91">
        <v>10</v>
      </c>
      <c r="AM137" s="14">
        <v>0</v>
      </c>
      <c r="AN137" s="14">
        <v>0</v>
      </c>
      <c r="AO137" s="92">
        <v>800</v>
      </c>
      <c r="AP137" s="100">
        <f t="shared" si="39"/>
        <v>21250</v>
      </c>
      <c r="AQ137" s="14">
        <v>313</v>
      </c>
      <c r="AR137" s="14">
        <v>0</v>
      </c>
      <c r="AS137" s="101">
        <f t="shared" si="37"/>
        <v>21563</v>
      </c>
      <c r="AT137" s="29"/>
      <c r="AU137" s="40">
        <v>313083</v>
      </c>
      <c r="AV137" s="43">
        <f t="shared" si="35"/>
        <v>21250000</v>
      </c>
      <c r="AW137" s="43">
        <f t="shared" si="38"/>
        <v>810000</v>
      </c>
      <c r="AX137" s="43">
        <f t="shared" si="36"/>
        <v>20440000</v>
      </c>
    </row>
    <row r="138" spans="1:50" ht="18.399999999999999" customHeight="1" x14ac:dyDescent="0.25">
      <c r="A138" s="8" t="s">
        <v>404</v>
      </c>
      <c r="B138" s="8" t="s">
        <v>567</v>
      </c>
      <c r="C138" s="14">
        <v>29428</v>
      </c>
      <c r="D138" s="14" t="s">
        <v>578</v>
      </c>
      <c r="E138" s="38">
        <f t="shared" si="34"/>
        <v>29428</v>
      </c>
      <c r="F138" s="25" t="s">
        <v>578</v>
      </c>
      <c r="G138" s="14">
        <v>240</v>
      </c>
      <c r="H138" s="14">
        <v>58</v>
      </c>
      <c r="I138" s="14">
        <v>21</v>
      </c>
      <c r="J138" s="14">
        <v>22</v>
      </c>
      <c r="K138" s="14">
        <v>5</v>
      </c>
      <c r="L138" s="14" t="s">
        <v>578</v>
      </c>
      <c r="M138" s="14" t="s">
        <v>578</v>
      </c>
      <c r="N138" s="14">
        <v>80</v>
      </c>
      <c r="O138" s="14">
        <v>5</v>
      </c>
      <c r="P138" s="14">
        <v>9</v>
      </c>
      <c r="Q138" s="14">
        <v>10</v>
      </c>
      <c r="R138" s="14">
        <v>12</v>
      </c>
      <c r="S138" s="14" t="s">
        <v>578</v>
      </c>
      <c r="T138" s="14">
        <v>165</v>
      </c>
      <c r="U138" s="14" t="s">
        <v>578</v>
      </c>
      <c r="V138" s="14">
        <v>6</v>
      </c>
      <c r="W138" s="14">
        <v>2</v>
      </c>
      <c r="X138" s="14">
        <v>6</v>
      </c>
      <c r="Y138" s="14" t="s">
        <v>578</v>
      </c>
      <c r="Z138" s="14">
        <v>3</v>
      </c>
      <c r="AA138" s="39">
        <v>105</v>
      </c>
      <c r="AB138" s="14" t="s">
        <v>578</v>
      </c>
      <c r="AC138" s="14">
        <v>102</v>
      </c>
      <c r="AD138" s="39">
        <v>8</v>
      </c>
      <c r="AE138" s="39">
        <v>150</v>
      </c>
      <c r="AF138" s="39">
        <v>23</v>
      </c>
      <c r="AG138" s="14">
        <v>241</v>
      </c>
      <c r="AH138" s="14">
        <v>455</v>
      </c>
      <c r="AI138" s="14" t="s">
        <v>578</v>
      </c>
      <c r="AJ138" s="14">
        <v>10</v>
      </c>
      <c r="AK138" s="39">
        <v>10</v>
      </c>
      <c r="AL138" s="91">
        <v>2</v>
      </c>
      <c r="AM138" s="14">
        <v>0</v>
      </c>
      <c r="AN138" s="14">
        <v>0</v>
      </c>
      <c r="AO138" s="92">
        <v>550</v>
      </c>
      <c r="AP138" s="100">
        <f t="shared" si="39"/>
        <v>31728</v>
      </c>
      <c r="AQ138" s="14">
        <v>369</v>
      </c>
      <c r="AR138" s="14">
        <v>0</v>
      </c>
      <c r="AS138" s="101">
        <f t="shared" si="37"/>
        <v>32097</v>
      </c>
      <c r="AT138" s="29"/>
      <c r="AU138" s="40">
        <v>369286</v>
      </c>
      <c r="AV138" s="43">
        <f t="shared" si="35"/>
        <v>31728000</v>
      </c>
      <c r="AW138" s="43">
        <f t="shared" si="38"/>
        <v>552000</v>
      </c>
      <c r="AX138" s="43">
        <f t="shared" si="36"/>
        <v>31176000</v>
      </c>
    </row>
    <row r="139" spans="1:50" ht="43.5" customHeight="1" x14ac:dyDescent="0.25">
      <c r="A139" s="8" t="s">
        <v>405</v>
      </c>
      <c r="B139" s="87" t="s">
        <v>660</v>
      </c>
      <c r="C139" s="14">
        <v>40993</v>
      </c>
      <c r="D139" s="14" t="s">
        <v>578</v>
      </c>
      <c r="E139" s="38">
        <f t="shared" si="34"/>
        <v>40993</v>
      </c>
      <c r="F139" s="25" t="s">
        <v>578</v>
      </c>
      <c r="G139" s="14">
        <v>360</v>
      </c>
      <c r="H139" s="14">
        <v>101</v>
      </c>
      <c r="I139" s="14">
        <v>28</v>
      </c>
      <c r="J139" s="14">
        <v>24</v>
      </c>
      <c r="K139" s="14">
        <v>5</v>
      </c>
      <c r="L139" s="14" t="s">
        <v>578</v>
      </c>
      <c r="M139" s="14" t="s">
        <v>578</v>
      </c>
      <c r="N139" s="14">
        <v>140</v>
      </c>
      <c r="O139" s="14">
        <v>8</v>
      </c>
      <c r="P139" s="14">
        <v>15</v>
      </c>
      <c r="Q139" s="14">
        <v>10</v>
      </c>
      <c r="R139" s="14">
        <v>12</v>
      </c>
      <c r="S139" s="14" t="s">
        <v>578</v>
      </c>
      <c r="T139" s="14">
        <v>329</v>
      </c>
      <c r="U139" s="14" t="s">
        <v>578</v>
      </c>
      <c r="V139" s="14">
        <v>6</v>
      </c>
      <c r="W139" s="14">
        <v>3</v>
      </c>
      <c r="X139" s="14" t="s">
        <v>578</v>
      </c>
      <c r="Y139" s="14" t="s">
        <v>578</v>
      </c>
      <c r="Z139" s="14">
        <v>3</v>
      </c>
      <c r="AA139" s="39">
        <v>117</v>
      </c>
      <c r="AB139" s="14" t="s">
        <v>578</v>
      </c>
      <c r="AC139" s="14">
        <v>204</v>
      </c>
      <c r="AD139" s="39">
        <v>16</v>
      </c>
      <c r="AE139" s="39">
        <v>350</v>
      </c>
      <c r="AF139" s="39">
        <v>54</v>
      </c>
      <c r="AG139" s="14">
        <v>473</v>
      </c>
      <c r="AH139" s="14">
        <v>624</v>
      </c>
      <c r="AI139" s="14" t="s">
        <v>578</v>
      </c>
      <c r="AJ139" s="14">
        <v>10</v>
      </c>
      <c r="AK139" s="39">
        <v>10</v>
      </c>
      <c r="AL139" s="91">
        <v>0</v>
      </c>
      <c r="AM139" s="14">
        <v>0</v>
      </c>
      <c r="AN139" s="14">
        <v>0</v>
      </c>
      <c r="AO139" s="92">
        <v>120</v>
      </c>
      <c r="AP139" s="100">
        <f t="shared" si="39"/>
        <v>44015</v>
      </c>
      <c r="AQ139" s="14">
        <v>103</v>
      </c>
      <c r="AR139" s="14">
        <v>0</v>
      </c>
      <c r="AS139" s="101">
        <f t="shared" si="37"/>
        <v>44118</v>
      </c>
      <c r="AT139" s="29"/>
      <c r="AU139" s="40">
        <v>103342</v>
      </c>
      <c r="AV139" s="43">
        <f t="shared" si="35"/>
        <v>44015000</v>
      </c>
      <c r="AW139" s="43">
        <f t="shared" si="38"/>
        <v>120000</v>
      </c>
      <c r="AX139" s="43">
        <f t="shared" si="36"/>
        <v>43895000</v>
      </c>
    </row>
    <row r="140" spans="1:50" ht="18.399999999999999" customHeight="1" x14ac:dyDescent="0.25">
      <c r="A140" s="8" t="s">
        <v>406</v>
      </c>
      <c r="B140" s="8" t="s">
        <v>147</v>
      </c>
      <c r="C140" s="14">
        <v>24978</v>
      </c>
      <c r="D140" s="14" t="s">
        <v>578</v>
      </c>
      <c r="E140" s="38">
        <f t="shared" si="34"/>
        <v>24978</v>
      </c>
      <c r="F140" s="25" t="s">
        <v>578</v>
      </c>
      <c r="G140" s="14">
        <v>240</v>
      </c>
      <c r="H140" s="14">
        <v>58</v>
      </c>
      <c r="I140" s="14">
        <v>21</v>
      </c>
      <c r="J140" s="14">
        <v>22</v>
      </c>
      <c r="K140" s="14">
        <v>5</v>
      </c>
      <c r="L140" s="14" t="s">
        <v>578</v>
      </c>
      <c r="M140" s="14" t="s">
        <v>578</v>
      </c>
      <c r="N140" s="14">
        <v>80</v>
      </c>
      <c r="O140" s="14">
        <v>10</v>
      </c>
      <c r="P140" s="14">
        <v>19</v>
      </c>
      <c r="Q140" s="14">
        <v>10</v>
      </c>
      <c r="R140" s="14">
        <v>6</v>
      </c>
      <c r="S140" s="14" t="s">
        <v>578</v>
      </c>
      <c r="T140" s="14">
        <v>165</v>
      </c>
      <c r="U140" s="14" t="s">
        <v>578</v>
      </c>
      <c r="V140" s="14">
        <v>14</v>
      </c>
      <c r="W140" s="14">
        <v>4</v>
      </c>
      <c r="X140" s="14" t="s">
        <v>578</v>
      </c>
      <c r="Y140" s="14" t="s">
        <v>578</v>
      </c>
      <c r="Z140" s="14">
        <v>3</v>
      </c>
      <c r="AA140" s="39">
        <v>79</v>
      </c>
      <c r="AB140" s="14" t="s">
        <v>578</v>
      </c>
      <c r="AC140" s="14">
        <v>102</v>
      </c>
      <c r="AD140" s="39">
        <v>8</v>
      </c>
      <c r="AE140" s="39">
        <v>180</v>
      </c>
      <c r="AF140" s="39">
        <v>52</v>
      </c>
      <c r="AG140" s="14">
        <v>473</v>
      </c>
      <c r="AH140" s="14">
        <v>909</v>
      </c>
      <c r="AI140" s="14" t="s">
        <v>578</v>
      </c>
      <c r="AJ140" s="14">
        <v>10</v>
      </c>
      <c r="AK140" s="39">
        <v>10</v>
      </c>
      <c r="AL140" s="91">
        <v>10</v>
      </c>
      <c r="AM140" s="14">
        <v>0</v>
      </c>
      <c r="AN140" s="14">
        <v>0</v>
      </c>
      <c r="AO140" s="92">
        <v>2000</v>
      </c>
      <c r="AP140" s="100">
        <f t="shared" si="39"/>
        <v>29468</v>
      </c>
      <c r="AQ140" s="14">
        <v>888</v>
      </c>
      <c r="AR140" s="14">
        <v>0</v>
      </c>
      <c r="AS140" s="101">
        <f t="shared" si="37"/>
        <v>30356</v>
      </c>
      <c r="AT140" s="29"/>
      <c r="AU140" s="40">
        <v>888532</v>
      </c>
      <c r="AV140" s="43">
        <f t="shared" si="35"/>
        <v>29468000</v>
      </c>
      <c r="AW140" s="43">
        <f t="shared" si="38"/>
        <v>2010000</v>
      </c>
      <c r="AX140" s="43">
        <f t="shared" si="36"/>
        <v>27458000</v>
      </c>
    </row>
    <row r="141" spans="1:50" ht="18.399999999999999" customHeight="1" x14ac:dyDescent="0.25">
      <c r="A141" s="8" t="s">
        <v>407</v>
      </c>
      <c r="B141" s="8" t="s">
        <v>592</v>
      </c>
      <c r="C141" s="14">
        <v>22951</v>
      </c>
      <c r="D141" s="14" t="s">
        <v>578</v>
      </c>
      <c r="E141" s="38">
        <f t="shared" si="34"/>
        <v>22951</v>
      </c>
      <c r="F141" s="25" t="s">
        <v>578</v>
      </c>
      <c r="G141" s="14">
        <v>240</v>
      </c>
      <c r="H141" s="14">
        <v>51</v>
      </c>
      <c r="I141" s="14">
        <v>20</v>
      </c>
      <c r="J141" s="14">
        <v>21</v>
      </c>
      <c r="K141" s="14">
        <v>5</v>
      </c>
      <c r="L141" s="14" t="s">
        <v>578</v>
      </c>
      <c r="M141" s="14" t="s">
        <v>578</v>
      </c>
      <c r="N141" s="14">
        <v>80</v>
      </c>
      <c r="O141" s="14">
        <v>3</v>
      </c>
      <c r="P141" s="14">
        <v>6</v>
      </c>
      <c r="Q141" s="14">
        <v>10</v>
      </c>
      <c r="R141" s="14" t="s">
        <v>578</v>
      </c>
      <c r="S141" s="14" t="s">
        <v>578</v>
      </c>
      <c r="T141" s="14">
        <v>165</v>
      </c>
      <c r="U141" s="14" t="s">
        <v>578</v>
      </c>
      <c r="V141" s="14">
        <v>5</v>
      </c>
      <c r="W141" s="14">
        <v>2</v>
      </c>
      <c r="X141" s="14" t="s">
        <v>578</v>
      </c>
      <c r="Y141" s="14">
        <v>40</v>
      </c>
      <c r="Z141" s="14">
        <v>3</v>
      </c>
      <c r="AA141" s="39">
        <v>59</v>
      </c>
      <c r="AB141" s="14" t="s">
        <v>578</v>
      </c>
      <c r="AC141" s="14">
        <v>102</v>
      </c>
      <c r="AD141" s="39">
        <v>12</v>
      </c>
      <c r="AE141" s="39">
        <v>150</v>
      </c>
      <c r="AF141" s="39" t="s">
        <v>578</v>
      </c>
      <c r="AG141" s="14">
        <v>241</v>
      </c>
      <c r="AH141" s="14">
        <v>312</v>
      </c>
      <c r="AI141" s="14" t="s">
        <v>578</v>
      </c>
      <c r="AJ141" s="14">
        <v>10</v>
      </c>
      <c r="AK141" s="39">
        <v>10</v>
      </c>
      <c r="AL141" s="91">
        <v>0</v>
      </c>
      <c r="AM141" s="14">
        <v>0</v>
      </c>
      <c r="AN141" s="14">
        <v>0</v>
      </c>
      <c r="AO141" s="92">
        <v>940</v>
      </c>
      <c r="AP141" s="100">
        <f t="shared" si="39"/>
        <v>25438</v>
      </c>
      <c r="AQ141" s="14">
        <v>522</v>
      </c>
      <c r="AR141" s="14">
        <v>0</v>
      </c>
      <c r="AS141" s="101">
        <f t="shared" si="37"/>
        <v>25960</v>
      </c>
      <c r="AT141" s="29"/>
      <c r="AU141" s="40">
        <v>522732</v>
      </c>
      <c r="AV141" s="43">
        <f t="shared" si="35"/>
        <v>25438000</v>
      </c>
      <c r="AW141" s="43">
        <f t="shared" si="38"/>
        <v>940000</v>
      </c>
      <c r="AX141" s="43">
        <f t="shared" si="36"/>
        <v>24498000</v>
      </c>
    </row>
    <row r="142" spans="1:50" ht="18.399999999999999" customHeight="1" x14ac:dyDescent="0.25">
      <c r="A142" s="8" t="s">
        <v>408</v>
      </c>
      <c r="B142" s="8" t="s">
        <v>148</v>
      </c>
      <c r="C142" s="14">
        <v>30683</v>
      </c>
      <c r="D142" s="14" t="s">
        <v>578</v>
      </c>
      <c r="E142" s="38">
        <f t="shared" si="34"/>
        <v>30683</v>
      </c>
      <c r="F142" s="25" t="s">
        <v>578</v>
      </c>
      <c r="G142" s="14">
        <v>240</v>
      </c>
      <c r="H142" s="14">
        <v>58</v>
      </c>
      <c r="I142" s="14">
        <v>21</v>
      </c>
      <c r="J142" s="14">
        <v>22</v>
      </c>
      <c r="K142" s="14">
        <v>5</v>
      </c>
      <c r="L142" s="14" t="s">
        <v>578</v>
      </c>
      <c r="M142" s="14" t="s">
        <v>578</v>
      </c>
      <c r="N142" s="14">
        <v>80</v>
      </c>
      <c r="O142" s="14">
        <v>10</v>
      </c>
      <c r="P142" s="14">
        <v>19</v>
      </c>
      <c r="Q142" s="14">
        <v>10</v>
      </c>
      <c r="R142" s="14">
        <v>6</v>
      </c>
      <c r="S142" s="14" t="s">
        <v>578</v>
      </c>
      <c r="T142" s="14">
        <v>165</v>
      </c>
      <c r="U142" s="14" t="s">
        <v>578</v>
      </c>
      <c r="V142" s="14">
        <v>12</v>
      </c>
      <c r="W142" s="14">
        <v>4</v>
      </c>
      <c r="X142" s="14" t="s">
        <v>578</v>
      </c>
      <c r="Y142" s="14" t="s">
        <v>578</v>
      </c>
      <c r="Z142" s="14">
        <v>3</v>
      </c>
      <c r="AA142" s="39">
        <v>79</v>
      </c>
      <c r="AB142" s="14" t="s">
        <v>578</v>
      </c>
      <c r="AC142" s="14">
        <v>102</v>
      </c>
      <c r="AD142" s="39">
        <v>8</v>
      </c>
      <c r="AE142" s="39">
        <v>180</v>
      </c>
      <c r="AF142" s="39">
        <v>103</v>
      </c>
      <c r="AG142" s="14">
        <v>473</v>
      </c>
      <c r="AH142" s="14">
        <v>785</v>
      </c>
      <c r="AI142" s="14">
        <v>64</v>
      </c>
      <c r="AJ142" s="14">
        <v>10</v>
      </c>
      <c r="AK142" s="39">
        <v>10</v>
      </c>
      <c r="AL142" s="91">
        <v>6</v>
      </c>
      <c r="AM142" s="14">
        <v>0</v>
      </c>
      <c r="AN142" s="14">
        <v>1</v>
      </c>
      <c r="AO142" s="92">
        <v>1900</v>
      </c>
      <c r="AP142" s="100">
        <f t="shared" si="39"/>
        <v>35059</v>
      </c>
      <c r="AQ142" s="14">
        <v>815</v>
      </c>
      <c r="AR142" s="14">
        <v>0</v>
      </c>
      <c r="AS142" s="101">
        <f t="shared" si="37"/>
        <v>35874</v>
      </c>
      <c r="AT142" s="29"/>
      <c r="AU142" s="40">
        <v>815586</v>
      </c>
      <c r="AV142" s="43">
        <f t="shared" si="35"/>
        <v>35059000</v>
      </c>
      <c r="AW142" s="43">
        <f t="shared" si="38"/>
        <v>1907000</v>
      </c>
      <c r="AX142" s="43">
        <f t="shared" si="36"/>
        <v>33152000</v>
      </c>
    </row>
    <row r="143" spans="1:50" ht="39.75" customHeight="1" x14ac:dyDescent="0.25">
      <c r="A143" s="8" t="s">
        <v>409</v>
      </c>
      <c r="B143" s="87" t="s">
        <v>661</v>
      </c>
      <c r="C143" s="14">
        <v>33906</v>
      </c>
      <c r="D143" s="14" t="s">
        <v>578</v>
      </c>
      <c r="E143" s="38">
        <f t="shared" si="34"/>
        <v>33906</v>
      </c>
      <c r="F143" s="25" t="s">
        <v>578</v>
      </c>
      <c r="G143" s="14">
        <v>360</v>
      </c>
      <c r="H143" s="14">
        <v>87</v>
      </c>
      <c r="I143" s="14">
        <v>25</v>
      </c>
      <c r="J143" s="14">
        <v>23</v>
      </c>
      <c r="K143" s="14">
        <v>5</v>
      </c>
      <c r="L143" s="14" t="s">
        <v>578</v>
      </c>
      <c r="M143" s="14" t="s">
        <v>578</v>
      </c>
      <c r="N143" s="14">
        <v>140</v>
      </c>
      <c r="O143" s="14">
        <v>2</v>
      </c>
      <c r="P143" s="14">
        <v>4</v>
      </c>
      <c r="Q143" s="14">
        <v>10</v>
      </c>
      <c r="R143" s="14">
        <v>6</v>
      </c>
      <c r="S143" s="14" t="s">
        <v>578</v>
      </c>
      <c r="T143" s="14">
        <v>329</v>
      </c>
      <c r="U143" s="14" t="s">
        <v>578</v>
      </c>
      <c r="V143" s="14">
        <v>3</v>
      </c>
      <c r="W143" s="14">
        <v>1</v>
      </c>
      <c r="X143" s="14" t="s">
        <v>578</v>
      </c>
      <c r="Y143" s="14" t="s">
        <v>578</v>
      </c>
      <c r="Z143" s="14">
        <v>3</v>
      </c>
      <c r="AA143" s="39">
        <v>97</v>
      </c>
      <c r="AB143" s="14" t="s">
        <v>578</v>
      </c>
      <c r="AC143" s="14">
        <v>170</v>
      </c>
      <c r="AD143" s="39">
        <v>16</v>
      </c>
      <c r="AE143" s="39">
        <v>300</v>
      </c>
      <c r="AF143" s="39" t="s">
        <v>578</v>
      </c>
      <c r="AG143" s="14">
        <v>250</v>
      </c>
      <c r="AH143" s="14">
        <v>259</v>
      </c>
      <c r="AI143" s="14" t="s">
        <v>578</v>
      </c>
      <c r="AJ143" s="14">
        <v>10</v>
      </c>
      <c r="AK143" s="39">
        <v>20</v>
      </c>
      <c r="AL143" s="91">
        <v>10</v>
      </c>
      <c r="AM143" s="14">
        <v>0</v>
      </c>
      <c r="AN143" s="14">
        <v>0</v>
      </c>
      <c r="AO143" s="92">
        <v>1500</v>
      </c>
      <c r="AP143" s="100">
        <f t="shared" si="39"/>
        <v>37536</v>
      </c>
      <c r="AQ143" s="14">
        <v>692</v>
      </c>
      <c r="AR143" s="14">
        <v>0</v>
      </c>
      <c r="AS143" s="101">
        <f t="shared" si="37"/>
        <v>38228</v>
      </c>
      <c r="AT143" s="29"/>
      <c r="AU143" s="40">
        <v>692037</v>
      </c>
      <c r="AV143" s="43">
        <f t="shared" si="35"/>
        <v>37536000</v>
      </c>
      <c r="AW143" s="43">
        <f t="shared" si="38"/>
        <v>1510000</v>
      </c>
      <c r="AX143" s="43">
        <f t="shared" si="36"/>
        <v>36026000</v>
      </c>
    </row>
    <row r="144" spans="1:50" ht="18.399999999999999" customHeight="1" x14ac:dyDescent="0.25">
      <c r="A144" s="8" t="s">
        <v>410</v>
      </c>
      <c r="B144" s="8" t="s">
        <v>149</v>
      </c>
      <c r="C144" s="14">
        <v>26415</v>
      </c>
      <c r="D144" s="14" t="s">
        <v>578</v>
      </c>
      <c r="E144" s="38">
        <f t="shared" si="34"/>
        <v>26415</v>
      </c>
      <c r="F144" s="25" t="s">
        <v>578</v>
      </c>
      <c r="G144" s="14">
        <v>240</v>
      </c>
      <c r="H144" s="14">
        <v>65</v>
      </c>
      <c r="I144" s="14">
        <v>22</v>
      </c>
      <c r="J144" s="14">
        <v>22</v>
      </c>
      <c r="K144" s="14">
        <v>5</v>
      </c>
      <c r="L144" s="14" t="s">
        <v>578</v>
      </c>
      <c r="M144" s="14" t="s">
        <v>578</v>
      </c>
      <c r="N144" s="14">
        <v>80</v>
      </c>
      <c r="O144" s="14">
        <v>5</v>
      </c>
      <c r="P144" s="14">
        <v>10</v>
      </c>
      <c r="Q144" s="14">
        <v>10</v>
      </c>
      <c r="R144" s="14">
        <v>6</v>
      </c>
      <c r="S144" s="14" t="s">
        <v>578</v>
      </c>
      <c r="T144" s="14">
        <v>165</v>
      </c>
      <c r="U144" s="14" t="s">
        <v>578</v>
      </c>
      <c r="V144" s="14">
        <v>13</v>
      </c>
      <c r="W144" s="14">
        <v>3</v>
      </c>
      <c r="X144" s="14" t="s">
        <v>578</v>
      </c>
      <c r="Y144" s="14" t="s">
        <v>578</v>
      </c>
      <c r="Z144" s="14">
        <v>3</v>
      </c>
      <c r="AA144" s="39">
        <v>59</v>
      </c>
      <c r="AB144" s="14" t="s">
        <v>578</v>
      </c>
      <c r="AC144" s="14">
        <v>102</v>
      </c>
      <c r="AD144" s="39">
        <v>8</v>
      </c>
      <c r="AE144" s="39">
        <v>180</v>
      </c>
      <c r="AF144" s="39">
        <v>38</v>
      </c>
      <c r="AG144" s="14">
        <v>517</v>
      </c>
      <c r="AH144" s="14">
        <v>464</v>
      </c>
      <c r="AI144" s="14" t="s">
        <v>578</v>
      </c>
      <c r="AJ144" s="14">
        <v>10</v>
      </c>
      <c r="AK144" s="39">
        <v>10</v>
      </c>
      <c r="AL144" s="91">
        <v>0</v>
      </c>
      <c r="AM144" s="14">
        <v>0</v>
      </c>
      <c r="AN144" s="14">
        <v>0</v>
      </c>
      <c r="AO144" s="92">
        <v>0</v>
      </c>
      <c r="AP144" s="100">
        <f t="shared" si="39"/>
        <v>28452</v>
      </c>
      <c r="AQ144" s="14">
        <v>64</v>
      </c>
      <c r="AR144" s="14">
        <v>0</v>
      </c>
      <c r="AS144" s="101">
        <f t="shared" si="37"/>
        <v>28516</v>
      </c>
      <c r="AT144" s="29"/>
      <c r="AU144" s="40">
        <v>64190</v>
      </c>
      <c r="AV144" s="43">
        <f t="shared" si="35"/>
        <v>28452000</v>
      </c>
      <c r="AW144" s="43">
        <f t="shared" si="38"/>
        <v>0</v>
      </c>
      <c r="AX144" s="43">
        <f t="shared" si="36"/>
        <v>28452000</v>
      </c>
    </row>
    <row r="145" spans="1:50" ht="18.399999999999999" customHeight="1" x14ac:dyDescent="0.25">
      <c r="A145" s="8" t="s">
        <v>411</v>
      </c>
      <c r="B145" s="8" t="s">
        <v>150</v>
      </c>
      <c r="C145" s="14">
        <v>30247</v>
      </c>
      <c r="D145" s="14" t="s">
        <v>578</v>
      </c>
      <c r="E145" s="38">
        <f t="shared" si="34"/>
        <v>30247</v>
      </c>
      <c r="F145" s="25" t="s">
        <v>578</v>
      </c>
      <c r="G145" s="14">
        <v>240</v>
      </c>
      <c r="H145" s="14">
        <v>58</v>
      </c>
      <c r="I145" s="14">
        <v>21</v>
      </c>
      <c r="J145" s="14">
        <v>22</v>
      </c>
      <c r="K145" s="14">
        <v>5</v>
      </c>
      <c r="L145" s="14" t="s">
        <v>578</v>
      </c>
      <c r="M145" s="14" t="s">
        <v>578</v>
      </c>
      <c r="N145" s="14">
        <v>80</v>
      </c>
      <c r="O145" s="14">
        <v>10</v>
      </c>
      <c r="P145" s="14">
        <v>19</v>
      </c>
      <c r="Q145" s="14">
        <v>10</v>
      </c>
      <c r="R145" s="14" t="s">
        <v>578</v>
      </c>
      <c r="S145" s="14" t="s">
        <v>578</v>
      </c>
      <c r="T145" s="14">
        <v>165</v>
      </c>
      <c r="U145" s="14" t="s">
        <v>578</v>
      </c>
      <c r="V145" s="14">
        <v>14</v>
      </c>
      <c r="W145" s="14">
        <v>4</v>
      </c>
      <c r="X145" s="14" t="s">
        <v>578</v>
      </c>
      <c r="Y145" s="14" t="s">
        <v>578</v>
      </c>
      <c r="Z145" s="14">
        <v>3</v>
      </c>
      <c r="AA145" s="39">
        <v>105</v>
      </c>
      <c r="AB145" s="14" t="s">
        <v>578</v>
      </c>
      <c r="AC145" s="14">
        <v>102</v>
      </c>
      <c r="AD145" s="39">
        <v>8</v>
      </c>
      <c r="AE145" s="39">
        <v>180</v>
      </c>
      <c r="AF145" s="39">
        <v>94</v>
      </c>
      <c r="AG145" s="14">
        <v>473</v>
      </c>
      <c r="AH145" s="14">
        <v>874</v>
      </c>
      <c r="AI145" s="14" t="s">
        <v>578</v>
      </c>
      <c r="AJ145" s="14">
        <v>10</v>
      </c>
      <c r="AK145" s="39">
        <v>10</v>
      </c>
      <c r="AL145" s="91">
        <v>5</v>
      </c>
      <c r="AM145" s="14">
        <v>0</v>
      </c>
      <c r="AN145" s="14">
        <v>0</v>
      </c>
      <c r="AO145" s="92">
        <v>140</v>
      </c>
      <c r="AP145" s="100">
        <f t="shared" si="39"/>
        <v>32899</v>
      </c>
      <c r="AQ145" s="14">
        <v>836</v>
      </c>
      <c r="AR145" s="14">
        <v>0</v>
      </c>
      <c r="AS145" s="101">
        <f t="shared" si="37"/>
        <v>33735</v>
      </c>
      <c r="AT145" s="29"/>
      <c r="AU145" s="40">
        <v>836133</v>
      </c>
      <c r="AV145" s="43">
        <f t="shared" si="35"/>
        <v>32899000</v>
      </c>
      <c r="AW145" s="43">
        <f t="shared" si="38"/>
        <v>145000</v>
      </c>
      <c r="AX145" s="43">
        <f t="shared" si="36"/>
        <v>32754000</v>
      </c>
    </row>
    <row r="146" spans="1:50" ht="18.399999999999999" customHeight="1" x14ac:dyDescent="0.25">
      <c r="A146" s="8" t="s">
        <v>412</v>
      </c>
      <c r="B146" s="8" t="s">
        <v>151</v>
      </c>
      <c r="C146" s="14">
        <v>23901</v>
      </c>
      <c r="D146" s="14" t="s">
        <v>578</v>
      </c>
      <c r="E146" s="38">
        <f t="shared" si="34"/>
        <v>23901</v>
      </c>
      <c r="F146" s="25" t="s">
        <v>578</v>
      </c>
      <c r="G146" s="14">
        <v>240</v>
      </c>
      <c r="H146" s="14">
        <v>58</v>
      </c>
      <c r="I146" s="14">
        <v>21</v>
      </c>
      <c r="J146" s="14">
        <v>22</v>
      </c>
      <c r="K146" s="14">
        <v>5</v>
      </c>
      <c r="L146" s="14" t="s">
        <v>578</v>
      </c>
      <c r="M146" s="14" t="s">
        <v>578</v>
      </c>
      <c r="N146" s="14">
        <v>80</v>
      </c>
      <c r="O146" s="14">
        <v>4</v>
      </c>
      <c r="P146" s="14">
        <v>8</v>
      </c>
      <c r="Q146" s="14">
        <v>10</v>
      </c>
      <c r="R146" s="14" t="s">
        <v>578</v>
      </c>
      <c r="S146" s="14" t="s">
        <v>578</v>
      </c>
      <c r="T146" s="14">
        <v>165</v>
      </c>
      <c r="U146" s="14" t="s">
        <v>578</v>
      </c>
      <c r="V146" s="14">
        <v>7</v>
      </c>
      <c r="W146" s="14">
        <v>2</v>
      </c>
      <c r="X146" s="14" t="s">
        <v>578</v>
      </c>
      <c r="Y146" s="14" t="s">
        <v>578</v>
      </c>
      <c r="Z146" s="14">
        <v>3</v>
      </c>
      <c r="AA146" s="39">
        <v>79</v>
      </c>
      <c r="AB146" s="14" t="s">
        <v>578</v>
      </c>
      <c r="AC146" s="14">
        <v>102</v>
      </c>
      <c r="AD146" s="39">
        <v>8</v>
      </c>
      <c r="AE146" s="39">
        <v>180</v>
      </c>
      <c r="AF146" s="39" t="s">
        <v>578</v>
      </c>
      <c r="AG146" s="14">
        <v>250</v>
      </c>
      <c r="AH146" s="14">
        <v>330</v>
      </c>
      <c r="AI146" s="14" t="s">
        <v>578</v>
      </c>
      <c r="AJ146" s="14">
        <v>10</v>
      </c>
      <c r="AK146" s="39">
        <v>10</v>
      </c>
      <c r="AL146" s="91">
        <v>0</v>
      </c>
      <c r="AM146" s="14">
        <v>0</v>
      </c>
      <c r="AN146" s="14">
        <v>0</v>
      </c>
      <c r="AO146" s="92">
        <v>500</v>
      </c>
      <c r="AP146" s="100">
        <f t="shared" si="39"/>
        <v>25995</v>
      </c>
      <c r="AQ146" s="14">
        <v>555</v>
      </c>
      <c r="AR146" s="14">
        <v>0</v>
      </c>
      <c r="AS146" s="101">
        <f t="shared" si="37"/>
        <v>26550</v>
      </c>
      <c r="AT146" s="29"/>
      <c r="AU146" s="40">
        <v>555457</v>
      </c>
      <c r="AV146" s="43">
        <f t="shared" si="35"/>
        <v>25995000</v>
      </c>
      <c r="AW146" s="43">
        <f t="shared" si="38"/>
        <v>500000</v>
      </c>
      <c r="AX146" s="43">
        <f t="shared" si="36"/>
        <v>25495000</v>
      </c>
    </row>
    <row r="147" spans="1:50" ht="18.399999999999999" customHeight="1" x14ac:dyDescent="0.25">
      <c r="A147" s="8" t="s">
        <v>413</v>
      </c>
      <c r="B147" s="8" t="s">
        <v>152</v>
      </c>
      <c r="C147" s="14">
        <v>21644</v>
      </c>
      <c r="D147" s="14" t="s">
        <v>578</v>
      </c>
      <c r="E147" s="38">
        <f t="shared" si="34"/>
        <v>21644</v>
      </c>
      <c r="F147" s="25" t="s">
        <v>578</v>
      </c>
      <c r="G147" s="14">
        <v>240</v>
      </c>
      <c r="H147" s="14">
        <v>51</v>
      </c>
      <c r="I147" s="14">
        <v>20</v>
      </c>
      <c r="J147" s="14">
        <v>21</v>
      </c>
      <c r="K147" s="14">
        <v>5</v>
      </c>
      <c r="L147" s="14" t="s">
        <v>578</v>
      </c>
      <c r="M147" s="14" t="s">
        <v>578</v>
      </c>
      <c r="N147" s="14">
        <v>80</v>
      </c>
      <c r="O147" s="14">
        <v>3</v>
      </c>
      <c r="P147" s="14">
        <v>5</v>
      </c>
      <c r="Q147" s="14">
        <v>10</v>
      </c>
      <c r="R147" s="14" t="s">
        <v>578</v>
      </c>
      <c r="S147" s="14" t="s">
        <v>578</v>
      </c>
      <c r="T147" s="14">
        <v>165</v>
      </c>
      <c r="U147" s="14" t="s">
        <v>578</v>
      </c>
      <c r="V147" s="14">
        <v>4</v>
      </c>
      <c r="W147" s="14">
        <v>1</v>
      </c>
      <c r="X147" s="14" t="s">
        <v>578</v>
      </c>
      <c r="Y147" s="14" t="s">
        <v>578</v>
      </c>
      <c r="Z147" s="14">
        <v>3</v>
      </c>
      <c r="AA147" s="39">
        <v>59</v>
      </c>
      <c r="AB147" s="14" t="s">
        <v>578</v>
      </c>
      <c r="AC147" s="14">
        <v>102</v>
      </c>
      <c r="AD147" s="39">
        <v>8</v>
      </c>
      <c r="AE147" s="39">
        <v>150</v>
      </c>
      <c r="AF147" s="39">
        <v>116</v>
      </c>
      <c r="AG147" s="14">
        <v>241</v>
      </c>
      <c r="AH147" s="14">
        <v>241</v>
      </c>
      <c r="AI147" s="14" t="s">
        <v>578</v>
      </c>
      <c r="AJ147" s="14">
        <v>10</v>
      </c>
      <c r="AK147" s="39">
        <v>10</v>
      </c>
      <c r="AL147" s="91">
        <v>22</v>
      </c>
      <c r="AM147" s="14">
        <v>0</v>
      </c>
      <c r="AN147" s="14">
        <v>0</v>
      </c>
      <c r="AO147" s="92">
        <v>50</v>
      </c>
      <c r="AP147" s="100">
        <f t="shared" si="39"/>
        <v>23261</v>
      </c>
      <c r="AQ147" s="14">
        <v>348</v>
      </c>
      <c r="AR147" s="14">
        <v>0</v>
      </c>
      <c r="AS147" s="101">
        <f t="shared" si="37"/>
        <v>23609</v>
      </c>
      <c r="AT147" s="29"/>
      <c r="AU147" s="40">
        <v>348741</v>
      </c>
      <c r="AV147" s="43">
        <f t="shared" si="35"/>
        <v>23261000</v>
      </c>
      <c r="AW147" s="43">
        <f t="shared" si="38"/>
        <v>72000</v>
      </c>
      <c r="AX147" s="43">
        <f t="shared" si="36"/>
        <v>23189000</v>
      </c>
    </row>
    <row r="148" spans="1:50" ht="18.399999999999999" customHeight="1" x14ac:dyDescent="0.25">
      <c r="A148" s="8" t="s">
        <v>414</v>
      </c>
      <c r="B148" s="8" t="s">
        <v>153</v>
      </c>
      <c r="C148" s="14">
        <v>23522</v>
      </c>
      <c r="D148" s="14" t="s">
        <v>578</v>
      </c>
      <c r="E148" s="38">
        <f t="shared" si="34"/>
        <v>23522</v>
      </c>
      <c r="F148" s="25" t="s">
        <v>578</v>
      </c>
      <c r="G148" s="14">
        <v>240</v>
      </c>
      <c r="H148" s="14">
        <v>51</v>
      </c>
      <c r="I148" s="14">
        <v>20</v>
      </c>
      <c r="J148" s="14">
        <v>21</v>
      </c>
      <c r="K148" s="14">
        <v>5</v>
      </c>
      <c r="L148" s="14" t="s">
        <v>578</v>
      </c>
      <c r="M148" s="14" t="s">
        <v>578</v>
      </c>
      <c r="N148" s="14">
        <v>80</v>
      </c>
      <c r="O148" s="14">
        <v>6</v>
      </c>
      <c r="P148" s="14">
        <v>12</v>
      </c>
      <c r="Q148" s="14">
        <v>10</v>
      </c>
      <c r="R148" s="14" t="s">
        <v>578</v>
      </c>
      <c r="S148" s="14" t="s">
        <v>578</v>
      </c>
      <c r="T148" s="14">
        <v>165</v>
      </c>
      <c r="U148" s="14" t="s">
        <v>578</v>
      </c>
      <c r="V148" s="14">
        <v>8</v>
      </c>
      <c r="W148" s="14">
        <v>2</v>
      </c>
      <c r="X148" s="14" t="s">
        <v>578</v>
      </c>
      <c r="Y148" s="14" t="s">
        <v>578</v>
      </c>
      <c r="Z148" s="14">
        <v>3</v>
      </c>
      <c r="AA148" s="39">
        <v>79</v>
      </c>
      <c r="AB148" s="14" t="s">
        <v>578</v>
      </c>
      <c r="AC148" s="14">
        <v>102</v>
      </c>
      <c r="AD148" s="39">
        <v>8</v>
      </c>
      <c r="AE148" s="39">
        <v>150</v>
      </c>
      <c r="AF148" s="39">
        <v>78</v>
      </c>
      <c r="AG148" s="14">
        <v>241</v>
      </c>
      <c r="AH148" s="14">
        <v>544</v>
      </c>
      <c r="AI148" s="14" t="s">
        <v>578</v>
      </c>
      <c r="AJ148" s="14">
        <v>10</v>
      </c>
      <c r="AK148" s="39">
        <v>10</v>
      </c>
      <c r="AL148" s="91">
        <v>2</v>
      </c>
      <c r="AM148" s="14">
        <v>0</v>
      </c>
      <c r="AN148" s="14">
        <v>0</v>
      </c>
      <c r="AO148" s="92">
        <v>10</v>
      </c>
      <c r="AP148" s="100">
        <f t="shared" si="39"/>
        <v>25379</v>
      </c>
      <c r="AQ148" s="14">
        <v>577</v>
      </c>
      <c r="AR148" s="14">
        <v>0</v>
      </c>
      <c r="AS148" s="101">
        <f t="shared" si="37"/>
        <v>25956</v>
      </c>
      <c r="AT148" s="29"/>
      <c r="AU148" s="40">
        <v>577722</v>
      </c>
      <c r="AV148" s="43">
        <f t="shared" si="35"/>
        <v>25379000</v>
      </c>
      <c r="AW148" s="43">
        <f t="shared" si="38"/>
        <v>12000</v>
      </c>
      <c r="AX148" s="43">
        <f t="shared" si="36"/>
        <v>25367000</v>
      </c>
    </row>
    <row r="149" spans="1:50" ht="18.399999999999999" customHeight="1" x14ac:dyDescent="0.25">
      <c r="A149" s="8" t="s">
        <v>415</v>
      </c>
      <c r="B149" s="8" t="s">
        <v>579</v>
      </c>
      <c r="C149" s="14">
        <v>21689</v>
      </c>
      <c r="D149" s="14" t="s">
        <v>578</v>
      </c>
      <c r="E149" s="38">
        <f t="shared" si="34"/>
        <v>21689</v>
      </c>
      <c r="F149" s="25" t="s">
        <v>578</v>
      </c>
      <c r="G149" s="14">
        <v>240</v>
      </c>
      <c r="H149" s="14">
        <v>58</v>
      </c>
      <c r="I149" s="14">
        <v>21</v>
      </c>
      <c r="J149" s="14">
        <v>22</v>
      </c>
      <c r="K149" s="14">
        <v>5</v>
      </c>
      <c r="L149" s="14" t="s">
        <v>578</v>
      </c>
      <c r="M149" s="14" t="s">
        <v>578</v>
      </c>
      <c r="N149" s="14">
        <v>80</v>
      </c>
      <c r="O149" s="14">
        <v>4</v>
      </c>
      <c r="P149" s="14">
        <v>8</v>
      </c>
      <c r="Q149" s="14">
        <v>10</v>
      </c>
      <c r="R149" s="14" t="s">
        <v>578</v>
      </c>
      <c r="S149" s="14" t="s">
        <v>578</v>
      </c>
      <c r="T149" s="14">
        <v>165</v>
      </c>
      <c r="U149" s="14" t="s">
        <v>578</v>
      </c>
      <c r="V149" s="14">
        <v>6</v>
      </c>
      <c r="W149" s="14">
        <v>2</v>
      </c>
      <c r="X149" s="14" t="s">
        <v>578</v>
      </c>
      <c r="Y149" s="14" t="s">
        <v>578</v>
      </c>
      <c r="Z149" s="14">
        <v>3</v>
      </c>
      <c r="AA149" s="39">
        <v>85</v>
      </c>
      <c r="AB149" s="14" t="s">
        <v>578</v>
      </c>
      <c r="AC149" s="14">
        <v>102</v>
      </c>
      <c r="AD149" s="39">
        <v>12</v>
      </c>
      <c r="AE149" s="39">
        <v>180</v>
      </c>
      <c r="AF149" s="39">
        <v>13</v>
      </c>
      <c r="AG149" s="14">
        <v>321</v>
      </c>
      <c r="AH149" s="14">
        <v>384</v>
      </c>
      <c r="AI149" s="14" t="s">
        <v>578</v>
      </c>
      <c r="AJ149" s="14">
        <v>10</v>
      </c>
      <c r="AK149" s="39">
        <v>10</v>
      </c>
      <c r="AL149" s="91">
        <v>0</v>
      </c>
      <c r="AM149" s="14">
        <v>0</v>
      </c>
      <c r="AN149" s="14">
        <v>0</v>
      </c>
      <c r="AO149" s="92">
        <v>1700</v>
      </c>
      <c r="AP149" s="100">
        <f t="shared" si="39"/>
        <v>25130</v>
      </c>
      <c r="AQ149" s="14">
        <v>376</v>
      </c>
      <c r="AR149" s="14">
        <v>0</v>
      </c>
      <c r="AS149" s="101">
        <f t="shared" si="37"/>
        <v>25506</v>
      </c>
      <c r="AT149" s="29"/>
      <c r="AU149" s="40">
        <v>376794</v>
      </c>
      <c r="AV149" s="43">
        <f t="shared" si="35"/>
        <v>25130000</v>
      </c>
      <c r="AW149" s="43">
        <f t="shared" si="38"/>
        <v>1700000</v>
      </c>
      <c r="AX149" s="43">
        <f t="shared" si="36"/>
        <v>23430000</v>
      </c>
    </row>
    <row r="150" spans="1:50" ht="18.399999999999999" customHeight="1" x14ac:dyDescent="0.25">
      <c r="A150" s="8" t="s">
        <v>416</v>
      </c>
      <c r="B150" s="8" t="s">
        <v>662</v>
      </c>
      <c r="C150" s="14">
        <v>27112</v>
      </c>
      <c r="D150" s="14" t="s">
        <v>578</v>
      </c>
      <c r="E150" s="38">
        <f t="shared" si="34"/>
        <v>27112</v>
      </c>
      <c r="F150" s="25" t="s">
        <v>578</v>
      </c>
      <c r="G150" s="14">
        <v>240</v>
      </c>
      <c r="H150" s="14">
        <v>58</v>
      </c>
      <c r="I150" s="14">
        <v>21</v>
      </c>
      <c r="J150" s="14">
        <v>22</v>
      </c>
      <c r="K150" s="14">
        <v>5</v>
      </c>
      <c r="L150" s="14" t="s">
        <v>578</v>
      </c>
      <c r="M150" s="14" t="s">
        <v>578</v>
      </c>
      <c r="N150" s="14">
        <v>80</v>
      </c>
      <c r="O150" s="14">
        <v>7</v>
      </c>
      <c r="P150" s="14">
        <v>13</v>
      </c>
      <c r="Q150" s="14">
        <v>10</v>
      </c>
      <c r="R150" s="14" t="s">
        <v>578</v>
      </c>
      <c r="S150" s="14" t="s">
        <v>578</v>
      </c>
      <c r="T150" s="14">
        <v>165</v>
      </c>
      <c r="U150" s="14" t="s">
        <v>578</v>
      </c>
      <c r="V150" s="14">
        <v>10</v>
      </c>
      <c r="W150" s="14">
        <v>3</v>
      </c>
      <c r="X150" s="14" t="s">
        <v>578</v>
      </c>
      <c r="Y150" s="14" t="s">
        <v>578</v>
      </c>
      <c r="Z150" s="14">
        <v>3</v>
      </c>
      <c r="AA150" s="39">
        <v>79</v>
      </c>
      <c r="AB150" s="14" t="s">
        <v>578</v>
      </c>
      <c r="AC150" s="14">
        <v>102</v>
      </c>
      <c r="AD150" s="39">
        <v>8</v>
      </c>
      <c r="AE150" s="39">
        <v>180</v>
      </c>
      <c r="AF150" s="39" t="s">
        <v>578</v>
      </c>
      <c r="AG150" s="14">
        <v>473</v>
      </c>
      <c r="AH150" s="14">
        <v>615</v>
      </c>
      <c r="AI150" s="14" t="s">
        <v>578</v>
      </c>
      <c r="AJ150" s="14">
        <v>10</v>
      </c>
      <c r="AK150" s="39">
        <v>10</v>
      </c>
      <c r="AL150" s="91">
        <v>0</v>
      </c>
      <c r="AM150" s="14">
        <v>0</v>
      </c>
      <c r="AN150" s="14">
        <v>0</v>
      </c>
      <c r="AO150" s="92">
        <v>50</v>
      </c>
      <c r="AP150" s="100">
        <f t="shared" si="39"/>
        <v>29276</v>
      </c>
      <c r="AQ150" s="14">
        <v>306</v>
      </c>
      <c r="AR150" s="14">
        <v>0</v>
      </c>
      <c r="AS150" s="101">
        <f t="shared" si="37"/>
        <v>29582</v>
      </c>
      <c r="AT150" s="29"/>
      <c r="AU150" s="40">
        <v>306968</v>
      </c>
      <c r="AV150" s="43">
        <f t="shared" si="35"/>
        <v>29276000</v>
      </c>
      <c r="AW150" s="43">
        <f t="shared" si="38"/>
        <v>50000</v>
      </c>
      <c r="AX150" s="43">
        <f t="shared" si="36"/>
        <v>29226000</v>
      </c>
    </row>
    <row r="151" spans="1:50" ht="18.399999999999999" customHeight="1" x14ac:dyDescent="0.25">
      <c r="A151" s="8" t="s">
        <v>417</v>
      </c>
      <c r="B151" s="8" t="s">
        <v>15</v>
      </c>
      <c r="C151" s="14">
        <v>21775</v>
      </c>
      <c r="D151" s="14" t="s">
        <v>578</v>
      </c>
      <c r="E151" s="38">
        <f t="shared" si="34"/>
        <v>21775</v>
      </c>
      <c r="F151" s="25" t="s">
        <v>578</v>
      </c>
      <c r="G151" s="14">
        <v>240</v>
      </c>
      <c r="H151" s="14">
        <v>44</v>
      </c>
      <c r="I151" s="14">
        <v>19</v>
      </c>
      <c r="J151" s="14">
        <v>21</v>
      </c>
      <c r="K151" s="14">
        <v>5</v>
      </c>
      <c r="L151" s="14" t="s">
        <v>578</v>
      </c>
      <c r="M151" s="14" t="s">
        <v>578</v>
      </c>
      <c r="N151" s="14">
        <v>80</v>
      </c>
      <c r="O151" s="14">
        <v>1</v>
      </c>
      <c r="P151" s="14">
        <v>2</v>
      </c>
      <c r="Q151" s="14">
        <v>10</v>
      </c>
      <c r="R151" s="14" t="s">
        <v>578</v>
      </c>
      <c r="S151" s="14" t="s">
        <v>578</v>
      </c>
      <c r="T151" s="14">
        <v>165</v>
      </c>
      <c r="U151" s="14" t="s">
        <v>578</v>
      </c>
      <c r="V151" s="14">
        <v>2</v>
      </c>
      <c r="W151" s="14">
        <v>1</v>
      </c>
      <c r="X151" s="14" t="s">
        <v>578</v>
      </c>
      <c r="Y151" s="14" t="s">
        <v>578</v>
      </c>
      <c r="Z151" s="14">
        <v>3</v>
      </c>
      <c r="AA151" s="39">
        <v>59</v>
      </c>
      <c r="AB151" s="14" t="s">
        <v>578</v>
      </c>
      <c r="AC151" s="14">
        <v>85</v>
      </c>
      <c r="AD151" s="39">
        <v>8</v>
      </c>
      <c r="AE151" s="39">
        <v>120</v>
      </c>
      <c r="AF151" s="39" t="s">
        <v>578</v>
      </c>
      <c r="AG151" s="14">
        <v>161</v>
      </c>
      <c r="AH151" s="14">
        <v>188</v>
      </c>
      <c r="AI151" s="14" t="s">
        <v>578</v>
      </c>
      <c r="AJ151" s="14">
        <v>10</v>
      </c>
      <c r="AK151" s="39">
        <v>10</v>
      </c>
      <c r="AL151" s="91">
        <v>0</v>
      </c>
      <c r="AM151" s="14">
        <v>0</v>
      </c>
      <c r="AN151" s="14">
        <v>0</v>
      </c>
      <c r="AO151" s="92">
        <v>1522</v>
      </c>
      <c r="AP151" s="100">
        <f t="shared" si="39"/>
        <v>24531</v>
      </c>
      <c r="AQ151" s="14">
        <v>192</v>
      </c>
      <c r="AR151" s="14">
        <v>0</v>
      </c>
      <c r="AS151" s="101">
        <f t="shared" si="37"/>
        <v>24723</v>
      </c>
      <c r="AT151" s="29"/>
      <c r="AU151" s="40">
        <v>192419</v>
      </c>
      <c r="AV151" s="43">
        <f t="shared" si="35"/>
        <v>24531000</v>
      </c>
      <c r="AW151" s="43">
        <f t="shared" si="38"/>
        <v>1522000</v>
      </c>
      <c r="AX151" s="43">
        <f t="shared" si="36"/>
        <v>23009000</v>
      </c>
    </row>
    <row r="152" spans="1:50" ht="18.399999999999999" customHeight="1" x14ac:dyDescent="0.25">
      <c r="A152" s="8" t="s">
        <v>418</v>
      </c>
      <c r="B152" s="8" t="s">
        <v>156</v>
      </c>
      <c r="C152" s="14">
        <v>23999</v>
      </c>
      <c r="D152" s="14" t="s">
        <v>578</v>
      </c>
      <c r="E152" s="38">
        <f t="shared" si="34"/>
        <v>23999</v>
      </c>
      <c r="F152" s="25" t="s">
        <v>578</v>
      </c>
      <c r="G152" s="14">
        <v>240</v>
      </c>
      <c r="H152" s="14">
        <v>58</v>
      </c>
      <c r="I152" s="14">
        <v>21</v>
      </c>
      <c r="J152" s="14">
        <v>22</v>
      </c>
      <c r="K152" s="14">
        <v>5</v>
      </c>
      <c r="L152" s="14" t="s">
        <v>578</v>
      </c>
      <c r="M152" s="14" t="s">
        <v>578</v>
      </c>
      <c r="N152" s="14">
        <v>80</v>
      </c>
      <c r="O152" s="14">
        <v>5</v>
      </c>
      <c r="P152" s="14">
        <v>9</v>
      </c>
      <c r="Q152" s="14">
        <v>10</v>
      </c>
      <c r="R152" s="14" t="s">
        <v>578</v>
      </c>
      <c r="S152" s="14" t="s">
        <v>578</v>
      </c>
      <c r="T152" s="14">
        <v>165</v>
      </c>
      <c r="U152" s="14" t="s">
        <v>578</v>
      </c>
      <c r="V152" s="14">
        <v>3</v>
      </c>
      <c r="W152" s="14">
        <v>2</v>
      </c>
      <c r="X152" s="14" t="s">
        <v>578</v>
      </c>
      <c r="Y152" s="14" t="s">
        <v>578</v>
      </c>
      <c r="Z152" s="14">
        <v>3</v>
      </c>
      <c r="AA152" s="39">
        <v>79</v>
      </c>
      <c r="AB152" s="14" t="s">
        <v>578</v>
      </c>
      <c r="AC152" s="14">
        <v>102</v>
      </c>
      <c r="AD152" s="39">
        <v>8</v>
      </c>
      <c r="AE152" s="39">
        <v>180</v>
      </c>
      <c r="AF152" s="39">
        <v>104</v>
      </c>
      <c r="AG152" s="14">
        <v>357</v>
      </c>
      <c r="AH152" s="14">
        <v>499</v>
      </c>
      <c r="AI152" s="14" t="s">
        <v>578</v>
      </c>
      <c r="AJ152" s="14">
        <v>10</v>
      </c>
      <c r="AK152" s="39">
        <v>10</v>
      </c>
      <c r="AL152" s="91">
        <v>20</v>
      </c>
      <c r="AM152" s="14">
        <v>0</v>
      </c>
      <c r="AN152" s="14">
        <v>0</v>
      </c>
      <c r="AO152" s="92">
        <v>200</v>
      </c>
      <c r="AP152" s="100">
        <f t="shared" si="39"/>
        <v>26191</v>
      </c>
      <c r="AQ152" s="14">
        <v>638</v>
      </c>
      <c r="AR152" s="14">
        <v>0</v>
      </c>
      <c r="AS152" s="101">
        <f t="shared" si="37"/>
        <v>26829</v>
      </c>
      <c r="AT152" s="29"/>
      <c r="AU152" s="40">
        <v>638945</v>
      </c>
      <c r="AV152" s="43">
        <f t="shared" si="35"/>
        <v>26191000</v>
      </c>
      <c r="AW152" s="43">
        <f t="shared" si="38"/>
        <v>220000</v>
      </c>
      <c r="AX152" s="43">
        <f t="shared" si="36"/>
        <v>25971000</v>
      </c>
    </row>
    <row r="153" spans="1:50" ht="18.399999999999999" customHeight="1" x14ac:dyDescent="0.25">
      <c r="A153" s="8" t="s">
        <v>419</v>
      </c>
      <c r="B153" s="8" t="s">
        <v>157</v>
      </c>
      <c r="C153" s="14">
        <v>33655</v>
      </c>
      <c r="D153" s="14" t="s">
        <v>578</v>
      </c>
      <c r="E153" s="38">
        <f t="shared" si="34"/>
        <v>33655</v>
      </c>
      <c r="F153" s="25" t="s">
        <v>578</v>
      </c>
      <c r="G153" s="14">
        <v>240</v>
      </c>
      <c r="H153" s="14">
        <v>58</v>
      </c>
      <c r="I153" s="14">
        <v>21</v>
      </c>
      <c r="J153" s="14">
        <v>22</v>
      </c>
      <c r="K153" s="14">
        <v>5</v>
      </c>
      <c r="L153" s="14" t="s">
        <v>578</v>
      </c>
      <c r="M153" s="14" t="s">
        <v>578</v>
      </c>
      <c r="N153" s="14">
        <v>80</v>
      </c>
      <c r="O153" s="14">
        <v>4</v>
      </c>
      <c r="P153" s="14">
        <v>8</v>
      </c>
      <c r="Q153" s="14">
        <v>10</v>
      </c>
      <c r="R153" s="14">
        <v>12</v>
      </c>
      <c r="S153" s="14" t="s">
        <v>578</v>
      </c>
      <c r="T153" s="14">
        <v>165</v>
      </c>
      <c r="U153" s="14">
        <v>612</v>
      </c>
      <c r="V153" s="14">
        <v>5</v>
      </c>
      <c r="W153" s="14">
        <v>2</v>
      </c>
      <c r="X153" s="14">
        <v>6</v>
      </c>
      <c r="Y153" s="14" t="s">
        <v>578</v>
      </c>
      <c r="Z153" s="14">
        <v>3</v>
      </c>
      <c r="AA153" s="39">
        <v>59</v>
      </c>
      <c r="AB153" s="14" t="s">
        <v>578</v>
      </c>
      <c r="AC153" s="14">
        <v>119</v>
      </c>
      <c r="AD153" s="39">
        <v>8</v>
      </c>
      <c r="AE153" s="39">
        <v>180</v>
      </c>
      <c r="AF153" s="39">
        <v>70</v>
      </c>
      <c r="AG153" s="14">
        <v>241</v>
      </c>
      <c r="AH153" s="14">
        <v>393</v>
      </c>
      <c r="AI153" s="14" t="s">
        <v>578</v>
      </c>
      <c r="AJ153" s="14">
        <v>10</v>
      </c>
      <c r="AK153" s="39">
        <v>10</v>
      </c>
      <c r="AL153" s="91">
        <v>0</v>
      </c>
      <c r="AM153" s="14">
        <v>0</v>
      </c>
      <c r="AN153" s="14">
        <v>5</v>
      </c>
      <c r="AO153" s="92">
        <v>3</v>
      </c>
      <c r="AP153" s="100">
        <f t="shared" si="39"/>
        <v>36006</v>
      </c>
      <c r="AQ153" s="14">
        <v>494</v>
      </c>
      <c r="AR153" s="14">
        <v>0</v>
      </c>
      <c r="AS153" s="101">
        <f t="shared" si="37"/>
        <v>36500</v>
      </c>
      <c r="AT153" s="29"/>
      <c r="AU153" s="40">
        <v>494710</v>
      </c>
      <c r="AV153" s="43">
        <f t="shared" si="35"/>
        <v>36006000</v>
      </c>
      <c r="AW153" s="43">
        <f t="shared" si="38"/>
        <v>8000</v>
      </c>
      <c r="AX153" s="43">
        <f t="shared" si="36"/>
        <v>35998000</v>
      </c>
    </row>
    <row r="154" spans="1:50" ht="18.399999999999999" customHeight="1" x14ac:dyDescent="0.25">
      <c r="A154" s="8" t="s">
        <v>420</v>
      </c>
      <c r="B154" s="8" t="s">
        <v>663</v>
      </c>
      <c r="C154" s="14">
        <v>19136</v>
      </c>
      <c r="D154" s="14" t="s">
        <v>578</v>
      </c>
      <c r="E154" s="38">
        <f t="shared" si="34"/>
        <v>19136</v>
      </c>
      <c r="F154" s="25" t="s">
        <v>578</v>
      </c>
      <c r="G154" s="14">
        <v>240</v>
      </c>
      <c r="H154" s="14">
        <v>51</v>
      </c>
      <c r="I154" s="14">
        <v>20</v>
      </c>
      <c r="J154" s="14">
        <v>21</v>
      </c>
      <c r="K154" s="14">
        <v>5</v>
      </c>
      <c r="L154" s="14" t="s">
        <v>578</v>
      </c>
      <c r="M154" s="14" t="s">
        <v>578</v>
      </c>
      <c r="N154" s="14">
        <v>80</v>
      </c>
      <c r="O154" s="14">
        <v>9</v>
      </c>
      <c r="P154" s="14">
        <v>17</v>
      </c>
      <c r="Q154" s="14">
        <v>10</v>
      </c>
      <c r="R154" s="14">
        <v>6</v>
      </c>
      <c r="S154" s="14" t="s">
        <v>578</v>
      </c>
      <c r="T154" s="14">
        <v>165</v>
      </c>
      <c r="U154" s="14" t="s">
        <v>578</v>
      </c>
      <c r="V154" s="14">
        <v>12</v>
      </c>
      <c r="W154" s="14">
        <v>3</v>
      </c>
      <c r="X154" s="14" t="s">
        <v>578</v>
      </c>
      <c r="Y154" s="14" t="s">
        <v>578</v>
      </c>
      <c r="Z154" s="14">
        <v>3</v>
      </c>
      <c r="AA154" s="39">
        <v>79</v>
      </c>
      <c r="AB154" s="14" t="s">
        <v>578</v>
      </c>
      <c r="AC154" s="14">
        <v>102</v>
      </c>
      <c r="AD154" s="39">
        <v>8</v>
      </c>
      <c r="AE154" s="39">
        <v>150</v>
      </c>
      <c r="AF154" s="39">
        <v>49</v>
      </c>
      <c r="AG154" s="14">
        <v>241</v>
      </c>
      <c r="AH154" s="14">
        <v>793</v>
      </c>
      <c r="AI154" s="14" t="s">
        <v>578</v>
      </c>
      <c r="AJ154" s="14">
        <v>10</v>
      </c>
      <c r="AK154" s="39">
        <v>10</v>
      </c>
      <c r="AL154" s="91">
        <v>16</v>
      </c>
      <c r="AM154" s="14">
        <v>0</v>
      </c>
      <c r="AN154" s="14">
        <v>0</v>
      </c>
      <c r="AO154" s="92">
        <v>300</v>
      </c>
      <c r="AP154" s="100">
        <f t="shared" si="39"/>
        <v>21536</v>
      </c>
      <c r="AQ154" s="14">
        <v>187</v>
      </c>
      <c r="AR154" s="14">
        <v>0</v>
      </c>
      <c r="AS154" s="101">
        <f t="shared" si="37"/>
        <v>21723</v>
      </c>
      <c r="AT154" s="29"/>
      <c r="AU154" s="40">
        <v>187904</v>
      </c>
      <c r="AV154" s="43">
        <f t="shared" si="35"/>
        <v>21536000</v>
      </c>
      <c r="AW154" s="43">
        <f t="shared" si="38"/>
        <v>316000</v>
      </c>
      <c r="AX154" s="43">
        <f t="shared" si="36"/>
        <v>21220000</v>
      </c>
    </row>
    <row r="155" spans="1:50" ht="18.399999999999999" customHeight="1" x14ac:dyDescent="0.25">
      <c r="A155" s="8" t="s">
        <v>421</v>
      </c>
      <c r="B155" s="8" t="s">
        <v>664</v>
      </c>
      <c r="C155" s="14">
        <v>28521</v>
      </c>
      <c r="D155" s="14" t="s">
        <v>578</v>
      </c>
      <c r="E155" s="38">
        <f t="shared" si="34"/>
        <v>28521</v>
      </c>
      <c r="F155" s="25" t="s">
        <v>578</v>
      </c>
      <c r="G155" s="14">
        <v>240</v>
      </c>
      <c r="H155" s="14">
        <v>72</v>
      </c>
      <c r="I155" s="14">
        <v>23</v>
      </c>
      <c r="J155" s="14">
        <v>22</v>
      </c>
      <c r="K155" s="14">
        <v>5</v>
      </c>
      <c r="L155" s="14" t="s">
        <v>578</v>
      </c>
      <c r="M155" s="14" t="s">
        <v>578</v>
      </c>
      <c r="N155" s="14">
        <v>80</v>
      </c>
      <c r="O155" s="14">
        <v>11</v>
      </c>
      <c r="P155" s="14">
        <v>22</v>
      </c>
      <c r="Q155" s="14">
        <v>10</v>
      </c>
      <c r="R155" s="14" t="s">
        <v>578</v>
      </c>
      <c r="S155" s="14" t="s">
        <v>578</v>
      </c>
      <c r="T155" s="14">
        <v>165</v>
      </c>
      <c r="U155" s="14" t="s">
        <v>578</v>
      </c>
      <c r="V155" s="14">
        <v>9</v>
      </c>
      <c r="W155" s="14">
        <v>5</v>
      </c>
      <c r="X155" s="14">
        <v>6</v>
      </c>
      <c r="Y155" s="14" t="s">
        <v>578</v>
      </c>
      <c r="Z155" s="14">
        <v>3</v>
      </c>
      <c r="AA155" s="39">
        <v>89</v>
      </c>
      <c r="AB155" s="14" t="s">
        <v>578</v>
      </c>
      <c r="AC155" s="14">
        <v>102</v>
      </c>
      <c r="AD155" s="39">
        <v>12</v>
      </c>
      <c r="AE155" s="39">
        <v>180</v>
      </c>
      <c r="AF155" s="39" t="s">
        <v>578</v>
      </c>
      <c r="AG155" s="14">
        <v>704</v>
      </c>
      <c r="AH155" s="14">
        <v>1141</v>
      </c>
      <c r="AI155" s="14" t="s">
        <v>578</v>
      </c>
      <c r="AJ155" s="14">
        <v>10</v>
      </c>
      <c r="AK155" s="39">
        <v>10</v>
      </c>
      <c r="AL155" s="91">
        <v>0</v>
      </c>
      <c r="AM155" s="14">
        <v>0</v>
      </c>
      <c r="AN155" s="14">
        <v>0</v>
      </c>
      <c r="AO155" s="92">
        <v>0</v>
      </c>
      <c r="AP155" s="100">
        <f t="shared" si="39"/>
        <v>31442</v>
      </c>
      <c r="AQ155" s="14">
        <v>88</v>
      </c>
      <c r="AR155" s="14">
        <v>0</v>
      </c>
      <c r="AS155" s="101">
        <f t="shared" si="37"/>
        <v>31530</v>
      </c>
      <c r="AT155" s="29"/>
      <c r="AU155" s="40">
        <v>88424</v>
      </c>
      <c r="AV155" s="43">
        <f t="shared" si="35"/>
        <v>31442000</v>
      </c>
      <c r="AW155" s="43">
        <f t="shared" si="38"/>
        <v>0</v>
      </c>
      <c r="AX155" s="43">
        <f t="shared" si="36"/>
        <v>31442000</v>
      </c>
    </row>
    <row r="156" spans="1:50" ht="18.399999999999999" customHeight="1" x14ac:dyDescent="0.25">
      <c r="A156" s="8" t="s">
        <v>422</v>
      </c>
      <c r="B156" s="8" t="s">
        <v>2</v>
      </c>
      <c r="C156" s="14">
        <v>25526</v>
      </c>
      <c r="D156" s="14" t="s">
        <v>578</v>
      </c>
      <c r="E156" s="38">
        <f t="shared" si="34"/>
        <v>25526</v>
      </c>
      <c r="F156" s="25" t="s">
        <v>578</v>
      </c>
      <c r="G156" s="14">
        <v>240</v>
      </c>
      <c r="H156" s="14">
        <v>51</v>
      </c>
      <c r="I156" s="14">
        <v>20</v>
      </c>
      <c r="J156" s="14">
        <v>21</v>
      </c>
      <c r="K156" s="14">
        <v>5</v>
      </c>
      <c r="L156" s="14" t="s">
        <v>578</v>
      </c>
      <c r="M156" s="14" t="s">
        <v>578</v>
      </c>
      <c r="N156" s="14">
        <v>80</v>
      </c>
      <c r="O156" s="14">
        <v>5</v>
      </c>
      <c r="P156" s="14">
        <v>9</v>
      </c>
      <c r="Q156" s="14">
        <v>10</v>
      </c>
      <c r="R156" s="14">
        <v>12</v>
      </c>
      <c r="S156" s="14" t="s">
        <v>578</v>
      </c>
      <c r="T156" s="14">
        <v>165</v>
      </c>
      <c r="U156" s="14" t="s">
        <v>578</v>
      </c>
      <c r="V156" s="14">
        <v>1</v>
      </c>
      <c r="W156" s="14">
        <v>2</v>
      </c>
      <c r="X156" s="14" t="s">
        <v>578</v>
      </c>
      <c r="Y156" s="14" t="s">
        <v>578</v>
      </c>
      <c r="Z156" s="14">
        <v>3</v>
      </c>
      <c r="AA156" s="39">
        <v>59</v>
      </c>
      <c r="AB156" s="14" t="s">
        <v>578</v>
      </c>
      <c r="AC156" s="14">
        <v>102</v>
      </c>
      <c r="AD156" s="39">
        <v>12</v>
      </c>
      <c r="AE156" s="39">
        <v>150</v>
      </c>
      <c r="AF156" s="39" t="s">
        <v>578</v>
      </c>
      <c r="AG156" s="14">
        <v>241</v>
      </c>
      <c r="AH156" s="14">
        <v>419</v>
      </c>
      <c r="AI156" s="14" t="s">
        <v>578</v>
      </c>
      <c r="AJ156" s="14">
        <v>10</v>
      </c>
      <c r="AK156" s="39">
        <v>20</v>
      </c>
      <c r="AL156" s="91">
        <v>0</v>
      </c>
      <c r="AM156" s="14">
        <v>0</v>
      </c>
      <c r="AN156" s="14">
        <v>0</v>
      </c>
      <c r="AO156" s="92">
        <v>0</v>
      </c>
      <c r="AP156" s="100">
        <f t="shared" si="39"/>
        <v>27163</v>
      </c>
      <c r="AQ156" s="14">
        <v>670</v>
      </c>
      <c r="AR156" s="14">
        <v>0</v>
      </c>
      <c r="AS156" s="101">
        <f t="shared" si="37"/>
        <v>27833</v>
      </c>
      <c r="AT156" s="29"/>
      <c r="AU156" s="40">
        <v>670248</v>
      </c>
      <c r="AV156" s="43">
        <f t="shared" si="35"/>
        <v>27163000</v>
      </c>
      <c r="AW156" s="43">
        <f t="shared" si="38"/>
        <v>0</v>
      </c>
      <c r="AX156" s="43">
        <f t="shared" si="36"/>
        <v>27163000</v>
      </c>
    </row>
    <row r="157" spans="1:50" ht="18.399999999999999" customHeight="1" x14ac:dyDescent="0.25">
      <c r="A157" s="8" t="s">
        <v>423</v>
      </c>
      <c r="B157" s="8" t="s">
        <v>665</v>
      </c>
      <c r="C157" s="14">
        <v>29356</v>
      </c>
      <c r="D157" s="14" t="s">
        <v>578</v>
      </c>
      <c r="E157" s="38">
        <f t="shared" si="34"/>
        <v>29356</v>
      </c>
      <c r="F157" s="25" t="s">
        <v>578</v>
      </c>
      <c r="G157" s="14">
        <v>240</v>
      </c>
      <c r="H157" s="14">
        <v>51</v>
      </c>
      <c r="I157" s="14">
        <v>20</v>
      </c>
      <c r="J157" s="14">
        <v>21</v>
      </c>
      <c r="K157" s="14">
        <v>5</v>
      </c>
      <c r="L157" s="14" t="s">
        <v>578</v>
      </c>
      <c r="M157" s="14" t="s">
        <v>578</v>
      </c>
      <c r="N157" s="14">
        <v>80</v>
      </c>
      <c r="O157" s="14">
        <v>7</v>
      </c>
      <c r="P157" s="14">
        <v>14</v>
      </c>
      <c r="Q157" s="14">
        <v>10</v>
      </c>
      <c r="R157" s="14" t="s">
        <v>578</v>
      </c>
      <c r="S157" s="14" t="s">
        <v>578</v>
      </c>
      <c r="T157" s="14">
        <v>165</v>
      </c>
      <c r="U157" s="14" t="s">
        <v>578</v>
      </c>
      <c r="V157" s="14">
        <v>12</v>
      </c>
      <c r="W157" s="14">
        <v>3</v>
      </c>
      <c r="X157" s="14" t="s">
        <v>578</v>
      </c>
      <c r="Y157" s="14" t="s">
        <v>578</v>
      </c>
      <c r="Z157" s="14">
        <v>3</v>
      </c>
      <c r="AA157" s="39">
        <v>105</v>
      </c>
      <c r="AB157" s="14" t="s">
        <v>578</v>
      </c>
      <c r="AC157" s="14">
        <v>102</v>
      </c>
      <c r="AD157" s="39">
        <v>8</v>
      </c>
      <c r="AE157" s="39">
        <v>150</v>
      </c>
      <c r="AF157" s="39">
        <v>103</v>
      </c>
      <c r="AG157" s="14">
        <v>241</v>
      </c>
      <c r="AH157" s="14">
        <v>597</v>
      </c>
      <c r="AI157" s="14" t="s">
        <v>578</v>
      </c>
      <c r="AJ157" s="14">
        <v>10</v>
      </c>
      <c r="AK157" s="39">
        <v>10</v>
      </c>
      <c r="AL157" s="91">
        <v>15</v>
      </c>
      <c r="AM157" s="14">
        <v>0</v>
      </c>
      <c r="AN157" s="14">
        <v>0</v>
      </c>
      <c r="AO157" s="92">
        <v>0</v>
      </c>
      <c r="AP157" s="100">
        <f t="shared" si="39"/>
        <v>31328</v>
      </c>
      <c r="AQ157" s="14">
        <v>0</v>
      </c>
      <c r="AR157" s="14">
        <v>0</v>
      </c>
      <c r="AS157" s="101">
        <f t="shared" si="37"/>
        <v>31328</v>
      </c>
      <c r="AT157" s="29"/>
      <c r="AU157" s="40">
        <v>0</v>
      </c>
      <c r="AV157" s="43">
        <f t="shared" si="35"/>
        <v>31328000</v>
      </c>
      <c r="AW157" s="43">
        <f t="shared" si="38"/>
        <v>15000</v>
      </c>
      <c r="AX157" s="43">
        <f t="shared" si="36"/>
        <v>31313000</v>
      </c>
    </row>
    <row r="158" spans="1:50" ht="18.399999999999999" customHeight="1" x14ac:dyDescent="0.25">
      <c r="A158" s="8" t="s">
        <v>424</v>
      </c>
      <c r="B158" s="8" t="s">
        <v>666</v>
      </c>
      <c r="C158" s="14">
        <v>25560</v>
      </c>
      <c r="D158" s="14" t="s">
        <v>578</v>
      </c>
      <c r="E158" s="38">
        <f t="shared" si="34"/>
        <v>25560</v>
      </c>
      <c r="F158" s="25" t="s">
        <v>578</v>
      </c>
      <c r="G158" s="14">
        <v>240</v>
      </c>
      <c r="H158" s="14">
        <v>51</v>
      </c>
      <c r="I158" s="14">
        <v>20</v>
      </c>
      <c r="J158" s="14">
        <v>21</v>
      </c>
      <c r="K158" s="14">
        <v>5</v>
      </c>
      <c r="L158" s="14" t="s">
        <v>578</v>
      </c>
      <c r="M158" s="14" t="s">
        <v>578</v>
      </c>
      <c r="N158" s="14">
        <v>80</v>
      </c>
      <c r="O158" s="14">
        <v>8</v>
      </c>
      <c r="P158" s="14">
        <v>16</v>
      </c>
      <c r="Q158" s="14">
        <v>10</v>
      </c>
      <c r="R158" s="14" t="s">
        <v>578</v>
      </c>
      <c r="S158" s="14" t="s">
        <v>578</v>
      </c>
      <c r="T158" s="14">
        <v>165</v>
      </c>
      <c r="U158" s="14" t="s">
        <v>578</v>
      </c>
      <c r="V158" s="14">
        <v>14</v>
      </c>
      <c r="W158" s="14">
        <v>3</v>
      </c>
      <c r="X158" s="14" t="s">
        <v>578</v>
      </c>
      <c r="Y158" s="14" t="s">
        <v>578</v>
      </c>
      <c r="Z158" s="14">
        <v>3</v>
      </c>
      <c r="AA158" s="39">
        <v>79</v>
      </c>
      <c r="AB158" s="14" t="s">
        <v>578</v>
      </c>
      <c r="AC158" s="14">
        <v>102</v>
      </c>
      <c r="AD158" s="39">
        <v>8</v>
      </c>
      <c r="AE158" s="39">
        <v>150</v>
      </c>
      <c r="AF158" s="39" t="s">
        <v>578</v>
      </c>
      <c r="AG158" s="14">
        <v>241</v>
      </c>
      <c r="AH158" s="14">
        <v>704</v>
      </c>
      <c r="AI158" s="14" t="s">
        <v>578</v>
      </c>
      <c r="AJ158" s="14">
        <v>10</v>
      </c>
      <c r="AK158" s="39">
        <v>10</v>
      </c>
      <c r="AL158" s="91">
        <v>0</v>
      </c>
      <c r="AM158" s="14">
        <v>0</v>
      </c>
      <c r="AN158" s="14">
        <v>0</v>
      </c>
      <c r="AO158" s="92">
        <v>0</v>
      </c>
      <c r="AP158" s="100">
        <f t="shared" si="39"/>
        <v>27500</v>
      </c>
      <c r="AQ158" s="14">
        <v>405</v>
      </c>
      <c r="AR158" s="14">
        <v>0</v>
      </c>
      <c r="AS158" s="101">
        <f t="shared" si="37"/>
        <v>27905</v>
      </c>
      <c r="AT158" s="29"/>
      <c r="AU158" s="40">
        <v>405020</v>
      </c>
      <c r="AV158" s="43">
        <f t="shared" si="35"/>
        <v>27500000</v>
      </c>
      <c r="AW158" s="43">
        <f t="shared" si="38"/>
        <v>0</v>
      </c>
      <c r="AX158" s="43">
        <f t="shared" si="36"/>
        <v>27500000</v>
      </c>
    </row>
    <row r="159" spans="1:50" ht="18.399999999999999" customHeight="1" x14ac:dyDescent="0.25">
      <c r="A159" s="8" t="s">
        <v>425</v>
      </c>
      <c r="B159" s="8" t="s">
        <v>163</v>
      </c>
      <c r="C159" s="14">
        <v>23685</v>
      </c>
      <c r="D159" s="14" t="s">
        <v>578</v>
      </c>
      <c r="E159" s="38">
        <f t="shared" si="34"/>
        <v>23685</v>
      </c>
      <c r="F159" s="25" t="s">
        <v>578</v>
      </c>
      <c r="G159" s="14">
        <v>240</v>
      </c>
      <c r="H159" s="14">
        <v>51</v>
      </c>
      <c r="I159" s="14">
        <v>20</v>
      </c>
      <c r="J159" s="14">
        <v>21</v>
      </c>
      <c r="K159" s="14">
        <v>5</v>
      </c>
      <c r="L159" s="14" t="s">
        <v>578</v>
      </c>
      <c r="M159" s="14" t="s">
        <v>578</v>
      </c>
      <c r="N159" s="14">
        <v>80</v>
      </c>
      <c r="O159" s="14">
        <v>4</v>
      </c>
      <c r="P159" s="14">
        <v>8</v>
      </c>
      <c r="Q159" s="14">
        <v>10</v>
      </c>
      <c r="R159" s="14">
        <v>6</v>
      </c>
      <c r="S159" s="14" t="s">
        <v>578</v>
      </c>
      <c r="T159" s="14">
        <v>165</v>
      </c>
      <c r="U159" s="14" t="s">
        <v>578</v>
      </c>
      <c r="V159" s="14">
        <v>6</v>
      </c>
      <c r="W159" s="14">
        <v>2</v>
      </c>
      <c r="X159" s="14" t="s">
        <v>578</v>
      </c>
      <c r="Y159" s="14" t="s">
        <v>578</v>
      </c>
      <c r="Z159" s="14">
        <v>3</v>
      </c>
      <c r="AA159" s="39">
        <v>59</v>
      </c>
      <c r="AB159" s="14" t="s">
        <v>578</v>
      </c>
      <c r="AC159" s="14">
        <v>102</v>
      </c>
      <c r="AD159" s="39">
        <v>8</v>
      </c>
      <c r="AE159" s="39">
        <v>150</v>
      </c>
      <c r="AF159" s="39" t="s">
        <v>578</v>
      </c>
      <c r="AG159" s="14">
        <v>241</v>
      </c>
      <c r="AH159" s="14">
        <v>419</v>
      </c>
      <c r="AI159" s="14" t="s">
        <v>578</v>
      </c>
      <c r="AJ159" s="14">
        <v>10</v>
      </c>
      <c r="AK159" s="39">
        <v>10</v>
      </c>
      <c r="AL159" s="91">
        <v>4</v>
      </c>
      <c r="AM159" s="14">
        <v>0</v>
      </c>
      <c r="AN159" s="14">
        <v>0</v>
      </c>
      <c r="AO159" s="92">
        <v>0</v>
      </c>
      <c r="AP159" s="100">
        <f t="shared" si="39"/>
        <v>25309</v>
      </c>
      <c r="AQ159" s="14">
        <v>4</v>
      </c>
      <c r="AR159" s="14">
        <v>0</v>
      </c>
      <c r="AS159" s="101">
        <f t="shared" si="37"/>
        <v>25313</v>
      </c>
      <c r="AT159" s="29"/>
      <c r="AU159" s="40">
        <v>4129</v>
      </c>
      <c r="AV159" s="43">
        <f t="shared" si="35"/>
        <v>25309000</v>
      </c>
      <c r="AW159" s="43">
        <f t="shared" si="38"/>
        <v>4000</v>
      </c>
      <c r="AX159" s="43">
        <f t="shared" si="36"/>
        <v>25305000</v>
      </c>
    </row>
    <row r="160" spans="1:50" ht="18.399999999999999" customHeight="1" x14ac:dyDescent="0.25">
      <c r="A160" s="8" t="s">
        <v>426</v>
      </c>
      <c r="B160" s="8" t="s">
        <v>164</v>
      </c>
      <c r="C160" s="14">
        <v>23999</v>
      </c>
      <c r="D160" s="14" t="s">
        <v>578</v>
      </c>
      <c r="E160" s="38">
        <f t="shared" si="34"/>
        <v>23999</v>
      </c>
      <c r="F160" s="25" t="s">
        <v>578</v>
      </c>
      <c r="G160" s="14">
        <v>240</v>
      </c>
      <c r="H160" s="14">
        <v>58</v>
      </c>
      <c r="I160" s="14">
        <v>21</v>
      </c>
      <c r="J160" s="14">
        <v>22</v>
      </c>
      <c r="K160" s="14">
        <v>5</v>
      </c>
      <c r="L160" s="14" t="s">
        <v>578</v>
      </c>
      <c r="M160" s="14" t="s">
        <v>578</v>
      </c>
      <c r="N160" s="14">
        <v>80</v>
      </c>
      <c r="O160" s="14">
        <v>7</v>
      </c>
      <c r="P160" s="14">
        <v>14</v>
      </c>
      <c r="Q160" s="14">
        <v>10</v>
      </c>
      <c r="R160" s="14">
        <v>12</v>
      </c>
      <c r="S160" s="14" t="s">
        <v>578</v>
      </c>
      <c r="T160" s="14">
        <v>165</v>
      </c>
      <c r="U160" s="14" t="s">
        <v>578</v>
      </c>
      <c r="V160" s="14">
        <v>11</v>
      </c>
      <c r="W160" s="14">
        <v>3</v>
      </c>
      <c r="X160" s="14" t="s">
        <v>578</v>
      </c>
      <c r="Y160" s="14" t="s">
        <v>578</v>
      </c>
      <c r="Z160" s="14">
        <v>3</v>
      </c>
      <c r="AA160" s="39">
        <v>79</v>
      </c>
      <c r="AB160" s="14" t="s">
        <v>578</v>
      </c>
      <c r="AC160" s="14">
        <v>102</v>
      </c>
      <c r="AD160" s="39">
        <v>8</v>
      </c>
      <c r="AE160" s="39">
        <v>180</v>
      </c>
      <c r="AF160" s="39" t="s">
        <v>578</v>
      </c>
      <c r="AG160" s="14">
        <v>357</v>
      </c>
      <c r="AH160" s="14">
        <v>704</v>
      </c>
      <c r="AI160" s="14" t="s">
        <v>578</v>
      </c>
      <c r="AJ160" s="14">
        <v>10</v>
      </c>
      <c r="AK160" s="39">
        <v>10</v>
      </c>
      <c r="AL160" s="91">
        <v>0</v>
      </c>
      <c r="AM160" s="14">
        <v>0</v>
      </c>
      <c r="AN160" s="14">
        <v>0</v>
      </c>
      <c r="AO160" s="92">
        <v>30</v>
      </c>
      <c r="AP160" s="100">
        <f t="shared" si="39"/>
        <v>26130</v>
      </c>
      <c r="AQ160" s="14">
        <v>588</v>
      </c>
      <c r="AR160" s="14">
        <v>0</v>
      </c>
      <c r="AS160" s="101">
        <f t="shared" si="37"/>
        <v>26718</v>
      </c>
      <c r="AT160" s="29"/>
      <c r="AU160" s="40">
        <v>588147</v>
      </c>
      <c r="AV160" s="43">
        <f t="shared" si="35"/>
        <v>26130000</v>
      </c>
      <c r="AW160" s="43">
        <f t="shared" si="38"/>
        <v>30000</v>
      </c>
      <c r="AX160" s="43">
        <f t="shared" si="36"/>
        <v>26100000</v>
      </c>
    </row>
    <row r="161" spans="1:50" ht="18.399999999999999" customHeight="1" x14ac:dyDescent="0.25">
      <c r="A161" s="8" t="s">
        <v>427</v>
      </c>
      <c r="B161" s="8" t="s">
        <v>165</v>
      </c>
      <c r="C161" s="14">
        <v>22270</v>
      </c>
      <c r="D161" s="14" t="s">
        <v>578</v>
      </c>
      <c r="E161" s="38">
        <f t="shared" si="34"/>
        <v>22270</v>
      </c>
      <c r="F161" s="25" t="s">
        <v>578</v>
      </c>
      <c r="G161" s="14">
        <v>240</v>
      </c>
      <c r="H161" s="14">
        <v>51</v>
      </c>
      <c r="I161" s="14">
        <v>20</v>
      </c>
      <c r="J161" s="14">
        <v>21</v>
      </c>
      <c r="K161" s="14">
        <v>5</v>
      </c>
      <c r="L161" s="14" t="s">
        <v>578</v>
      </c>
      <c r="M161" s="14" t="s">
        <v>578</v>
      </c>
      <c r="N161" s="14">
        <v>80</v>
      </c>
      <c r="O161" s="14">
        <v>3</v>
      </c>
      <c r="P161" s="14">
        <v>6</v>
      </c>
      <c r="Q161" s="14">
        <v>10</v>
      </c>
      <c r="R161" s="14" t="s">
        <v>578</v>
      </c>
      <c r="S161" s="14" t="s">
        <v>578</v>
      </c>
      <c r="T161" s="14">
        <v>165</v>
      </c>
      <c r="U161" s="14" t="s">
        <v>578</v>
      </c>
      <c r="V161" s="14">
        <v>1</v>
      </c>
      <c r="W161" s="14">
        <v>2</v>
      </c>
      <c r="X161" s="14" t="s">
        <v>578</v>
      </c>
      <c r="Y161" s="14" t="s">
        <v>578</v>
      </c>
      <c r="Z161" s="14">
        <v>3</v>
      </c>
      <c r="AA161" s="39">
        <v>59</v>
      </c>
      <c r="AB161" s="14" t="s">
        <v>578</v>
      </c>
      <c r="AC161" s="14">
        <v>102</v>
      </c>
      <c r="AD161" s="39">
        <v>8</v>
      </c>
      <c r="AE161" s="39">
        <v>150</v>
      </c>
      <c r="AF161" s="39">
        <v>73</v>
      </c>
      <c r="AG161" s="14">
        <v>241</v>
      </c>
      <c r="AH161" s="14">
        <v>321</v>
      </c>
      <c r="AI161" s="14" t="s">
        <v>578</v>
      </c>
      <c r="AJ161" s="14">
        <v>10</v>
      </c>
      <c r="AK161" s="39">
        <v>10</v>
      </c>
      <c r="AL161" s="91">
        <v>0</v>
      </c>
      <c r="AM161" s="14">
        <v>0</v>
      </c>
      <c r="AN161" s="14">
        <v>0</v>
      </c>
      <c r="AO161" s="92">
        <v>0</v>
      </c>
      <c r="AP161" s="100">
        <f t="shared" si="39"/>
        <v>23851</v>
      </c>
      <c r="AQ161" s="14">
        <v>303</v>
      </c>
      <c r="AR161" s="14">
        <v>0</v>
      </c>
      <c r="AS161" s="101">
        <f t="shared" si="37"/>
        <v>24154</v>
      </c>
      <c r="AT161" s="29"/>
      <c r="AU161" s="40">
        <v>303518</v>
      </c>
      <c r="AV161" s="43">
        <f t="shared" si="35"/>
        <v>23851000</v>
      </c>
      <c r="AW161" s="43">
        <f t="shared" si="38"/>
        <v>0</v>
      </c>
      <c r="AX161" s="43">
        <f t="shared" si="36"/>
        <v>23851000</v>
      </c>
    </row>
    <row r="162" spans="1:50" ht="18.399999999999999" customHeight="1" x14ac:dyDescent="0.25">
      <c r="A162" s="8" t="s">
        <v>428</v>
      </c>
      <c r="B162" s="8" t="s">
        <v>166</v>
      </c>
      <c r="C162" s="14">
        <v>24954</v>
      </c>
      <c r="D162" s="14" t="s">
        <v>578</v>
      </c>
      <c r="E162" s="38">
        <f t="shared" si="34"/>
        <v>24954</v>
      </c>
      <c r="F162" s="25" t="s">
        <v>578</v>
      </c>
      <c r="G162" s="14">
        <v>240</v>
      </c>
      <c r="H162" s="14">
        <v>51</v>
      </c>
      <c r="I162" s="14">
        <v>20</v>
      </c>
      <c r="J162" s="14">
        <v>21</v>
      </c>
      <c r="K162" s="14">
        <v>5</v>
      </c>
      <c r="L162" s="14" t="s">
        <v>578</v>
      </c>
      <c r="M162" s="14" t="s">
        <v>578</v>
      </c>
      <c r="N162" s="14">
        <v>80</v>
      </c>
      <c r="O162" s="14">
        <v>4</v>
      </c>
      <c r="P162" s="14">
        <v>8</v>
      </c>
      <c r="Q162" s="14">
        <v>10</v>
      </c>
      <c r="R162" s="14">
        <v>6</v>
      </c>
      <c r="S162" s="14" t="s">
        <v>578</v>
      </c>
      <c r="T162" s="14">
        <v>165</v>
      </c>
      <c r="U162" s="14" t="s">
        <v>578</v>
      </c>
      <c r="V162" s="14">
        <v>2</v>
      </c>
      <c r="W162" s="14">
        <v>2</v>
      </c>
      <c r="X162" s="14" t="s">
        <v>578</v>
      </c>
      <c r="Y162" s="14" t="s">
        <v>578</v>
      </c>
      <c r="Z162" s="14">
        <v>3</v>
      </c>
      <c r="AA162" s="39">
        <v>59</v>
      </c>
      <c r="AB162" s="14" t="s">
        <v>578</v>
      </c>
      <c r="AC162" s="14">
        <v>102</v>
      </c>
      <c r="AD162" s="39">
        <v>8</v>
      </c>
      <c r="AE162" s="39">
        <v>150</v>
      </c>
      <c r="AF162" s="39">
        <v>47</v>
      </c>
      <c r="AG162" s="14">
        <v>241</v>
      </c>
      <c r="AH162" s="14">
        <v>437</v>
      </c>
      <c r="AI162" s="14" t="s">
        <v>578</v>
      </c>
      <c r="AJ162" s="14">
        <v>10</v>
      </c>
      <c r="AK162" s="39">
        <v>10</v>
      </c>
      <c r="AL162" s="91">
        <v>0</v>
      </c>
      <c r="AM162" s="14">
        <v>0</v>
      </c>
      <c r="AN162" s="14">
        <v>0</v>
      </c>
      <c r="AO162" s="92">
        <v>0</v>
      </c>
      <c r="AP162" s="100">
        <f t="shared" si="39"/>
        <v>26635</v>
      </c>
      <c r="AQ162" s="14">
        <v>888</v>
      </c>
      <c r="AR162" s="14">
        <v>0</v>
      </c>
      <c r="AS162" s="101">
        <f t="shared" si="37"/>
        <v>27523</v>
      </c>
      <c r="AT162" s="29"/>
      <c r="AU162" s="40">
        <v>888486</v>
      </c>
      <c r="AV162" s="43">
        <f t="shared" si="35"/>
        <v>26635000</v>
      </c>
      <c r="AW162" s="43">
        <f t="shared" si="38"/>
        <v>0</v>
      </c>
      <c r="AX162" s="43">
        <f t="shared" si="36"/>
        <v>26635000</v>
      </c>
    </row>
    <row r="163" spans="1:50" ht="18.399999999999999" customHeight="1" x14ac:dyDescent="0.25">
      <c r="A163" s="8" t="s">
        <v>667</v>
      </c>
      <c r="B163" s="8" t="s">
        <v>668</v>
      </c>
      <c r="C163" s="14">
        <v>22757</v>
      </c>
      <c r="D163" s="14" t="s">
        <v>578</v>
      </c>
      <c r="E163" s="38">
        <f t="shared" si="34"/>
        <v>22757</v>
      </c>
      <c r="F163" s="25" t="s">
        <v>578</v>
      </c>
      <c r="G163" s="14">
        <v>240</v>
      </c>
      <c r="H163" s="14">
        <v>51</v>
      </c>
      <c r="I163" s="14">
        <v>20</v>
      </c>
      <c r="J163" s="14">
        <v>21</v>
      </c>
      <c r="K163" s="14">
        <v>5</v>
      </c>
      <c r="L163" s="14" t="s">
        <v>578</v>
      </c>
      <c r="M163" s="14" t="s">
        <v>578</v>
      </c>
      <c r="N163" s="14">
        <v>80</v>
      </c>
      <c r="O163" s="14">
        <v>6</v>
      </c>
      <c r="P163" s="14">
        <v>12</v>
      </c>
      <c r="Q163" s="14">
        <v>10</v>
      </c>
      <c r="R163" s="14">
        <v>6</v>
      </c>
      <c r="S163" s="14" t="s">
        <v>578</v>
      </c>
      <c r="T163" s="14">
        <v>165</v>
      </c>
      <c r="U163" s="14" t="s">
        <v>578</v>
      </c>
      <c r="V163" s="14">
        <v>8</v>
      </c>
      <c r="W163" s="14">
        <v>3</v>
      </c>
      <c r="X163" s="14" t="s">
        <v>578</v>
      </c>
      <c r="Y163" s="14" t="s">
        <v>578</v>
      </c>
      <c r="Z163" s="14">
        <v>3</v>
      </c>
      <c r="AA163" s="39">
        <v>79</v>
      </c>
      <c r="AB163" s="14" t="s">
        <v>578</v>
      </c>
      <c r="AC163" s="14">
        <v>102</v>
      </c>
      <c r="AD163" s="39">
        <v>8</v>
      </c>
      <c r="AE163" s="39">
        <v>150</v>
      </c>
      <c r="AF163" s="39" t="s">
        <v>578</v>
      </c>
      <c r="AG163" s="14">
        <v>241</v>
      </c>
      <c r="AH163" s="14">
        <v>544</v>
      </c>
      <c r="AI163" s="14" t="s">
        <v>578</v>
      </c>
      <c r="AJ163" s="14">
        <v>10</v>
      </c>
      <c r="AK163" s="39">
        <v>10</v>
      </c>
      <c r="AL163" s="91">
        <v>0</v>
      </c>
      <c r="AM163" s="14">
        <v>0</v>
      </c>
      <c r="AN163" s="14">
        <v>0</v>
      </c>
      <c r="AO163" s="92">
        <v>400</v>
      </c>
      <c r="AP163" s="100">
        <f t="shared" ref="AP163:AP171" si="40">SUM(E163:AO163)</f>
        <v>24931</v>
      </c>
      <c r="AQ163" s="14">
        <v>82</v>
      </c>
      <c r="AR163" s="14">
        <v>0</v>
      </c>
      <c r="AS163" s="101">
        <f t="shared" si="37"/>
        <v>25013</v>
      </c>
      <c r="AT163" s="29"/>
      <c r="AU163" s="40">
        <v>82481</v>
      </c>
      <c r="AV163" s="43">
        <f t="shared" si="35"/>
        <v>24931000</v>
      </c>
      <c r="AW163" s="43">
        <f t="shared" si="38"/>
        <v>400000</v>
      </c>
      <c r="AX163" s="43">
        <f t="shared" si="36"/>
        <v>24531000</v>
      </c>
    </row>
    <row r="164" spans="1:50" ht="18.399999999999999" customHeight="1" x14ac:dyDescent="0.25">
      <c r="A164" s="8" t="s">
        <v>429</v>
      </c>
      <c r="B164" s="8" t="s">
        <v>167</v>
      </c>
      <c r="C164" s="14">
        <v>25177</v>
      </c>
      <c r="D164" s="14" t="s">
        <v>578</v>
      </c>
      <c r="E164" s="38">
        <f t="shared" si="34"/>
        <v>25177</v>
      </c>
      <c r="F164" s="25" t="s">
        <v>578</v>
      </c>
      <c r="G164" s="14">
        <v>240</v>
      </c>
      <c r="H164" s="14">
        <v>51</v>
      </c>
      <c r="I164" s="14">
        <v>20</v>
      </c>
      <c r="J164" s="14">
        <v>21</v>
      </c>
      <c r="K164" s="14">
        <v>5</v>
      </c>
      <c r="L164" s="14" t="s">
        <v>578</v>
      </c>
      <c r="M164" s="14" t="s">
        <v>578</v>
      </c>
      <c r="N164" s="14">
        <v>80</v>
      </c>
      <c r="O164" s="14">
        <v>5</v>
      </c>
      <c r="P164" s="14">
        <v>9</v>
      </c>
      <c r="Q164" s="14">
        <v>10</v>
      </c>
      <c r="R164" s="14" t="s">
        <v>578</v>
      </c>
      <c r="S164" s="14" t="s">
        <v>578</v>
      </c>
      <c r="T164" s="14">
        <v>165</v>
      </c>
      <c r="U164" s="14" t="s">
        <v>578</v>
      </c>
      <c r="V164" s="14">
        <v>9</v>
      </c>
      <c r="W164" s="14">
        <v>2</v>
      </c>
      <c r="X164" s="14" t="s">
        <v>578</v>
      </c>
      <c r="Y164" s="14" t="s">
        <v>578</v>
      </c>
      <c r="Z164" s="14">
        <v>3</v>
      </c>
      <c r="AA164" s="39">
        <v>105</v>
      </c>
      <c r="AB164" s="14" t="s">
        <v>578</v>
      </c>
      <c r="AC164" s="14">
        <v>102</v>
      </c>
      <c r="AD164" s="39">
        <v>8</v>
      </c>
      <c r="AE164" s="39">
        <v>150</v>
      </c>
      <c r="AF164" s="39" t="s">
        <v>578</v>
      </c>
      <c r="AG164" s="14">
        <v>241</v>
      </c>
      <c r="AH164" s="14">
        <v>410</v>
      </c>
      <c r="AI164" s="14" t="s">
        <v>578</v>
      </c>
      <c r="AJ164" s="14">
        <v>10</v>
      </c>
      <c r="AK164" s="39">
        <v>10</v>
      </c>
      <c r="AL164" s="91">
        <v>0</v>
      </c>
      <c r="AM164" s="14">
        <v>0</v>
      </c>
      <c r="AN164" s="14">
        <v>0</v>
      </c>
      <c r="AO164" s="92">
        <v>50</v>
      </c>
      <c r="AP164" s="100">
        <f t="shared" si="40"/>
        <v>26883</v>
      </c>
      <c r="AQ164" s="14">
        <v>544</v>
      </c>
      <c r="AR164" s="14">
        <v>0</v>
      </c>
      <c r="AS164" s="101">
        <f t="shared" si="37"/>
        <v>27427</v>
      </c>
      <c r="AT164" s="29"/>
      <c r="AU164" s="40">
        <v>544876</v>
      </c>
      <c r="AV164" s="43">
        <f t="shared" si="35"/>
        <v>26883000</v>
      </c>
      <c r="AW164" s="43">
        <f t="shared" si="38"/>
        <v>50000</v>
      </c>
      <c r="AX164" s="43">
        <f t="shared" si="36"/>
        <v>26833000</v>
      </c>
    </row>
    <row r="165" spans="1:50" ht="18.399999999999999" customHeight="1" x14ac:dyDescent="0.25">
      <c r="A165" s="8" t="s">
        <v>430</v>
      </c>
      <c r="B165" s="8" t="s">
        <v>168</v>
      </c>
      <c r="C165" s="14">
        <v>24976</v>
      </c>
      <c r="D165" s="14" t="s">
        <v>578</v>
      </c>
      <c r="E165" s="38">
        <f t="shared" si="34"/>
        <v>24976</v>
      </c>
      <c r="F165" s="25" t="s">
        <v>578</v>
      </c>
      <c r="G165" s="14">
        <v>240</v>
      </c>
      <c r="H165" s="14">
        <v>51</v>
      </c>
      <c r="I165" s="14">
        <v>20</v>
      </c>
      <c r="J165" s="14">
        <v>21</v>
      </c>
      <c r="K165" s="14">
        <v>5</v>
      </c>
      <c r="L165" s="14" t="s">
        <v>578</v>
      </c>
      <c r="M165" s="14" t="s">
        <v>578</v>
      </c>
      <c r="N165" s="14">
        <v>80</v>
      </c>
      <c r="O165" s="14">
        <v>5</v>
      </c>
      <c r="P165" s="14">
        <v>10</v>
      </c>
      <c r="Q165" s="14">
        <v>10</v>
      </c>
      <c r="R165" s="14">
        <v>18</v>
      </c>
      <c r="S165" s="14" t="s">
        <v>578</v>
      </c>
      <c r="T165" s="14">
        <v>165</v>
      </c>
      <c r="U165" s="14" t="s">
        <v>578</v>
      </c>
      <c r="V165" s="14">
        <v>8</v>
      </c>
      <c r="W165" s="14">
        <v>2</v>
      </c>
      <c r="X165" s="14" t="s">
        <v>578</v>
      </c>
      <c r="Y165" s="14" t="s">
        <v>578</v>
      </c>
      <c r="Z165" s="14">
        <v>3</v>
      </c>
      <c r="AA165" s="39">
        <v>59</v>
      </c>
      <c r="AB165" s="14" t="s">
        <v>578</v>
      </c>
      <c r="AC165" s="14">
        <v>102</v>
      </c>
      <c r="AD165" s="39">
        <v>12</v>
      </c>
      <c r="AE165" s="39">
        <v>150</v>
      </c>
      <c r="AF165" s="39" t="s">
        <v>578</v>
      </c>
      <c r="AG165" s="14">
        <v>241</v>
      </c>
      <c r="AH165" s="14">
        <v>499</v>
      </c>
      <c r="AI165" s="14" t="s">
        <v>578</v>
      </c>
      <c r="AJ165" s="14">
        <v>10</v>
      </c>
      <c r="AK165" s="39">
        <v>10</v>
      </c>
      <c r="AL165" s="91">
        <v>0</v>
      </c>
      <c r="AM165" s="14">
        <v>0</v>
      </c>
      <c r="AN165" s="14">
        <v>0</v>
      </c>
      <c r="AO165" s="92">
        <v>200</v>
      </c>
      <c r="AP165" s="100">
        <f t="shared" si="40"/>
        <v>26897</v>
      </c>
      <c r="AQ165" s="14">
        <v>423</v>
      </c>
      <c r="AR165" s="14">
        <v>0</v>
      </c>
      <c r="AS165" s="101">
        <f t="shared" si="37"/>
        <v>27320</v>
      </c>
      <c r="AT165" s="29"/>
      <c r="AU165" s="40">
        <v>423292</v>
      </c>
      <c r="AV165" s="43">
        <f t="shared" si="35"/>
        <v>26897000</v>
      </c>
      <c r="AW165" s="43">
        <f t="shared" si="38"/>
        <v>200000</v>
      </c>
      <c r="AX165" s="43">
        <f t="shared" si="36"/>
        <v>26697000</v>
      </c>
    </row>
    <row r="166" spans="1:50" ht="18.399999999999999" customHeight="1" x14ac:dyDescent="0.25">
      <c r="A166" s="8" t="s">
        <v>431</v>
      </c>
      <c r="B166" s="8" t="s">
        <v>169</v>
      </c>
      <c r="C166" s="14">
        <v>27090</v>
      </c>
      <c r="D166" s="14" t="s">
        <v>578</v>
      </c>
      <c r="E166" s="38">
        <f t="shared" si="34"/>
        <v>27090</v>
      </c>
      <c r="F166" s="25" t="s">
        <v>578</v>
      </c>
      <c r="G166" s="14">
        <v>240</v>
      </c>
      <c r="H166" s="14">
        <v>51</v>
      </c>
      <c r="I166" s="14">
        <v>20</v>
      </c>
      <c r="J166" s="14">
        <v>21</v>
      </c>
      <c r="K166" s="14">
        <v>5</v>
      </c>
      <c r="L166" s="14" t="s">
        <v>578</v>
      </c>
      <c r="M166" s="14" t="s">
        <v>578</v>
      </c>
      <c r="N166" s="14">
        <v>80</v>
      </c>
      <c r="O166" s="14">
        <v>3</v>
      </c>
      <c r="P166" s="14">
        <v>6</v>
      </c>
      <c r="Q166" s="14">
        <v>10</v>
      </c>
      <c r="R166" s="14" t="s">
        <v>578</v>
      </c>
      <c r="S166" s="14" t="s">
        <v>578</v>
      </c>
      <c r="T166" s="14">
        <v>165</v>
      </c>
      <c r="U166" s="14" t="s">
        <v>578</v>
      </c>
      <c r="V166" s="14">
        <v>3</v>
      </c>
      <c r="W166" s="14">
        <v>2</v>
      </c>
      <c r="X166" s="14" t="s">
        <v>578</v>
      </c>
      <c r="Y166" s="14" t="s">
        <v>578</v>
      </c>
      <c r="Z166" s="14">
        <v>3</v>
      </c>
      <c r="AA166" s="39">
        <v>59</v>
      </c>
      <c r="AB166" s="14" t="s">
        <v>578</v>
      </c>
      <c r="AC166" s="14">
        <v>102</v>
      </c>
      <c r="AD166" s="39">
        <v>8</v>
      </c>
      <c r="AE166" s="39">
        <v>150</v>
      </c>
      <c r="AF166" s="39" t="s">
        <v>578</v>
      </c>
      <c r="AG166" s="14">
        <v>241</v>
      </c>
      <c r="AH166" s="14">
        <v>232</v>
      </c>
      <c r="AI166" s="14" t="s">
        <v>578</v>
      </c>
      <c r="AJ166" s="14">
        <v>10</v>
      </c>
      <c r="AK166" s="39">
        <v>10</v>
      </c>
      <c r="AL166" s="91">
        <v>0</v>
      </c>
      <c r="AM166" s="14">
        <v>0</v>
      </c>
      <c r="AN166" s="14">
        <v>0</v>
      </c>
      <c r="AO166" s="92">
        <v>5</v>
      </c>
      <c r="AP166" s="100">
        <f t="shared" si="40"/>
        <v>28516</v>
      </c>
      <c r="AQ166" s="14">
        <v>490</v>
      </c>
      <c r="AR166" s="14">
        <v>0</v>
      </c>
      <c r="AS166" s="101">
        <f t="shared" si="37"/>
        <v>29006</v>
      </c>
      <c r="AT166" s="29"/>
      <c r="AU166" s="40">
        <v>490527</v>
      </c>
      <c r="AV166" s="43">
        <f t="shared" si="35"/>
        <v>28516000</v>
      </c>
      <c r="AW166" s="43">
        <f t="shared" si="38"/>
        <v>5000</v>
      </c>
      <c r="AX166" s="43">
        <f t="shared" si="36"/>
        <v>28511000</v>
      </c>
    </row>
    <row r="167" spans="1:50" ht="18.399999999999999" customHeight="1" x14ac:dyDescent="0.25">
      <c r="A167" s="8" t="s">
        <v>234</v>
      </c>
      <c r="B167" s="8" t="s">
        <v>568</v>
      </c>
      <c r="C167" s="14">
        <v>75025</v>
      </c>
      <c r="D167" s="14" t="s">
        <v>578</v>
      </c>
      <c r="E167" s="38">
        <f t="shared" si="34"/>
        <v>75025</v>
      </c>
      <c r="F167" s="25" t="s">
        <v>578</v>
      </c>
      <c r="G167" s="14">
        <v>240</v>
      </c>
      <c r="H167" s="14">
        <v>180</v>
      </c>
      <c r="I167" s="14">
        <v>38</v>
      </c>
      <c r="J167" s="14">
        <v>25</v>
      </c>
      <c r="K167" s="14">
        <v>5</v>
      </c>
      <c r="L167" s="14" t="s">
        <v>578</v>
      </c>
      <c r="M167" s="14" t="s">
        <v>578</v>
      </c>
      <c r="N167" s="14">
        <v>160</v>
      </c>
      <c r="O167" s="14">
        <v>49</v>
      </c>
      <c r="P167" s="14">
        <v>98</v>
      </c>
      <c r="Q167" s="14">
        <v>10</v>
      </c>
      <c r="R167" s="14" t="s">
        <v>578</v>
      </c>
      <c r="S167" s="14" t="s">
        <v>578</v>
      </c>
      <c r="T167" s="14">
        <v>165</v>
      </c>
      <c r="U167" s="14" t="s">
        <v>578</v>
      </c>
      <c r="V167" s="14">
        <v>2</v>
      </c>
      <c r="W167" s="14">
        <v>14</v>
      </c>
      <c r="X167" s="14">
        <v>6</v>
      </c>
      <c r="Y167" s="14" t="s">
        <v>578</v>
      </c>
      <c r="Z167" s="14">
        <v>3</v>
      </c>
      <c r="AA167" s="39">
        <v>265</v>
      </c>
      <c r="AB167" s="14" t="s">
        <v>578</v>
      </c>
      <c r="AC167" s="14">
        <v>357</v>
      </c>
      <c r="AD167" s="39">
        <v>15</v>
      </c>
      <c r="AE167" s="39">
        <v>600</v>
      </c>
      <c r="AF167" s="39">
        <v>96</v>
      </c>
      <c r="AG167" s="14">
        <v>633</v>
      </c>
      <c r="AH167" s="14">
        <v>4750</v>
      </c>
      <c r="AI167" s="14" t="s">
        <v>578</v>
      </c>
      <c r="AJ167" s="14">
        <v>10</v>
      </c>
      <c r="AK167" s="39">
        <v>13</v>
      </c>
      <c r="AL167" s="91">
        <v>3300</v>
      </c>
      <c r="AM167" s="14">
        <v>0</v>
      </c>
      <c r="AN167" s="14">
        <v>20</v>
      </c>
      <c r="AO167" s="92">
        <v>1000</v>
      </c>
      <c r="AP167" s="100">
        <f t="shared" si="40"/>
        <v>87079</v>
      </c>
      <c r="AQ167" s="14">
        <v>1200</v>
      </c>
      <c r="AR167" s="14">
        <v>0</v>
      </c>
      <c r="AS167" s="101">
        <f t="shared" si="37"/>
        <v>88279</v>
      </c>
      <c r="AT167" s="29"/>
      <c r="AU167" s="40">
        <v>1200233</v>
      </c>
      <c r="AV167" s="43">
        <f t="shared" si="35"/>
        <v>87079000</v>
      </c>
      <c r="AW167" s="43">
        <f t="shared" si="38"/>
        <v>4320000</v>
      </c>
      <c r="AX167" s="43">
        <f t="shared" si="36"/>
        <v>82759000</v>
      </c>
    </row>
    <row r="168" spans="1:50" ht="18.399999999999999" customHeight="1" x14ac:dyDescent="0.25">
      <c r="A168" s="8" t="s">
        <v>220</v>
      </c>
      <c r="B168" s="8" t="s">
        <v>569</v>
      </c>
      <c r="C168" s="14">
        <v>72635</v>
      </c>
      <c r="D168" s="14" t="s">
        <v>578</v>
      </c>
      <c r="E168" s="38">
        <f t="shared" si="34"/>
        <v>72635</v>
      </c>
      <c r="F168" s="25" t="s">
        <v>578</v>
      </c>
      <c r="G168" s="14">
        <v>240</v>
      </c>
      <c r="H168" s="14">
        <v>144</v>
      </c>
      <c r="I168" s="14">
        <v>33</v>
      </c>
      <c r="J168" s="14">
        <v>23</v>
      </c>
      <c r="K168" s="14">
        <v>5</v>
      </c>
      <c r="L168" s="14" t="s">
        <v>578</v>
      </c>
      <c r="M168" s="14" t="s">
        <v>578</v>
      </c>
      <c r="N168" s="14">
        <v>120</v>
      </c>
      <c r="O168" s="14">
        <v>37</v>
      </c>
      <c r="P168" s="14">
        <v>73</v>
      </c>
      <c r="Q168" s="14">
        <v>10</v>
      </c>
      <c r="R168" s="14">
        <v>12</v>
      </c>
      <c r="S168" s="14" t="s">
        <v>578</v>
      </c>
      <c r="T168" s="14">
        <v>165</v>
      </c>
      <c r="U168" s="14" t="s">
        <v>578</v>
      </c>
      <c r="V168" s="14">
        <v>3</v>
      </c>
      <c r="W168" s="14">
        <v>11</v>
      </c>
      <c r="X168" s="14">
        <v>6</v>
      </c>
      <c r="Y168" s="14" t="s">
        <v>578</v>
      </c>
      <c r="Z168" s="14">
        <v>3</v>
      </c>
      <c r="AA168" s="39">
        <v>265</v>
      </c>
      <c r="AB168" s="14" t="s">
        <v>578</v>
      </c>
      <c r="AC168" s="14">
        <v>272</v>
      </c>
      <c r="AD168" s="39">
        <v>22</v>
      </c>
      <c r="AE168" s="39">
        <v>675</v>
      </c>
      <c r="AF168" s="39">
        <v>251</v>
      </c>
      <c r="AG168" s="14">
        <v>633</v>
      </c>
      <c r="AH168" s="14">
        <v>3404</v>
      </c>
      <c r="AI168" s="14" t="s">
        <v>578</v>
      </c>
      <c r="AJ168" s="14">
        <v>10</v>
      </c>
      <c r="AK168" s="39">
        <v>10</v>
      </c>
      <c r="AL168" s="91">
        <v>80</v>
      </c>
      <c r="AM168" s="14">
        <v>0</v>
      </c>
      <c r="AN168" s="14">
        <v>0</v>
      </c>
      <c r="AO168" s="92">
        <v>0</v>
      </c>
      <c r="AP168" s="100">
        <f t="shared" si="40"/>
        <v>79142</v>
      </c>
      <c r="AQ168" s="14">
        <v>1135</v>
      </c>
      <c r="AR168" s="14">
        <v>0</v>
      </c>
      <c r="AS168" s="101">
        <f t="shared" si="37"/>
        <v>80277</v>
      </c>
      <c r="AT168" s="29"/>
      <c r="AU168" s="40">
        <v>1135522</v>
      </c>
      <c r="AV168" s="43">
        <f t="shared" si="35"/>
        <v>79142000</v>
      </c>
      <c r="AW168" s="43">
        <f t="shared" si="38"/>
        <v>80000</v>
      </c>
      <c r="AX168" s="43">
        <f t="shared" si="36"/>
        <v>79062000</v>
      </c>
    </row>
    <row r="169" spans="1:50" ht="18.399999999999999" customHeight="1" x14ac:dyDescent="0.25">
      <c r="A169" s="8" t="s">
        <v>235</v>
      </c>
      <c r="B169" s="8" t="s">
        <v>570</v>
      </c>
      <c r="C169" s="14">
        <v>74252</v>
      </c>
      <c r="D169" s="14" t="s">
        <v>578</v>
      </c>
      <c r="E169" s="38">
        <f t="shared" si="34"/>
        <v>74252</v>
      </c>
      <c r="F169" s="25" t="s">
        <v>578</v>
      </c>
      <c r="G169" s="14">
        <v>240</v>
      </c>
      <c r="H169" s="14">
        <v>195</v>
      </c>
      <c r="I169" s="14">
        <v>40</v>
      </c>
      <c r="J169" s="14">
        <v>26</v>
      </c>
      <c r="K169" s="14">
        <v>5</v>
      </c>
      <c r="L169" s="14" t="s">
        <v>578</v>
      </c>
      <c r="M169" s="14" t="s">
        <v>578</v>
      </c>
      <c r="N169" s="14">
        <v>160</v>
      </c>
      <c r="O169" s="14">
        <v>55</v>
      </c>
      <c r="P169" s="14">
        <v>109</v>
      </c>
      <c r="Q169" s="14">
        <v>10</v>
      </c>
      <c r="R169" s="14" t="s">
        <v>578</v>
      </c>
      <c r="S169" s="14" t="s">
        <v>578</v>
      </c>
      <c r="T169" s="14">
        <v>165</v>
      </c>
      <c r="U169" s="14" t="s">
        <v>578</v>
      </c>
      <c r="V169" s="14">
        <v>2</v>
      </c>
      <c r="W169" s="14">
        <v>15</v>
      </c>
      <c r="X169" s="14">
        <v>6</v>
      </c>
      <c r="Y169" s="14" t="s">
        <v>578</v>
      </c>
      <c r="Z169" s="14">
        <v>3</v>
      </c>
      <c r="AA169" s="39">
        <v>265</v>
      </c>
      <c r="AB169" s="14" t="s">
        <v>578</v>
      </c>
      <c r="AC169" s="14">
        <v>391</v>
      </c>
      <c r="AD169" s="39">
        <v>11</v>
      </c>
      <c r="AE169" s="39">
        <v>650</v>
      </c>
      <c r="AF169" s="39">
        <v>225</v>
      </c>
      <c r="AG169" s="14">
        <v>473</v>
      </c>
      <c r="AH169" s="14">
        <v>4874</v>
      </c>
      <c r="AI169" s="14" t="s">
        <v>578</v>
      </c>
      <c r="AJ169" s="14">
        <v>10</v>
      </c>
      <c r="AK169" s="39">
        <v>10</v>
      </c>
      <c r="AL169" s="91">
        <v>15</v>
      </c>
      <c r="AM169" s="14">
        <v>0</v>
      </c>
      <c r="AN169" s="14">
        <v>10</v>
      </c>
      <c r="AO169" s="92">
        <v>300</v>
      </c>
      <c r="AP169" s="100">
        <f t="shared" si="40"/>
        <v>82517</v>
      </c>
      <c r="AQ169" s="14">
        <v>794</v>
      </c>
      <c r="AR169" s="14">
        <v>0</v>
      </c>
      <c r="AS169" s="101">
        <f t="shared" si="37"/>
        <v>83311</v>
      </c>
      <c r="AT169" s="29"/>
      <c r="AU169" s="40">
        <v>794745</v>
      </c>
      <c r="AV169" s="43">
        <f t="shared" si="35"/>
        <v>82517000</v>
      </c>
      <c r="AW169" s="43">
        <f t="shared" si="38"/>
        <v>325000</v>
      </c>
      <c r="AX169" s="43">
        <f t="shared" si="36"/>
        <v>82192000</v>
      </c>
    </row>
    <row r="170" spans="1:50" ht="18.399999999999999" customHeight="1" x14ac:dyDescent="0.25">
      <c r="A170" s="8" t="s">
        <v>221</v>
      </c>
      <c r="B170" s="8" t="s">
        <v>571</v>
      </c>
      <c r="C170" s="14">
        <v>56566</v>
      </c>
      <c r="D170" s="14" t="s">
        <v>578</v>
      </c>
      <c r="E170" s="38">
        <f t="shared" si="34"/>
        <v>56566</v>
      </c>
      <c r="F170" s="25" t="s">
        <v>578</v>
      </c>
      <c r="G170" s="14">
        <v>240</v>
      </c>
      <c r="H170" s="14">
        <v>166</v>
      </c>
      <c r="I170" s="14">
        <v>36</v>
      </c>
      <c r="J170" s="14">
        <v>25</v>
      </c>
      <c r="K170" s="14">
        <v>5</v>
      </c>
      <c r="L170" s="14" t="s">
        <v>578</v>
      </c>
      <c r="M170" s="14" t="s">
        <v>578</v>
      </c>
      <c r="N170" s="14">
        <v>120</v>
      </c>
      <c r="O170" s="14">
        <v>51</v>
      </c>
      <c r="P170" s="14">
        <v>101</v>
      </c>
      <c r="Q170" s="14">
        <v>10</v>
      </c>
      <c r="R170" s="14">
        <v>6</v>
      </c>
      <c r="S170" s="14" t="s">
        <v>578</v>
      </c>
      <c r="T170" s="14">
        <v>165</v>
      </c>
      <c r="U170" s="14" t="s">
        <v>578</v>
      </c>
      <c r="V170" s="14">
        <v>2</v>
      </c>
      <c r="W170" s="14">
        <v>13</v>
      </c>
      <c r="X170" s="14">
        <v>6</v>
      </c>
      <c r="Y170" s="14" t="s">
        <v>578</v>
      </c>
      <c r="Z170" s="14">
        <v>3</v>
      </c>
      <c r="AA170" s="39">
        <v>315</v>
      </c>
      <c r="AB170" s="14" t="s">
        <v>578</v>
      </c>
      <c r="AC170" s="14">
        <v>374</v>
      </c>
      <c r="AD170" s="39">
        <v>11</v>
      </c>
      <c r="AE170" s="39">
        <v>525</v>
      </c>
      <c r="AF170" s="39">
        <v>295</v>
      </c>
      <c r="AG170" s="14" t="s">
        <v>578</v>
      </c>
      <c r="AH170" s="14">
        <v>4839</v>
      </c>
      <c r="AI170" s="14" t="s">
        <v>578</v>
      </c>
      <c r="AJ170" s="14">
        <v>10</v>
      </c>
      <c r="AK170" s="39" t="s">
        <v>578</v>
      </c>
      <c r="AL170" s="91">
        <v>80</v>
      </c>
      <c r="AM170" s="14">
        <v>0</v>
      </c>
      <c r="AN170" s="14">
        <v>0</v>
      </c>
      <c r="AO170" s="92">
        <v>0</v>
      </c>
      <c r="AP170" s="100">
        <f t="shared" si="40"/>
        <v>63964</v>
      </c>
      <c r="AQ170" s="14">
        <v>2140</v>
      </c>
      <c r="AR170" s="14">
        <v>0</v>
      </c>
      <c r="AS170" s="101">
        <f t="shared" si="37"/>
        <v>66104</v>
      </c>
      <c r="AT170" s="29"/>
      <c r="AU170" s="40">
        <v>2140507</v>
      </c>
      <c r="AV170" s="43">
        <f t="shared" si="35"/>
        <v>63964000</v>
      </c>
      <c r="AW170" s="43">
        <f t="shared" si="38"/>
        <v>80000</v>
      </c>
      <c r="AX170" s="43">
        <f t="shared" si="36"/>
        <v>63884000</v>
      </c>
    </row>
    <row r="171" spans="1:50" ht="18.399999999999999" customHeight="1" thickBot="1" x14ac:dyDescent="0.3">
      <c r="A171" s="16" t="s">
        <v>108</v>
      </c>
      <c r="B171" s="16" t="s">
        <v>572</v>
      </c>
      <c r="C171" s="14">
        <v>47383</v>
      </c>
      <c r="D171" s="14" t="s">
        <v>578</v>
      </c>
      <c r="E171" s="38">
        <f t="shared" si="34"/>
        <v>47383</v>
      </c>
      <c r="F171" s="25" t="s">
        <v>578</v>
      </c>
      <c r="G171" s="14">
        <v>240</v>
      </c>
      <c r="H171" s="14">
        <v>101</v>
      </c>
      <c r="I171" s="14">
        <v>27</v>
      </c>
      <c r="J171" s="14">
        <v>21</v>
      </c>
      <c r="K171" s="14">
        <v>5</v>
      </c>
      <c r="L171" s="14" t="s">
        <v>578</v>
      </c>
      <c r="M171" s="14" t="s">
        <v>578</v>
      </c>
      <c r="N171" s="14">
        <v>120</v>
      </c>
      <c r="O171" s="14">
        <v>29</v>
      </c>
      <c r="P171" s="14">
        <v>58</v>
      </c>
      <c r="Q171" s="14">
        <v>10</v>
      </c>
      <c r="R171" s="14">
        <v>24</v>
      </c>
      <c r="S171" s="14" t="s">
        <v>578</v>
      </c>
      <c r="T171" s="14">
        <v>165</v>
      </c>
      <c r="U171" s="14" t="s">
        <v>578</v>
      </c>
      <c r="V171" s="14">
        <v>2</v>
      </c>
      <c r="W171" s="14">
        <v>8</v>
      </c>
      <c r="X171" s="14">
        <v>6</v>
      </c>
      <c r="Y171" s="14" t="s">
        <v>578</v>
      </c>
      <c r="Z171" s="14">
        <v>3</v>
      </c>
      <c r="AA171" s="39">
        <v>265</v>
      </c>
      <c r="AB171" s="14" t="s">
        <v>578</v>
      </c>
      <c r="AC171" s="14">
        <v>221</v>
      </c>
      <c r="AD171" s="39">
        <v>11</v>
      </c>
      <c r="AE171" s="39">
        <v>425</v>
      </c>
      <c r="AF171" s="39">
        <v>405</v>
      </c>
      <c r="AG171" s="14" t="s">
        <v>578</v>
      </c>
      <c r="AH171" s="14">
        <v>2718</v>
      </c>
      <c r="AI171" s="14" t="s">
        <v>578</v>
      </c>
      <c r="AJ171" s="14">
        <v>10</v>
      </c>
      <c r="AK171" s="39" t="s">
        <v>578</v>
      </c>
      <c r="AL171" s="95">
        <v>40</v>
      </c>
      <c r="AM171" s="61">
        <v>0</v>
      </c>
      <c r="AN171" s="61">
        <v>0</v>
      </c>
      <c r="AO171" s="96">
        <v>50</v>
      </c>
      <c r="AP171" s="100">
        <f t="shared" si="40"/>
        <v>52347</v>
      </c>
      <c r="AQ171" s="14">
        <v>637</v>
      </c>
      <c r="AR171" s="14">
        <v>0</v>
      </c>
      <c r="AS171" s="101">
        <f t="shared" si="37"/>
        <v>52984</v>
      </c>
      <c r="AT171" s="29"/>
      <c r="AU171" s="40">
        <v>637794</v>
      </c>
      <c r="AV171" s="43">
        <f t="shared" si="35"/>
        <v>52347000</v>
      </c>
      <c r="AW171" s="43">
        <f t="shared" si="38"/>
        <v>90000</v>
      </c>
      <c r="AX171" s="43">
        <f t="shared" si="36"/>
        <v>52257000</v>
      </c>
    </row>
    <row r="172" spans="1:50" x14ac:dyDescent="0.25">
      <c r="B172" s="12" t="s">
        <v>46</v>
      </c>
      <c r="AU172" s="69"/>
      <c r="AV172" s="15"/>
      <c r="AX172" s="15"/>
    </row>
  </sheetData>
  <mergeCells count="5">
    <mergeCell ref="A5:B5"/>
    <mergeCell ref="A3:B3"/>
    <mergeCell ref="A6:B6"/>
    <mergeCell ref="A4:B4"/>
    <mergeCell ref="A1:B1"/>
  </mergeCells>
  <phoneticPr fontId="9" type="noConversion"/>
  <pageMargins left="0.55118110236220474" right="0.35433070866141736" top="0.51181102362204722" bottom="0.43307086614173229" header="0.19685039370078741" footer="0.27559055118110237"/>
  <pageSetup paperSize="8" scale="39" fitToHeight="2" orientation="landscape" r:id="rId1"/>
  <headerFooter alignWithMargins="0">
    <oddFooter>&amp;C&amp;"標楷體,標準"第 &amp;P 頁，共 &amp;N 頁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indexed="10"/>
    <pageSetUpPr fitToPage="1"/>
  </sheetPr>
  <dimension ref="A1:G172"/>
  <sheetViews>
    <sheetView view="pageBreakPreview" zoomScale="115" zoomScaleNormal="100" zoomScaleSheetLayoutView="115" workbookViewId="0">
      <pane xSplit="2" ySplit="4" topLeftCell="C5" activePane="bottomRight" state="frozen"/>
      <selection activeCell="F10" sqref="F10"/>
      <selection pane="topRight" activeCell="F10" sqref="F10"/>
      <selection pane="bottomLeft" activeCell="F10" sqref="F10"/>
      <selection pane="bottomRight" activeCell="D35" sqref="D35"/>
    </sheetView>
  </sheetViews>
  <sheetFormatPr defaultRowHeight="16.5" x14ac:dyDescent="0.25"/>
  <cols>
    <col min="1" max="1" width="8.5" style="2" customWidth="1"/>
    <col min="2" max="2" width="14" style="2" customWidth="1"/>
    <col min="3" max="3" width="13.5" style="2" customWidth="1"/>
    <col min="4" max="4" width="12" style="2" customWidth="1"/>
    <col min="5" max="5" width="11.375" style="2" customWidth="1"/>
    <col min="6" max="6" width="16.875" style="2" customWidth="1"/>
    <col min="7" max="7" width="14.875" style="2" customWidth="1"/>
    <col min="8" max="16384" width="9" style="2"/>
  </cols>
  <sheetData>
    <row r="1" spans="1:7" ht="19.5" x14ac:dyDescent="0.25">
      <c r="A1" s="139" t="s">
        <v>633</v>
      </c>
      <c r="B1" s="139"/>
      <c r="G1" s="82" t="s">
        <v>620</v>
      </c>
    </row>
    <row r="2" spans="1:7" s="5" customFormat="1" ht="24.75" customHeight="1" x14ac:dyDescent="0.25">
      <c r="A2" s="141" t="s">
        <v>433</v>
      </c>
      <c r="B2" s="141" t="s">
        <v>42</v>
      </c>
      <c r="C2" s="145" t="s">
        <v>714</v>
      </c>
      <c r="D2" s="146"/>
      <c r="E2" s="146"/>
      <c r="F2" s="146"/>
      <c r="G2" s="141" t="s">
        <v>434</v>
      </c>
    </row>
    <row r="3" spans="1:7" s="1" customFormat="1" ht="51" customHeight="1" x14ac:dyDescent="0.25">
      <c r="A3" s="142"/>
      <c r="B3" s="142"/>
      <c r="C3" s="7" t="s">
        <v>651</v>
      </c>
      <c r="D3" s="7" t="s">
        <v>686</v>
      </c>
      <c r="E3" s="7" t="s">
        <v>687</v>
      </c>
      <c r="F3" s="7" t="s">
        <v>706</v>
      </c>
      <c r="G3" s="142"/>
    </row>
    <row r="4" spans="1:7" ht="18.600000000000001" customHeight="1" x14ac:dyDescent="0.25">
      <c r="A4" s="144" t="s">
        <v>435</v>
      </c>
      <c r="B4" s="144"/>
      <c r="C4" s="41">
        <f>C6+C36+C172</f>
        <v>6622</v>
      </c>
      <c r="D4" s="41">
        <f>D6+D36+D172</f>
        <v>142</v>
      </c>
      <c r="E4" s="41">
        <f>E6+E36+E172</f>
        <v>202</v>
      </c>
      <c r="F4" s="41">
        <f>F6+F36+F172</f>
        <v>67045</v>
      </c>
      <c r="G4" s="41">
        <f t="shared" ref="G4:G33" si="0">SUM(C4:F4)</f>
        <v>74011</v>
      </c>
    </row>
    <row r="5" spans="1:7" ht="18.600000000000001" customHeight="1" x14ac:dyDescent="0.25">
      <c r="A5" s="6" t="s">
        <v>549</v>
      </c>
      <c r="B5" s="37" t="s">
        <v>520</v>
      </c>
      <c r="C5" s="41">
        <v>100</v>
      </c>
      <c r="D5" s="41">
        <v>14</v>
      </c>
      <c r="E5" s="41">
        <v>16</v>
      </c>
      <c r="F5" s="41" t="s">
        <v>578</v>
      </c>
      <c r="G5" s="41">
        <f t="shared" si="0"/>
        <v>130</v>
      </c>
    </row>
    <row r="6" spans="1:7" ht="18.600000000000001" customHeight="1" x14ac:dyDescent="0.25">
      <c r="A6" s="143" t="s">
        <v>574</v>
      </c>
      <c r="B6" s="143"/>
      <c r="C6" s="42">
        <f>SUM(C5)</f>
        <v>100</v>
      </c>
      <c r="D6" s="42">
        <f>SUM(D5)</f>
        <v>14</v>
      </c>
      <c r="E6" s="42">
        <f>SUM(E5)</f>
        <v>16</v>
      </c>
      <c r="F6" s="42">
        <f>SUM(F5)</f>
        <v>0</v>
      </c>
      <c r="G6" s="42">
        <f t="shared" si="0"/>
        <v>130</v>
      </c>
    </row>
    <row r="7" spans="1:7" ht="18.600000000000001" customHeight="1" x14ac:dyDescent="0.25">
      <c r="A7" s="6" t="s">
        <v>436</v>
      </c>
      <c r="B7" s="6" t="s">
        <v>515</v>
      </c>
      <c r="C7" s="41">
        <v>298</v>
      </c>
      <c r="D7" s="41">
        <v>4</v>
      </c>
      <c r="E7" s="41">
        <v>8</v>
      </c>
      <c r="F7" s="41">
        <v>500</v>
      </c>
      <c r="G7" s="41">
        <f t="shared" si="0"/>
        <v>810</v>
      </c>
    </row>
    <row r="8" spans="1:7" ht="18.600000000000001" customHeight="1" x14ac:dyDescent="0.25">
      <c r="A8" s="6" t="s">
        <v>545</v>
      </c>
      <c r="B8" s="6" t="s">
        <v>516</v>
      </c>
      <c r="C8" s="41">
        <v>20</v>
      </c>
      <c r="D8" s="41">
        <v>12</v>
      </c>
      <c r="E8" s="41" t="s">
        <v>578</v>
      </c>
      <c r="F8" s="41">
        <v>300</v>
      </c>
      <c r="G8" s="41">
        <f t="shared" si="0"/>
        <v>332</v>
      </c>
    </row>
    <row r="9" spans="1:7" ht="18.600000000000001" customHeight="1" x14ac:dyDescent="0.25">
      <c r="A9" s="6" t="s">
        <v>546</v>
      </c>
      <c r="B9" s="6" t="s">
        <v>517</v>
      </c>
      <c r="C9" s="41">
        <v>30</v>
      </c>
      <c r="D9" s="41">
        <v>35</v>
      </c>
      <c r="E9" s="41" t="s">
        <v>578</v>
      </c>
      <c r="F9" s="41">
        <v>300</v>
      </c>
      <c r="G9" s="41">
        <f t="shared" si="0"/>
        <v>365</v>
      </c>
    </row>
    <row r="10" spans="1:7" ht="18.600000000000001" customHeight="1" x14ac:dyDescent="0.25">
      <c r="A10" s="6" t="s">
        <v>547</v>
      </c>
      <c r="B10" s="6" t="s">
        <v>518</v>
      </c>
      <c r="C10" s="41" t="s">
        <v>578</v>
      </c>
      <c r="D10" s="41" t="s">
        <v>578</v>
      </c>
      <c r="E10" s="41" t="s">
        <v>578</v>
      </c>
      <c r="F10" s="41">
        <v>300</v>
      </c>
      <c r="G10" s="41">
        <f t="shared" si="0"/>
        <v>300</v>
      </c>
    </row>
    <row r="11" spans="1:7" ht="18.600000000000001" customHeight="1" x14ac:dyDescent="0.25">
      <c r="A11" s="6" t="s">
        <v>548</v>
      </c>
      <c r="B11" s="6" t="s">
        <v>519</v>
      </c>
      <c r="C11" s="41" t="s">
        <v>578</v>
      </c>
      <c r="D11" s="41">
        <v>30</v>
      </c>
      <c r="E11" s="41" t="s">
        <v>578</v>
      </c>
      <c r="F11" s="41">
        <v>1480</v>
      </c>
      <c r="G11" s="41">
        <f t="shared" si="0"/>
        <v>1510</v>
      </c>
    </row>
    <row r="12" spans="1:7" ht="18.600000000000001" customHeight="1" x14ac:dyDescent="0.25">
      <c r="A12" s="6" t="s">
        <v>550</v>
      </c>
      <c r="B12" s="6" t="s">
        <v>521</v>
      </c>
      <c r="C12" s="41">
        <v>30</v>
      </c>
      <c r="D12" s="41">
        <v>4</v>
      </c>
      <c r="E12" s="41" t="s">
        <v>578</v>
      </c>
      <c r="F12" s="41">
        <v>60</v>
      </c>
      <c r="G12" s="41">
        <f t="shared" si="0"/>
        <v>94</v>
      </c>
    </row>
    <row r="13" spans="1:7" ht="18.600000000000001" customHeight="1" x14ac:dyDescent="0.25">
      <c r="A13" s="6" t="s">
        <v>551</v>
      </c>
      <c r="B13" s="6" t="s">
        <v>522</v>
      </c>
      <c r="C13" s="41">
        <v>30</v>
      </c>
      <c r="D13" s="41" t="s">
        <v>578</v>
      </c>
      <c r="E13" s="41" t="s">
        <v>578</v>
      </c>
      <c r="F13" s="41">
        <v>140</v>
      </c>
      <c r="G13" s="41">
        <f t="shared" si="0"/>
        <v>170</v>
      </c>
    </row>
    <row r="14" spans="1:7" ht="18.600000000000001" customHeight="1" x14ac:dyDescent="0.25">
      <c r="A14" s="6" t="s">
        <v>552</v>
      </c>
      <c r="B14" s="6" t="s">
        <v>523</v>
      </c>
      <c r="C14" s="41" t="s">
        <v>578</v>
      </c>
      <c r="D14" s="41" t="s">
        <v>578</v>
      </c>
      <c r="E14" s="41" t="s">
        <v>578</v>
      </c>
      <c r="F14" s="41" t="s">
        <v>578</v>
      </c>
      <c r="G14" s="41">
        <f t="shared" si="0"/>
        <v>0</v>
      </c>
    </row>
    <row r="15" spans="1:7" ht="18.600000000000001" customHeight="1" x14ac:dyDescent="0.25">
      <c r="A15" s="6" t="s">
        <v>553</v>
      </c>
      <c r="B15" s="6" t="s">
        <v>524</v>
      </c>
      <c r="C15" s="41">
        <v>30</v>
      </c>
      <c r="D15" s="41">
        <v>1</v>
      </c>
      <c r="E15" s="41" t="s">
        <v>578</v>
      </c>
      <c r="F15" s="41">
        <v>3000</v>
      </c>
      <c r="G15" s="41">
        <f t="shared" si="0"/>
        <v>3031</v>
      </c>
    </row>
    <row r="16" spans="1:7" ht="18.600000000000001" customHeight="1" x14ac:dyDescent="0.25">
      <c r="A16" s="6" t="s">
        <v>554</v>
      </c>
      <c r="B16" s="6" t="s">
        <v>525</v>
      </c>
      <c r="C16" s="41">
        <v>30</v>
      </c>
      <c r="D16" s="41" t="s">
        <v>578</v>
      </c>
      <c r="E16" s="41">
        <v>3</v>
      </c>
      <c r="F16" s="41">
        <v>300</v>
      </c>
      <c r="G16" s="41">
        <f t="shared" si="0"/>
        <v>333</v>
      </c>
    </row>
    <row r="17" spans="1:7" ht="18.600000000000001" customHeight="1" x14ac:dyDescent="0.25">
      <c r="A17" s="6" t="s">
        <v>18</v>
      </c>
      <c r="B17" s="6" t="s">
        <v>526</v>
      </c>
      <c r="C17" s="41">
        <v>50</v>
      </c>
      <c r="D17" s="41">
        <v>10</v>
      </c>
      <c r="E17" s="41" t="s">
        <v>578</v>
      </c>
      <c r="F17" s="41">
        <v>2000</v>
      </c>
      <c r="G17" s="41">
        <f t="shared" si="0"/>
        <v>2060</v>
      </c>
    </row>
    <row r="18" spans="1:7" ht="18.600000000000001" customHeight="1" x14ac:dyDescent="0.25">
      <c r="A18" s="6" t="s">
        <v>19</v>
      </c>
      <c r="B18" s="6" t="s">
        <v>527</v>
      </c>
      <c r="C18" s="41">
        <v>70</v>
      </c>
      <c r="D18" s="41" t="s">
        <v>578</v>
      </c>
      <c r="E18" s="41" t="s">
        <v>578</v>
      </c>
      <c r="F18" s="41">
        <v>30</v>
      </c>
      <c r="G18" s="41">
        <f t="shared" si="0"/>
        <v>100</v>
      </c>
    </row>
    <row r="19" spans="1:7" ht="18.600000000000001" customHeight="1" x14ac:dyDescent="0.25">
      <c r="A19" s="6" t="s">
        <v>20</v>
      </c>
      <c r="B19" s="6" t="s">
        <v>528</v>
      </c>
      <c r="C19" s="41">
        <v>10</v>
      </c>
      <c r="D19" s="41" t="s">
        <v>578</v>
      </c>
      <c r="E19" s="41" t="s">
        <v>578</v>
      </c>
      <c r="F19" s="41">
        <v>1500</v>
      </c>
      <c r="G19" s="41">
        <f t="shared" si="0"/>
        <v>1510</v>
      </c>
    </row>
    <row r="20" spans="1:7" ht="18.600000000000001" customHeight="1" x14ac:dyDescent="0.25">
      <c r="A20" s="6" t="s">
        <v>21</v>
      </c>
      <c r="B20" s="6" t="s">
        <v>529</v>
      </c>
      <c r="C20" s="41">
        <v>20</v>
      </c>
      <c r="D20" s="41">
        <v>2</v>
      </c>
      <c r="E20" s="41">
        <v>20</v>
      </c>
      <c r="F20" s="41">
        <v>1700</v>
      </c>
      <c r="G20" s="41">
        <f t="shared" si="0"/>
        <v>1742</v>
      </c>
    </row>
    <row r="21" spans="1:7" ht="18.600000000000001" customHeight="1" x14ac:dyDescent="0.25">
      <c r="A21" s="6" t="s">
        <v>22</v>
      </c>
      <c r="B21" s="6" t="s">
        <v>530</v>
      </c>
      <c r="C21" s="41">
        <v>2</v>
      </c>
      <c r="D21" s="41" t="s">
        <v>578</v>
      </c>
      <c r="E21" s="41" t="s">
        <v>578</v>
      </c>
      <c r="F21" s="41">
        <v>127</v>
      </c>
      <c r="G21" s="41">
        <f t="shared" si="0"/>
        <v>129</v>
      </c>
    </row>
    <row r="22" spans="1:7" ht="18.600000000000001" customHeight="1" x14ac:dyDescent="0.25">
      <c r="A22" s="6" t="s">
        <v>23</v>
      </c>
      <c r="B22" s="6" t="s">
        <v>531</v>
      </c>
      <c r="C22" s="41">
        <v>16</v>
      </c>
      <c r="D22" s="41" t="s">
        <v>578</v>
      </c>
      <c r="E22" s="41" t="s">
        <v>578</v>
      </c>
      <c r="F22" s="41">
        <v>300</v>
      </c>
      <c r="G22" s="41">
        <f t="shared" si="0"/>
        <v>316</v>
      </c>
    </row>
    <row r="23" spans="1:7" ht="18.600000000000001" customHeight="1" x14ac:dyDescent="0.25">
      <c r="A23" s="6" t="s">
        <v>24</v>
      </c>
      <c r="B23" s="6" t="s">
        <v>532</v>
      </c>
      <c r="C23" s="41">
        <v>40</v>
      </c>
      <c r="D23" s="41" t="s">
        <v>578</v>
      </c>
      <c r="E23" s="41" t="s">
        <v>578</v>
      </c>
      <c r="F23" s="41">
        <v>500</v>
      </c>
      <c r="G23" s="41">
        <f t="shared" si="0"/>
        <v>540</v>
      </c>
    </row>
    <row r="24" spans="1:7" ht="18.600000000000001" customHeight="1" x14ac:dyDescent="0.25">
      <c r="A24" s="6" t="s">
        <v>25</v>
      </c>
      <c r="B24" s="6" t="s">
        <v>533</v>
      </c>
      <c r="C24" s="41" t="s">
        <v>578</v>
      </c>
      <c r="D24" s="41" t="s">
        <v>578</v>
      </c>
      <c r="E24" s="41" t="s">
        <v>578</v>
      </c>
      <c r="F24" s="41" t="s">
        <v>578</v>
      </c>
      <c r="G24" s="41">
        <f t="shared" si="0"/>
        <v>0</v>
      </c>
    </row>
    <row r="25" spans="1:7" ht="18.600000000000001" customHeight="1" x14ac:dyDescent="0.25">
      <c r="A25" s="6" t="s">
        <v>26</v>
      </c>
      <c r="B25" s="6" t="s">
        <v>534</v>
      </c>
      <c r="C25" s="41" t="s">
        <v>578</v>
      </c>
      <c r="D25" s="41" t="s">
        <v>578</v>
      </c>
      <c r="E25" s="41" t="s">
        <v>578</v>
      </c>
      <c r="F25" s="41">
        <v>80</v>
      </c>
      <c r="G25" s="41">
        <f t="shared" si="0"/>
        <v>80</v>
      </c>
    </row>
    <row r="26" spans="1:7" ht="18.600000000000001" customHeight="1" x14ac:dyDescent="0.25">
      <c r="A26" s="6" t="s">
        <v>27</v>
      </c>
      <c r="B26" s="6" t="s">
        <v>535</v>
      </c>
      <c r="C26" s="41" t="s">
        <v>578</v>
      </c>
      <c r="D26" s="41" t="s">
        <v>578</v>
      </c>
      <c r="E26" s="41" t="s">
        <v>578</v>
      </c>
      <c r="F26" s="41">
        <v>50</v>
      </c>
      <c r="G26" s="41">
        <f t="shared" si="0"/>
        <v>50</v>
      </c>
    </row>
    <row r="27" spans="1:7" ht="18.600000000000001" customHeight="1" x14ac:dyDescent="0.25">
      <c r="A27" s="6" t="s">
        <v>28</v>
      </c>
      <c r="B27" s="6" t="s">
        <v>536</v>
      </c>
      <c r="C27" s="41">
        <v>20</v>
      </c>
      <c r="D27" s="41" t="s">
        <v>578</v>
      </c>
      <c r="E27" s="41" t="s">
        <v>578</v>
      </c>
      <c r="F27" s="41" t="s">
        <v>578</v>
      </c>
      <c r="G27" s="41">
        <f t="shared" si="0"/>
        <v>20</v>
      </c>
    </row>
    <row r="28" spans="1:7" ht="18.600000000000001" customHeight="1" x14ac:dyDescent="0.25">
      <c r="A28" s="6" t="s">
        <v>29</v>
      </c>
      <c r="B28" s="6" t="s">
        <v>537</v>
      </c>
      <c r="C28" s="41">
        <v>20</v>
      </c>
      <c r="D28" s="41" t="s">
        <v>578</v>
      </c>
      <c r="E28" s="41" t="s">
        <v>578</v>
      </c>
      <c r="F28" s="41">
        <v>20</v>
      </c>
      <c r="G28" s="41">
        <f t="shared" si="0"/>
        <v>40</v>
      </c>
    </row>
    <row r="29" spans="1:7" ht="18.600000000000001" customHeight="1" x14ac:dyDescent="0.25">
      <c r="A29" s="6" t="s">
        <v>30</v>
      </c>
      <c r="B29" s="6" t="s">
        <v>538</v>
      </c>
      <c r="C29" s="41" t="s">
        <v>578</v>
      </c>
      <c r="D29" s="41" t="s">
        <v>578</v>
      </c>
      <c r="E29" s="41" t="s">
        <v>578</v>
      </c>
      <c r="F29" s="41" t="s">
        <v>578</v>
      </c>
      <c r="G29" s="41">
        <f t="shared" si="0"/>
        <v>0</v>
      </c>
    </row>
    <row r="30" spans="1:7" ht="18.600000000000001" customHeight="1" x14ac:dyDescent="0.25">
      <c r="A30" s="6" t="s">
        <v>31</v>
      </c>
      <c r="B30" s="6" t="s">
        <v>539</v>
      </c>
      <c r="C30" s="41" t="s">
        <v>578</v>
      </c>
      <c r="D30" s="41" t="s">
        <v>578</v>
      </c>
      <c r="E30" s="41" t="s">
        <v>578</v>
      </c>
      <c r="F30" s="41" t="s">
        <v>578</v>
      </c>
      <c r="G30" s="41">
        <f t="shared" si="0"/>
        <v>0</v>
      </c>
    </row>
    <row r="31" spans="1:7" ht="18.600000000000001" customHeight="1" x14ac:dyDescent="0.25">
      <c r="A31" s="6" t="s">
        <v>32</v>
      </c>
      <c r="B31" s="6" t="s">
        <v>540</v>
      </c>
      <c r="C31" s="41">
        <v>25</v>
      </c>
      <c r="D31" s="41" t="s">
        <v>578</v>
      </c>
      <c r="E31" s="41" t="s">
        <v>578</v>
      </c>
      <c r="F31" s="41" t="s">
        <v>578</v>
      </c>
      <c r="G31" s="41">
        <f t="shared" si="0"/>
        <v>25</v>
      </c>
    </row>
    <row r="32" spans="1:7" ht="18.600000000000001" customHeight="1" x14ac:dyDescent="0.25">
      <c r="A32" s="6" t="s">
        <v>33</v>
      </c>
      <c r="B32" s="6" t="s">
        <v>541</v>
      </c>
      <c r="C32" s="41">
        <v>4</v>
      </c>
      <c r="D32" s="41" t="s">
        <v>578</v>
      </c>
      <c r="E32" s="41" t="s">
        <v>578</v>
      </c>
      <c r="F32" s="41">
        <v>100</v>
      </c>
      <c r="G32" s="41">
        <f t="shared" si="0"/>
        <v>104</v>
      </c>
    </row>
    <row r="33" spans="1:7" ht="18.600000000000001" customHeight="1" x14ac:dyDescent="0.25">
      <c r="A33" s="6" t="s">
        <v>34</v>
      </c>
      <c r="B33" s="6" t="s">
        <v>542</v>
      </c>
      <c r="C33" s="41" t="s">
        <v>578</v>
      </c>
      <c r="D33" s="41" t="s">
        <v>578</v>
      </c>
      <c r="E33" s="41" t="s">
        <v>578</v>
      </c>
      <c r="F33" s="41">
        <v>986</v>
      </c>
      <c r="G33" s="41">
        <f t="shared" si="0"/>
        <v>986</v>
      </c>
    </row>
    <row r="34" spans="1:7" ht="18.600000000000001" customHeight="1" x14ac:dyDescent="0.25">
      <c r="A34" s="6" t="s">
        <v>35</v>
      </c>
      <c r="B34" s="6" t="s">
        <v>543</v>
      </c>
      <c r="C34" s="41" t="s">
        <v>578</v>
      </c>
      <c r="D34" s="41" t="s">
        <v>578</v>
      </c>
      <c r="E34" s="41" t="s">
        <v>578</v>
      </c>
      <c r="F34" s="41">
        <v>10</v>
      </c>
      <c r="G34" s="41">
        <f t="shared" ref="G34:G65" si="1">SUM(C34:F34)</f>
        <v>10</v>
      </c>
    </row>
    <row r="35" spans="1:7" ht="18.600000000000001" customHeight="1" x14ac:dyDescent="0.25">
      <c r="A35" s="6" t="s">
        <v>36</v>
      </c>
      <c r="B35" s="6" t="s">
        <v>544</v>
      </c>
      <c r="C35" s="41">
        <v>300</v>
      </c>
      <c r="D35" s="41">
        <v>10</v>
      </c>
      <c r="E35" s="41">
        <v>6</v>
      </c>
      <c r="F35" s="41">
        <v>300</v>
      </c>
      <c r="G35" s="41">
        <f t="shared" si="1"/>
        <v>616</v>
      </c>
    </row>
    <row r="36" spans="1:7" ht="18.600000000000001" customHeight="1" x14ac:dyDescent="0.25">
      <c r="A36" s="143" t="s">
        <v>205</v>
      </c>
      <c r="B36" s="143"/>
      <c r="C36" s="42">
        <f>SUM(C7:C35)</f>
        <v>1045</v>
      </c>
      <c r="D36" s="42">
        <f>SUM(D7:D35)</f>
        <v>108</v>
      </c>
      <c r="E36" s="42">
        <f>SUM(E7:E35)</f>
        <v>37</v>
      </c>
      <c r="F36" s="42">
        <f>SUM(F7:F35)</f>
        <v>14083</v>
      </c>
      <c r="G36" s="42">
        <f t="shared" si="1"/>
        <v>15273</v>
      </c>
    </row>
    <row r="37" spans="1:7" ht="18.600000000000001" customHeight="1" x14ac:dyDescent="0.25">
      <c r="A37" s="8" t="s">
        <v>437</v>
      </c>
      <c r="B37" s="8" t="s">
        <v>557</v>
      </c>
      <c r="C37" s="41">
        <v>80</v>
      </c>
      <c r="D37" s="41" t="s">
        <v>578</v>
      </c>
      <c r="E37" s="41" t="s">
        <v>578</v>
      </c>
      <c r="F37" s="41">
        <v>50</v>
      </c>
      <c r="G37" s="41">
        <f t="shared" si="1"/>
        <v>130</v>
      </c>
    </row>
    <row r="38" spans="1:7" ht="18.600000000000001" customHeight="1" x14ac:dyDescent="0.25">
      <c r="A38" s="8" t="s">
        <v>438</v>
      </c>
      <c r="B38" s="8" t="s">
        <v>50</v>
      </c>
      <c r="C38" s="41">
        <v>40</v>
      </c>
      <c r="D38" s="41" t="s">
        <v>578</v>
      </c>
      <c r="E38" s="41" t="s">
        <v>578</v>
      </c>
      <c r="F38" s="41">
        <v>500</v>
      </c>
      <c r="G38" s="41">
        <f t="shared" si="1"/>
        <v>540</v>
      </c>
    </row>
    <row r="39" spans="1:7" ht="18.600000000000001" customHeight="1" x14ac:dyDescent="0.25">
      <c r="A39" s="8" t="s">
        <v>439</v>
      </c>
      <c r="B39" s="8" t="s">
        <v>51</v>
      </c>
      <c r="C39" s="41">
        <v>50</v>
      </c>
      <c r="D39" s="41" t="s">
        <v>578</v>
      </c>
      <c r="E39" s="41">
        <v>10</v>
      </c>
      <c r="F39" s="41">
        <v>720</v>
      </c>
      <c r="G39" s="41">
        <f t="shared" si="1"/>
        <v>780</v>
      </c>
    </row>
    <row r="40" spans="1:7" ht="18.600000000000001" customHeight="1" x14ac:dyDescent="0.25">
      <c r="A40" s="8" t="s">
        <v>440</v>
      </c>
      <c r="B40" s="8" t="s">
        <v>52</v>
      </c>
      <c r="C40" s="41">
        <v>73</v>
      </c>
      <c r="D40" s="41" t="s">
        <v>578</v>
      </c>
      <c r="E40" s="41" t="s">
        <v>578</v>
      </c>
      <c r="F40" s="41">
        <v>60</v>
      </c>
      <c r="G40" s="41">
        <f t="shared" si="1"/>
        <v>133</v>
      </c>
    </row>
    <row r="41" spans="1:7" ht="18.600000000000001" customHeight="1" x14ac:dyDescent="0.25">
      <c r="A41" s="8" t="s">
        <v>441</v>
      </c>
      <c r="B41" s="8" t="s">
        <v>53</v>
      </c>
      <c r="C41" s="41">
        <v>5</v>
      </c>
      <c r="D41" s="41" t="s">
        <v>578</v>
      </c>
      <c r="E41" s="41" t="s">
        <v>578</v>
      </c>
      <c r="F41" s="41" t="s">
        <v>578</v>
      </c>
      <c r="G41" s="41">
        <f t="shared" si="1"/>
        <v>5</v>
      </c>
    </row>
    <row r="42" spans="1:7" ht="18.600000000000001" customHeight="1" x14ac:dyDescent="0.25">
      <c r="A42" s="8" t="s">
        <v>442</v>
      </c>
      <c r="B42" s="8" t="s">
        <v>54</v>
      </c>
      <c r="C42" s="41" t="s">
        <v>578</v>
      </c>
      <c r="D42" s="41" t="s">
        <v>578</v>
      </c>
      <c r="E42" s="41" t="s">
        <v>578</v>
      </c>
      <c r="F42" s="41">
        <v>1000</v>
      </c>
      <c r="G42" s="41">
        <f t="shared" si="1"/>
        <v>1000</v>
      </c>
    </row>
    <row r="43" spans="1:7" ht="18.600000000000001" customHeight="1" x14ac:dyDescent="0.25">
      <c r="A43" s="8" t="s">
        <v>443</v>
      </c>
      <c r="B43" s="8" t="s">
        <v>55</v>
      </c>
      <c r="C43" s="41">
        <v>150</v>
      </c>
      <c r="D43" s="41" t="s">
        <v>578</v>
      </c>
      <c r="E43" s="41" t="s">
        <v>578</v>
      </c>
      <c r="F43" s="41">
        <v>20</v>
      </c>
      <c r="G43" s="41">
        <f t="shared" si="1"/>
        <v>170</v>
      </c>
    </row>
    <row r="44" spans="1:7" ht="18.600000000000001" customHeight="1" x14ac:dyDescent="0.25">
      <c r="A44" s="8" t="s">
        <v>444</v>
      </c>
      <c r="B44" s="8" t="s">
        <v>56</v>
      </c>
      <c r="C44" s="41" t="s">
        <v>578</v>
      </c>
      <c r="D44" s="41" t="s">
        <v>578</v>
      </c>
      <c r="E44" s="41" t="s">
        <v>578</v>
      </c>
      <c r="F44" s="41">
        <v>300</v>
      </c>
      <c r="G44" s="41">
        <f t="shared" si="1"/>
        <v>300</v>
      </c>
    </row>
    <row r="45" spans="1:7" ht="18.600000000000001" customHeight="1" x14ac:dyDescent="0.25">
      <c r="A45" s="8" t="s">
        <v>445</v>
      </c>
      <c r="B45" s="8" t="s">
        <v>57</v>
      </c>
      <c r="C45" s="41">
        <v>10</v>
      </c>
      <c r="D45" s="41" t="s">
        <v>578</v>
      </c>
      <c r="E45" s="41">
        <v>10</v>
      </c>
      <c r="F45" s="41">
        <v>200</v>
      </c>
      <c r="G45" s="41">
        <f t="shared" si="1"/>
        <v>220</v>
      </c>
    </row>
    <row r="46" spans="1:7" ht="18.600000000000001" customHeight="1" x14ac:dyDescent="0.25">
      <c r="A46" s="8" t="s">
        <v>446</v>
      </c>
      <c r="B46" s="8" t="s">
        <v>58</v>
      </c>
      <c r="C46" s="41">
        <v>10</v>
      </c>
      <c r="D46" s="41" t="s">
        <v>578</v>
      </c>
      <c r="E46" s="41">
        <v>10</v>
      </c>
      <c r="F46" s="41">
        <v>240</v>
      </c>
      <c r="G46" s="41">
        <f t="shared" si="1"/>
        <v>260</v>
      </c>
    </row>
    <row r="47" spans="1:7" ht="18.600000000000001" customHeight="1" x14ac:dyDescent="0.25">
      <c r="A47" s="8" t="s">
        <v>447</v>
      </c>
      <c r="B47" s="8" t="s">
        <v>59</v>
      </c>
      <c r="C47" s="41">
        <v>50</v>
      </c>
      <c r="D47" s="41" t="s">
        <v>578</v>
      </c>
      <c r="E47" s="41" t="s">
        <v>578</v>
      </c>
      <c r="F47" s="41">
        <v>200</v>
      </c>
      <c r="G47" s="41">
        <f t="shared" si="1"/>
        <v>250</v>
      </c>
    </row>
    <row r="48" spans="1:7" ht="18.600000000000001" customHeight="1" x14ac:dyDescent="0.25">
      <c r="A48" s="8" t="s">
        <v>448</v>
      </c>
      <c r="B48" s="8" t="s">
        <v>60</v>
      </c>
      <c r="C48" s="41">
        <v>5</v>
      </c>
      <c r="D48" s="41" t="s">
        <v>578</v>
      </c>
      <c r="E48" s="41" t="s">
        <v>578</v>
      </c>
      <c r="F48" s="41">
        <v>300</v>
      </c>
      <c r="G48" s="41">
        <f t="shared" si="1"/>
        <v>305</v>
      </c>
    </row>
    <row r="49" spans="1:7" ht="18.600000000000001" customHeight="1" x14ac:dyDescent="0.25">
      <c r="A49" s="8" t="s">
        <v>449</v>
      </c>
      <c r="B49" s="8" t="s">
        <v>61</v>
      </c>
      <c r="C49" s="41" t="s">
        <v>578</v>
      </c>
      <c r="D49" s="41" t="s">
        <v>578</v>
      </c>
      <c r="E49" s="41" t="s">
        <v>578</v>
      </c>
      <c r="F49" s="41">
        <v>65</v>
      </c>
      <c r="G49" s="41">
        <f t="shared" si="1"/>
        <v>65</v>
      </c>
    </row>
    <row r="50" spans="1:7" ht="18.600000000000001" customHeight="1" x14ac:dyDescent="0.25">
      <c r="A50" s="8" t="s">
        <v>450</v>
      </c>
      <c r="B50" s="8" t="s">
        <v>62</v>
      </c>
      <c r="C50" s="41" t="s">
        <v>578</v>
      </c>
      <c r="D50" s="41" t="s">
        <v>578</v>
      </c>
      <c r="E50" s="41" t="s">
        <v>578</v>
      </c>
      <c r="F50" s="41">
        <v>2000</v>
      </c>
      <c r="G50" s="41">
        <f t="shared" si="1"/>
        <v>2000</v>
      </c>
    </row>
    <row r="51" spans="1:7" ht="18.600000000000001" customHeight="1" x14ac:dyDescent="0.25">
      <c r="A51" s="8" t="s">
        <v>453</v>
      </c>
      <c r="B51" s="8" t="s">
        <v>558</v>
      </c>
      <c r="C51" s="41">
        <v>30</v>
      </c>
      <c r="D51" s="41" t="s">
        <v>578</v>
      </c>
      <c r="E51" s="41" t="s">
        <v>578</v>
      </c>
      <c r="F51" s="41">
        <v>700</v>
      </c>
      <c r="G51" s="41">
        <f t="shared" si="1"/>
        <v>730</v>
      </c>
    </row>
    <row r="52" spans="1:7" ht="18.600000000000001" customHeight="1" x14ac:dyDescent="0.25">
      <c r="A52" s="8" t="s">
        <v>454</v>
      </c>
      <c r="B52" s="8" t="s">
        <v>559</v>
      </c>
      <c r="C52" s="41" t="s">
        <v>578</v>
      </c>
      <c r="D52" s="41" t="s">
        <v>578</v>
      </c>
      <c r="E52" s="41" t="s">
        <v>578</v>
      </c>
      <c r="F52" s="41">
        <v>600</v>
      </c>
      <c r="G52" s="41">
        <f t="shared" si="1"/>
        <v>600</v>
      </c>
    </row>
    <row r="53" spans="1:7" ht="18.600000000000001" customHeight="1" x14ac:dyDescent="0.25">
      <c r="A53" s="8" t="s">
        <v>455</v>
      </c>
      <c r="B53" s="8" t="s">
        <v>63</v>
      </c>
      <c r="C53" s="41">
        <v>20</v>
      </c>
      <c r="D53" s="41" t="s">
        <v>578</v>
      </c>
      <c r="E53" s="41">
        <v>10</v>
      </c>
      <c r="F53" s="41">
        <v>1000</v>
      </c>
      <c r="G53" s="41">
        <f t="shared" si="1"/>
        <v>1030</v>
      </c>
    </row>
    <row r="54" spans="1:7" ht="18.600000000000001" customHeight="1" x14ac:dyDescent="0.25">
      <c r="A54" s="8" t="s">
        <v>456</v>
      </c>
      <c r="B54" s="8" t="s">
        <v>64</v>
      </c>
      <c r="C54" s="41">
        <v>10</v>
      </c>
      <c r="D54" s="41" t="s">
        <v>578</v>
      </c>
      <c r="E54" s="41" t="s">
        <v>578</v>
      </c>
      <c r="F54" s="41">
        <v>10</v>
      </c>
      <c r="G54" s="41">
        <f t="shared" si="1"/>
        <v>20</v>
      </c>
    </row>
    <row r="55" spans="1:7" ht="18.600000000000001" customHeight="1" x14ac:dyDescent="0.25">
      <c r="A55" s="8" t="s">
        <v>457</v>
      </c>
      <c r="B55" s="8" t="s">
        <v>65</v>
      </c>
      <c r="C55" s="41" t="s">
        <v>578</v>
      </c>
      <c r="D55" s="41" t="s">
        <v>578</v>
      </c>
      <c r="E55" s="41" t="s">
        <v>578</v>
      </c>
      <c r="F55" s="41">
        <v>806</v>
      </c>
      <c r="G55" s="41">
        <f t="shared" si="1"/>
        <v>806</v>
      </c>
    </row>
    <row r="56" spans="1:7" ht="18.600000000000001" customHeight="1" x14ac:dyDescent="0.25">
      <c r="A56" s="8" t="s">
        <v>458</v>
      </c>
      <c r="B56" s="8" t="s">
        <v>66</v>
      </c>
      <c r="C56" s="41">
        <v>80</v>
      </c>
      <c r="D56" s="41" t="s">
        <v>578</v>
      </c>
      <c r="E56" s="41" t="s">
        <v>578</v>
      </c>
      <c r="F56" s="41">
        <v>600</v>
      </c>
      <c r="G56" s="41">
        <f t="shared" si="1"/>
        <v>680</v>
      </c>
    </row>
    <row r="57" spans="1:7" ht="18.600000000000001" customHeight="1" x14ac:dyDescent="0.25">
      <c r="A57" s="8" t="s">
        <v>459</v>
      </c>
      <c r="B57" s="8" t="s">
        <v>67</v>
      </c>
      <c r="C57" s="41">
        <v>10</v>
      </c>
      <c r="D57" s="41" t="s">
        <v>578</v>
      </c>
      <c r="E57" s="41" t="s">
        <v>578</v>
      </c>
      <c r="F57" s="41">
        <v>10</v>
      </c>
      <c r="G57" s="41">
        <f t="shared" si="1"/>
        <v>20</v>
      </c>
    </row>
    <row r="58" spans="1:7" ht="18.600000000000001" customHeight="1" x14ac:dyDescent="0.25">
      <c r="A58" s="8" t="s">
        <v>460</v>
      </c>
      <c r="B58" s="8" t="s">
        <v>68</v>
      </c>
      <c r="C58" s="41">
        <v>10</v>
      </c>
      <c r="D58" s="41" t="s">
        <v>578</v>
      </c>
      <c r="E58" s="41" t="s">
        <v>578</v>
      </c>
      <c r="F58" s="41">
        <v>10</v>
      </c>
      <c r="G58" s="41">
        <f t="shared" si="1"/>
        <v>20</v>
      </c>
    </row>
    <row r="59" spans="1:7" ht="18.600000000000001" customHeight="1" x14ac:dyDescent="0.25">
      <c r="A59" s="8" t="s">
        <v>461</v>
      </c>
      <c r="B59" s="8" t="s">
        <v>69</v>
      </c>
      <c r="C59" s="41" t="s">
        <v>578</v>
      </c>
      <c r="D59" s="41" t="s">
        <v>578</v>
      </c>
      <c r="E59" s="41" t="s">
        <v>578</v>
      </c>
      <c r="F59" s="41">
        <v>1000</v>
      </c>
      <c r="G59" s="41">
        <f t="shared" si="1"/>
        <v>1000</v>
      </c>
    </row>
    <row r="60" spans="1:7" ht="18.600000000000001" customHeight="1" x14ac:dyDescent="0.25">
      <c r="A60" s="8" t="s">
        <v>462</v>
      </c>
      <c r="B60" s="8" t="s">
        <v>70</v>
      </c>
      <c r="C60" s="41">
        <v>40</v>
      </c>
      <c r="D60" s="41" t="s">
        <v>578</v>
      </c>
      <c r="E60" s="41">
        <v>20</v>
      </c>
      <c r="F60" s="41">
        <v>1127</v>
      </c>
      <c r="G60" s="41">
        <f t="shared" si="1"/>
        <v>1187</v>
      </c>
    </row>
    <row r="61" spans="1:7" ht="18.600000000000001" customHeight="1" x14ac:dyDescent="0.25">
      <c r="A61" s="8" t="s">
        <v>463</v>
      </c>
      <c r="B61" s="8" t="s">
        <v>71</v>
      </c>
      <c r="C61" s="41" t="s">
        <v>578</v>
      </c>
      <c r="D61" s="41" t="s">
        <v>578</v>
      </c>
      <c r="E61" s="41" t="s">
        <v>578</v>
      </c>
      <c r="F61" s="41">
        <v>800</v>
      </c>
      <c r="G61" s="41">
        <f t="shared" si="1"/>
        <v>800</v>
      </c>
    </row>
    <row r="62" spans="1:7" ht="18.600000000000001" customHeight="1" x14ac:dyDescent="0.25">
      <c r="A62" s="8" t="s">
        <v>464</v>
      </c>
      <c r="B62" s="8" t="s">
        <v>72</v>
      </c>
      <c r="C62" s="41">
        <v>30</v>
      </c>
      <c r="D62" s="41" t="s">
        <v>578</v>
      </c>
      <c r="E62" s="41">
        <v>10</v>
      </c>
      <c r="F62" s="41">
        <v>150</v>
      </c>
      <c r="G62" s="41">
        <f t="shared" si="1"/>
        <v>190</v>
      </c>
    </row>
    <row r="63" spans="1:7" ht="18.600000000000001" customHeight="1" x14ac:dyDescent="0.25">
      <c r="A63" s="8" t="s">
        <v>467</v>
      </c>
      <c r="B63" s="8" t="s">
        <v>560</v>
      </c>
      <c r="C63" s="41">
        <v>15</v>
      </c>
      <c r="D63" s="41" t="s">
        <v>578</v>
      </c>
      <c r="E63" s="41">
        <v>10</v>
      </c>
      <c r="F63" s="41" t="s">
        <v>578</v>
      </c>
      <c r="G63" s="41">
        <f t="shared" si="1"/>
        <v>25</v>
      </c>
    </row>
    <row r="64" spans="1:7" ht="18.600000000000001" customHeight="1" x14ac:dyDescent="0.25">
      <c r="A64" s="8" t="s">
        <v>468</v>
      </c>
      <c r="B64" s="8" t="s">
        <v>73</v>
      </c>
      <c r="C64" s="41">
        <v>262</v>
      </c>
      <c r="D64" s="41" t="s">
        <v>578</v>
      </c>
      <c r="E64" s="41" t="s">
        <v>578</v>
      </c>
      <c r="F64" s="41" t="s">
        <v>578</v>
      </c>
      <c r="G64" s="41">
        <f t="shared" si="1"/>
        <v>262</v>
      </c>
    </row>
    <row r="65" spans="1:7" ht="18.600000000000001" customHeight="1" x14ac:dyDescent="0.25">
      <c r="A65" s="8" t="s">
        <v>469</v>
      </c>
      <c r="B65" s="8" t="s">
        <v>74</v>
      </c>
      <c r="C65" s="41">
        <v>20</v>
      </c>
      <c r="D65" s="41" t="s">
        <v>578</v>
      </c>
      <c r="E65" s="41">
        <v>10</v>
      </c>
      <c r="F65" s="41">
        <v>1000</v>
      </c>
      <c r="G65" s="41">
        <f t="shared" si="1"/>
        <v>1030</v>
      </c>
    </row>
    <row r="66" spans="1:7" ht="18.600000000000001" customHeight="1" x14ac:dyDescent="0.25">
      <c r="A66" s="8" t="s">
        <v>470</v>
      </c>
      <c r="B66" s="8" t="s">
        <v>75</v>
      </c>
      <c r="C66" s="41">
        <v>10</v>
      </c>
      <c r="D66" s="41" t="s">
        <v>578</v>
      </c>
      <c r="E66" s="41">
        <v>5</v>
      </c>
      <c r="F66" s="41">
        <v>2000</v>
      </c>
      <c r="G66" s="41">
        <f t="shared" ref="G66:G96" si="2">SUM(C66:F66)</f>
        <v>2015</v>
      </c>
    </row>
    <row r="67" spans="1:7" ht="18.600000000000001" customHeight="1" x14ac:dyDescent="0.25">
      <c r="A67" s="8" t="s">
        <v>471</v>
      </c>
      <c r="B67" s="8" t="s">
        <v>76</v>
      </c>
      <c r="C67" s="41">
        <v>8</v>
      </c>
      <c r="D67" s="41" t="s">
        <v>578</v>
      </c>
      <c r="E67" s="41">
        <v>3</v>
      </c>
      <c r="F67" s="41" t="s">
        <v>578</v>
      </c>
      <c r="G67" s="41">
        <f t="shared" si="2"/>
        <v>11</v>
      </c>
    </row>
    <row r="68" spans="1:7" ht="18.600000000000001" customHeight="1" x14ac:dyDescent="0.25">
      <c r="A68" s="8" t="s">
        <v>472</v>
      </c>
      <c r="B68" s="8" t="s">
        <v>77</v>
      </c>
      <c r="C68" s="41" t="s">
        <v>578</v>
      </c>
      <c r="D68" s="41" t="s">
        <v>578</v>
      </c>
      <c r="E68" s="41" t="s">
        <v>578</v>
      </c>
      <c r="F68" s="41">
        <v>500</v>
      </c>
      <c r="G68" s="41">
        <f t="shared" si="2"/>
        <v>500</v>
      </c>
    </row>
    <row r="69" spans="1:7" ht="18.600000000000001" customHeight="1" x14ac:dyDescent="0.25">
      <c r="A69" s="8" t="s">
        <v>473</v>
      </c>
      <c r="B69" s="8" t="s">
        <v>78</v>
      </c>
      <c r="C69" s="41" t="s">
        <v>578</v>
      </c>
      <c r="D69" s="41" t="s">
        <v>578</v>
      </c>
      <c r="E69" s="41" t="s">
        <v>578</v>
      </c>
      <c r="F69" s="41">
        <v>1000</v>
      </c>
      <c r="G69" s="41">
        <f t="shared" si="2"/>
        <v>1000</v>
      </c>
    </row>
    <row r="70" spans="1:7" ht="18.600000000000001" customHeight="1" x14ac:dyDescent="0.25">
      <c r="A70" s="8" t="s">
        <v>474</v>
      </c>
      <c r="B70" s="8" t="s">
        <v>79</v>
      </c>
      <c r="C70" s="41" t="s">
        <v>578</v>
      </c>
      <c r="D70" s="41" t="s">
        <v>578</v>
      </c>
      <c r="E70" s="41" t="s">
        <v>578</v>
      </c>
      <c r="F70" s="41">
        <v>560</v>
      </c>
      <c r="G70" s="41">
        <f t="shared" si="2"/>
        <v>560</v>
      </c>
    </row>
    <row r="71" spans="1:7" ht="18.600000000000001" customHeight="1" x14ac:dyDescent="0.25">
      <c r="A71" s="8" t="s">
        <v>475</v>
      </c>
      <c r="B71" s="8" t="s">
        <v>80</v>
      </c>
      <c r="C71" s="41">
        <v>20</v>
      </c>
      <c r="D71" s="41" t="s">
        <v>578</v>
      </c>
      <c r="E71" s="41" t="s">
        <v>578</v>
      </c>
      <c r="F71" s="41">
        <v>500</v>
      </c>
      <c r="G71" s="41">
        <f t="shared" si="2"/>
        <v>520</v>
      </c>
    </row>
    <row r="72" spans="1:7" ht="18.600000000000001" customHeight="1" x14ac:dyDescent="0.25">
      <c r="A72" s="8" t="s">
        <v>476</v>
      </c>
      <c r="B72" s="8" t="s">
        <v>81</v>
      </c>
      <c r="C72" s="41">
        <v>300</v>
      </c>
      <c r="D72" s="41" t="s">
        <v>578</v>
      </c>
      <c r="E72" s="41" t="s">
        <v>578</v>
      </c>
      <c r="F72" s="41">
        <v>80</v>
      </c>
      <c r="G72" s="41">
        <f t="shared" si="2"/>
        <v>380</v>
      </c>
    </row>
    <row r="73" spans="1:7" ht="18.600000000000001" customHeight="1" x14ac:dyDescent="0.25">
      <c r="A73" s="8" t="s">
        <v>477</v>
      </c>
      <c r="B73" s="8" t="s">
        <v>82</v>
      </c>
      <c r="C73" s="41" t="s">
        <v>578</v>
      </c>
      <c r="D73" s="41" t="s">
        <v>578</v>
      </c>
      <c r="E73" s="41" t="s">
        <v>578</v>
      </c>
      <c r="F73" s="41">
        <v>2000</v>
      </c>
      <c r="G73" s="41">
        <f t="shared" si="2"/>
        <v>2000</v>
      </c>
    </row>
    <row r="74" spans="1:7" ht="18.600000000000001" customHeight="1" x14ac:dyDescent="0.25">
      <c r="A74" s="8" t="s">
        <v>478</v>
      </c>
      <c r="B74" s="8" t="s">
        <v>83</v>
      </c>
      <c r="C74" s="41" t="s">
        <v>578</v>
      </c>
      <c r="D74" s="41" t="s">
        <v>578</v>
      </c>
      <c r="E74" s="41" t="s">
        <v>578</v>
      </c>
      <c r="F74" s="41">
        <v>60</v>
      </c>
      <c r="G74" s="41">
        <f t="shared" si="2"/>
        <v>60</v>
      </c>
    </row>
    <row r="75" spans="1:7" ht="18.600000000000001" customHeight="1" x14ac:dyDescent="0.25">
      <c r="A75" s="8" t="s">
        <v>479</v>
      </c>
      <c r="B75" s="8" t="s">
        <v>84</v>
      </c>
      <c r="C75" s="41">
        <v>5</v>
      </c>
      <c r="D75" s="41" t="s">
        <v>578</v>
      </c>
      <c r="E75" s="41" t="s">
        <v>578</v>
      </c>
      <c r="F75" s="41">
        <v>3000</v>
      </c>
      <c r="G75" s="41">
        <f t="shared" si="2"/>
        <v>3005</v>
      </c>
    </row>
    <row r="76" spans="1:7" ht="18.600000000000001" customHeight="1" x14ac:dyDescent="0.25">
      <c r="A76" s="8" t="s">
        <v>480</v>
      </c>
      <c r="B76" s="8" t="s">
        <v>669</v>
      </c>
      <c r="C76" s="41">
        <v>30</v>
      </c>
      <c r="D76" s="41" t="s">
        <v>578</v>
      </c>
      <c r="E76" s="41" t="s">
        <v>578</v>
      </c>
      <c r="F76" s="41">
        <v>1200</v>
      </c>
      <c r="G76" s="41">
        <f t="shared" si="2"/>
        <v>1230</v>
      </c>
    </row>
    <row r="77" spans="1:7" ht="18.600000000000001" customHeight="1" x14ac:dyDescent="0.25">
      <c r="A77" s="8" t="s">
        <v>481</v>
      </c>
      <c r="B77" s="8" t="s">
        <v>86</v>
      </c>
      <c r="C77" s="41">
        <v>10</v>
      </c>
      <c r="D77" s="41" t="s">
        <v>578</v>
      </c>
      <c r="E77" s="41" t="s">
        <v>578</v>
      </c>
      <c r="F77" s="41">
        <v>330</v>
      </c>
      <c r="G77" s="41">
        <f t="shared" si="2"/>
        <v>340</v>
      </c>
    </row>
    <row r="78" spans="1:7" ht="18.600000000000001" customHeight="1" x14ac:dyDescent="0.25">
      <c r="A78" s="8" t="s">
        <v>482</v>
      </c>
      <c r="B78" s="8" t="s">
        <v>87</v>
      </c>
      <c r="C78" s="41" t="s">
        <v>578</v>
      </c>
      <c r="D78" s="41" t="s">
        <v>578</v>
      </c>
      <c r="E78" s="41" t="s">
        <v>578</v>
      </c>
      <c r="F78" s="41">
        <v>100</v>
      </c>
      <c r="G78" s="41">
        <f t="shared" si="2"/>
        <v>100</v>
      </c>
    </row>
    <row r="79" spans="1:7" ht="18.600000000000001" customHeight="1" x14ac:dyDescent="0.25">
      <c r="A79" s="8" t="s">
        <v>483</v>
      </c>
      <c r="B79" s="8" t="s">
        <v>577</v>
      </c>
      <c r="C79" s="41" t="s">
        <v>578</v>
      </c>
      <c r="D79" s="41" t="s">
        <v>578</v>
      </c>
      <c r="E79" s="41" t="s">
        <v>578</v>
      </c>
      <c r="F79" s="41">
        <v>700</v>
      </c>
      <c r="G79" s="41">
        <f t="shared" si="2"/>
        <v>700</v>
      </c>
    </row>
    <row r="80" spans="1:7" ht="18.600000000000001" customHeight="1" x14ac:dyDescent="0.25">
      <c r="A80" s="8" t="s">
        <v>484</v>
      </c>
      <c r="B80" s="8" t="s">
        <v>88</v>
      </c>
      <c r="C80" s="41">
        <v>10</v>
      </c>
      <c r="D80" s="41" t="s">
        <v>578</v>
      </c>
      <c r="E80" s="41" t="s">
        <v>578</v>
      </c>
      <c r="F80" s="41">
        <v>1800</v>
      </c>
      <c r="G80" s="41">
        <f t="shared" si="2"/>
        <v>1810</v>
      </c>
    </row>
    <row r="81" spans="1:7" ht="18.600000000000001" customHeight="1" x14ac:dyDescent="0.25">
      <c r="A81" s="8" t="s">
        <v>485</v>
      </c>
      <c r="B81" s="8" t="s">
        <v>654</v>
      </c>
      <c r="C81" s="41" t="s">
        <v>578</v>
      </c>
      <c r="D81" s="41" t="s">
        <v>578</v>
      </c>
      <c r="E81" s="41" t="s">
        <v>578</v>
      </c>
      <c r="F81" s="41">
        <v>60</v>
      </c>
      <c r="G81" s="41">
        <f t="shared" si="2"/>
        <v>60</v>
      </c>
    </row>
    <row r="82" spans="1:7" ht="18.600000000000001" customHeight="1" x14ac:dyDescent="0.25">
      <c r="A82" s="8" t="s">
        <v>486</v>
      </c>
      <c r="B82" s="8" t="s">
        <v>670</v>
      </c>
      <c r="C82" s="41" t="s">
        <v>578</v>
      </c>
      <c r="D82" s="41" t="s">
        <v>578</v>
      </c>
      <c r="E82" s="41" t="s">
        <v>578</v>
      </c>
      <c r="F82" s="41">
        <v>20</v>
      </c>
      <c r="G82" s="41">
        <f t="shared" si="2"/>
        <v>20</v>
      </c>
    </row>
    <row r="83" spans="1:7" ht="18.600000000000001" customHeight="1" x14ac:dyDescent="0.25">
      <c r="A83" s="8" t="s">
        <v>487</v>
      </c>
      <c r="B83" s="8" t="s">
        <v>4</v>
      </c>
      <c r="C83" s="41" t="s">
        <v>578</v>
      </c>
      <c r="D83" s="41" t="s">
        <v>578</v>
      </c>
      <c r="E83" s="41" t="s">
        <v>578</v>
      </c>
      <c r="F83" s="41">
        <v>400</v>
      </c>
      <c r="G83" s="41">
        <f t="shared" si="2"/>
        <v>400</v>
      </c>
    </row>
    <row r="84" spans="1:7" ht="18.600000000000001" customHeight="1" x14ac:dyDescent="0.25">
      <c r="A84" s="8" t="s">
        <v>488</v>
      </c>
      <c r="B84" s="8" t="s">
        <v>575</v>
      </c>
      <c r="C84" s="41" t="s">
        <v>578</v>
      </c>
      <c r="D84" s="41" t="s">
        <v>578</v>
      </c>
      <c r="E84" s="41" t="s">
        <v>578</v>
      </c>
      <c r="F84" s="41">
        <v>50</v>
      </c>
      <c r="G84" s="41">
        <f t="shared" si="2"/>
        <v>50</v>
      </c>
    </row>
    <row r="85" spans="1:7" ht="18.600000000000001" customHeight="1" x14ac:dyDescent="0.25">
      <c r="A85" s="8" t="s">
        <v>489</v>
      </c>
      <c r="B85" s="8" t="s">
        <v>671</v>
      </c>
      <c r="C85" s="41">
        <v>20</v>
      </c>
      <c r="D85" s="41" t="s">
        <v>578</v>
      </c>
      <c r="E85" s="41" t="s">
        <v>578</v>
      </c>
      <c r="F85" s="41">
        <v>900</v>
      </c>
      <c r="G85" s="41">
        <f t="shared" si="2"/>
        <v>920</v>
      </c>
    </row>
    <row r="86" spans="1:7" ht="18.600000000000001" customHeight="1" x14ac:dyDescent="0.25">
      <c r="A86" s="8" t="s">
        <v>490</v>
      </c>
      <c r="B86" s="8" t="s">
        <v>672</v>
      </c>
      <c r="C86" s="41">
        <v>3</v>
      </c>
      <c r="D86" s="41" t="s">
        <v>578</v>
      </c>
      <c r="E86" s="41" t="s">
        <v>578</v>
      </c>
      <c r="F86" s="41">
        <v>90</v>
      </c>
      <c r="G86" s="41">
        <f t="shared" si="2"/>
        <v>93</v>
      </c>
    </row>
    <row r="87" spans="1:7" ht="18.600000000000001" customHeight="1" x14ac:dyDescent="0.25">
      <c r="A87" s="8" t="s">
        <v>491</v>
      </c>
      <c r="B87" s="8" t="s">
        <v>673</v>
      </c>
      <c r="C87" s="41" t="s">
        <v>578</v>
      </c>
      <c r="D87" s="41" t="s">
        <v>578</v>
      </c>
      <c r="E87" s="41" t="s">
        <v>578</v>
      </c>
      <c r="F87" s="41">
        <v>700</v>
      </c>
      <c r="G87" s="41">
        <f t="shared" si="2"/>
        <v>700</v>
      </c>
    </row>
    <row r="88" spans="1:7" ht="18.600000000000001" customHeight="1" x14ac:dyDescent="0.25">
      <c r="A88" s="8" t="s">
        <v>492</v>
      </c>
      <c r="B88" s="8" t="s">
        <v>7</v>
      </c>
      <c r="C88" s="41" t="s">
        <v>578</v>
      </c>
      <c r="D88" s="41" t="s">
        <v>578</v>
      </c>
      <c r="E88" s="41" t="s">
        <v>578</v>
      </c>
      <c r="F88" s="41">
        <v>120</v>
      </c>
      <c r="G88" s="41">
        <f t="shared" si="2"/>
        <v>120</v>
      </c>
    </row>
    <row r="89" spans="1:7" ht="18.600000000000001" customHeight="1" x14ac:dyDescent="0.25">
      <c r="A89" s="8" t="s">
        <v>493</v>
      </c>
      <c r="B89" s="8" t="s">
        <v>674</v>
      </c>
      <c r="C89" s="41">
        <v>2</v>
      </c>
      <c r="D89" s="41" t="s">
        <v>578</v>
      </c>
      <c r="E89" s="41" t="s">
        <v>578</v>
      </c>
      <c r="F89" s="41">
        <v>50</v>
      </c>
      <c r="G89" s="41">
        <f t="shared" si="2"/>
        <v>52</v>
      </c>
    </row>
    <row r="90" spans="1:7" ht="18.600000000000001" customHeight="1" x14ac:dyDescent="0.25">
      <c r="A90" s="8" t="s">
        <v>494</v>
      </c>
      <c r="B90" s="8" t="s">
        <v>576</v>
      </c>
      <c r="C90" s="41" t="s">
        <v>578</v>
      </c>
      <c r="D90" s="41" t="s">
        <v>578</v>
      </c>
      <c r="E90" s="41" t="s">
        <v>578</v>
      </c>
      <c r="F90" s="41">
        <v>700</v>
      </c>
      <c r="G90" s="41">
        <f t="shared" si="2"/>
        <v>700</v>
      </c>
    </row>
    <row r="91" spans="1:7" ht="18.600000000000001" customHeight="1" x14ac:dyDescent="0.25">
      <c r="A91" s="8" t="s">
        <v>495</v>
      </c>
      <c r="B91" s="8" t="s">
        <v>582</v>
      </c>
      <c r="C91" s="41">
        <v>2</v>
      </c>
      <c r="D91" s="41" t="s">
        <v>578</v>
      </c>
      <c r="E91" s="41" t="s">
        <v>578</v>
      </c>
      <c r="F91" s="41">
        <v>300</v>
      </c>
      <c r="G91" s="41">
        <f t="shared" si="2"/>
        <v>302</v>
      </c>
    </row>
    <row r="92" spans="1:7" ht="18.600000000000001" customHeight="1" x14ac:dyDescent="0.25">
      <c r="A92" s="8" t="s">
        <v>496</v>
      </c>
      <c r="B92" s="8" t="s">
        <v>9</v>
      </c>
      <c r="C92" s="41" t="s">
        <v>578</v>
      </c>
      <c r="D92" s="41" t="s">
        <v>578</v>
      </c>
      <c r="E92" s="41" t="s">
        <v>578</v>
      </c>
      <c r="F92" s="41">
        <v>100</v>
      </c>
      <c r="G92" s="41">
        <f t="shared" si="2"/>
        <v>100</v>
      </c>
    </row>
    <row r="93" spans="1:7" ht="18.600000000000001" customHeight="1" x14ac:dyDescent="0.25">
      <c r="A93" s="8" t="s">
        <v>248</v>
      </c>
      <c r="B93" s="8" t="s">
        <v>675</v>
      </c>
      <c r="C93" s="41" t="s">
        <v>578</v>
      </c>
      <c r="D93" s="41" t="s">
        <v>578</v>
      </c>
      <c r="E93" s="41" t="s">
        <v>578</v>
      </c>
      <c r="F93" s="41">
        <v>30</v>
      </c>
      <c r="G93" s="41">
        <f t="shared" si="2"/>
        <v>30</v>
      </c>
    </row>
    <row r="94" spans="1:7" ht="18.600000000000001" customHeight="1" x14ac:dyDescent="0.25">
      <c r="A94" s="8" t="s">
        <v>249</v>
      </c>
      <c r="B94" s="8" t="s">
        <v>10</v>
      </c>
      <c r="C94" s="41" t="s">
        <v>578</v>
      </c>
      <c r="D94" s="41" t="s">
        <v>578</v>
      </c>
      <c r="E94" s="41" t="s">
        <v>578</v>
      </c>
      <c r="F94" s="41" t="s">
        <v>578</v>
      </c>
      <c r="G94" s="41">
        <f t="shared" si="2"/>
        <v>0</v>
      </c>
    </row>
    <row r="95" spans="1:7" ht="18.600000000000001" customHeight="1" x14ac:dyDescent="0.25">
      <c r="A95" s="8" t="s">
        <v>250</v>
      </c>
      <c r="B95" s="8" t="s">
        <v>99</v>
      </c>
      <c r="C95" s="41" t="s">
        <v>578</v>
      </c>
      <c r="D95" s="41" t="s">
        <v>578</v>
      </c>
      <c r="E95" s="41" t="s">
        <v>578</v>
      </c>
      <c r="F95" s="41" t="s">
        <v>578</v>
      </c>
      <c r="G95" s="41">
        <f t="shared" si="2"/>
        <v>0</v>
      </c>
    </row>
    <row r="96" spans="1:7" ht="18.600000000000001" customHeight="1" x14ac:dyDescent="0.25">
      <c r="A96" s="8" t="s">
        <v>251</v>
      </c>
      <c r="B96" s="8" t="s">
        <v>111</v>
      </c>
      <c r="C96" s="41">
        <v>10</v>
      </c>
      <c r="D96" s="41" t="s">
        <v>578</v>
      </c>
      <c r="E96" s="41">
        <v>10</v>
      </c>
      <c r="F96" s="41">
        <v>800</v>
      </c>
      <c r="G96" s="41">
        <f t="shared" si="2"/>
        <v>820</v>
      </c>
    </row>
    <row r="97" spans="1:7" ht="18.600000000000001" customHeight="1" x14ac:dyDescent="0.25">
      <c r="A97" s="8" t="s">
        <v>252</v>
      </c>
      <c r="B97" s="8" t="s">
        <v>112</v>
      </c>
      <c r="C97" s="41">
        <v>5</v>
      </c>
      <c r="D97" s="41" t="s">
        <v>578</v>
      </c>
      <c r="E97" s="41" t="s">
        <v>578</v>
      </c>
      <c r="F97" s="41" t="s">
        <v>578</v>
      </c>
      <c r="G97" s="41">
        <f t="shared" ref="G97:G127" si="3">SUM(C97:F97)</f>
        <v>5</v>
      </c>
    </row>
    <row r="98" spans="1:7" ht="18.600000000000001" customHeight="1" x14ac:dyDescent="0.25">
      <c r="A98" s="8" t="s">
        <v>253</v>
      </c>
      <c r="B98" s="8" t="s">
        <v>563</v>
      </c>
      <c r="C98" s="41">
        <v>5</v>
      </c>
      <c r="D98" s="41" t="s">
        <v>578</v>
      </c>
      <c r="E98" s="41">
        <v>5</v>
      </c>
      <c r="F98" s="41">
        <v>100</v>
      </c>
      <c r="G98" s="41">
        <f t="shared" si="3"/>
        <v>110</v>
      </c>
    </row>
    <row r="99" spans="1:7" ht="18.600000000000001" customHeight="1" x14ac:dyDescent="0.25">
      <c r="A99" s="8" t="s">
        <v>254</v>
      </c>
      <c r="B99" s="8" t="s">
        <v>113</v>
      </c>
      <c r="C99" s="41" t="s">
        <v>578</v>
      </c>
      <c r="D99" s="41" t="s">
        <v>578</v>
      </c>
      <c r="E99" s="41" t="s">
        <v>578</v>
      </c>
      <c r="F99" s="41">
        <v>50</v>
      </c>
      <c r="G99" s="41">
        <f t="shared" si="3"/>
        <v>50</v>
      </c>
    </row>
    <row r="100" spans="1:7" ht="18.600000000000001" customHeight="1" x14ac:dyDescent="0.25">
      <c r="A100" s="8" t="s">
        <v>255</v>
      </c>
      <c r="B100" s="8" t="s">
        <v>114</v>
      </c>
      <c r="C100" s="41">
        <v>5</v>
      </c>
      <c r="D100" s="41" t="s">
        <v>578</v>
      </c>
      <c r="E100" s="41" t="s">
        <v>578</v>
      </c>
      <c r="F100" s="41">
        <v>50</v>
      </c>
      <c r="G100" s="41">
        <f t="shared" si="3"/>
        <v>55</v>
      </c>
    </row>
    <row r="101" spans="1:7" ht="18.600000000000001" customHeight="1" x14ac:dyDescent="0.25">
      <c r="A101" s="8" t="s">
        <v>256</v>
      </c>
      <c r="B101" s="8" t="s">
        <v>676</v>
      </c>
      <c r="C101" s="41">
        <v>12</v>
      </c>
      <c r="D101" s="41" t="s">
        <v>578</v>
      </c>
      <c r="E101" s="41" t="s">
        <v>578</v>
      </c>
      <c r="F101" s="41">
        <v>20</v>
      </c>
      <c r="G101" s="41">
        <f t="shared" si="3"/>
        <v>32</v>
      </c>
    </row>
    <row r="102" spans="1:7" ht="18.600000000000001" customHeight="1" x14ac:dyDescent="0.25">
      <c r="A102" s="8" t="s">
        <v>257</v>
      </c>
      <c r="B102" s="8" t="s">
        <v>115</v>
      </c>
      <c r="C102" s="41">
        <v>20</v>
      </c>
      <c r="D102" s="41" t="s">
        <v>578</v>
      </c>
      <c r="E102" s="41" t="s">
        <v>578</v>
      </c>
      <c r="F102" s="41" t="s">
        <v>578</v>
      </c>
      <c r="G102" s="41">
        <f t="shared" si="3"/>
        <v>20</v>
      </c>
    </row>
    <row r="103" spans="1:7" ht="18.600000000000001" customHeight="1" x14ac:dyDescent="0.25">
      <c r="A103" s="8" t="s">
        <v>258</v>
      </c>
      <c r="B103" s="8" t="s">
        <v>116</v>
      </c>
      <c r="C103" s="41">
        <v>100</v>
      </c>
      <c r="D103" s="41" t="s">
        <v>578</v>
      </c>
      <c r="E103" s="41" t="s">
        <v>578</v>
      </c>
      <c r="F103" s="41" t="s">
        <v>578</v>
      </c>
      <c r="G103" s="41">
        <f t="shared" si="3"/>
        <v>100</v>
      </c>
    </row>
    <row r="104" spans="1:7" ht="18.600000000000001" customHeight="1" x14ac:dyDescent="0.25">
      <c r="A104" s="8" t="s">
        <v>259</v>
      </c>
      <c r="B104" s="8" t="s">
        <v>117</v>
      </c>
      <c r="C104" s="41" t="s">
        <v>578</v>
      </c>
      <c r="D104" s="41" t="s">
        <v>578</v>
      </c>
      <c r="E104" s="41" t="s">
        <v>578</v>
      </c>
      <c r="F104" s="41">
        <v>20</v>
      </c>
      <c r="G104" s="41">
        <f t="shared" si="3"/>
        <v>20</v>
      </c>
    </row>
    <row r="105" spans="1:7" ht="18.600000000000001" customHeight="1" x14ac:dyDescent="0.25">
      <c r="A105" s="8" t="s">
        <v>260</v>
      </c>
      <c r="B105" s="8" t="s">
        <v>118</v>
      </c>
      <c r="C105" s="41" t="s">
        <v>578</v>
      </c>
      <c r="D105" s="41" t="s">
        <v>578</v>
      </c>
      <c r="E105" s="41" t="s">
        <v>578</v>
      </c>
      <c r="F105" s="41" t="s">
        <v>578</v>
      </c>
      <c r="G105" s="41">
        <f t="shared" si="3"/>
        <v>0</v>
      </c>
    </row>
    <row r="106" spans="1:7" ht="18.600000000000001" customHeight="1" x14ac:dyDescent="0.25">
      <c r="A106" s="8" t="s">
        <v>261</v>
      </c>
      <c r="B106" s="8" t="s">
        <v>119</v>
      </c>
      <c r="C106" s="41" t="s">
        <v>578</v>
      </c>
      <c r="D106" s="41" t="s">
        <v>578</v>
      </c>
      <c r="E106" s="41" t="s">
        <v>578</v>
      </c>
      <c r="F106" s="41">
        <v>20</v>
      </c>
      <c r="G106" s="41">
        <f t="shared" si="3"/>
        <v>20</v>
      </c>
    </row>
    <row r="107" spans="1:7" ht="18.600000000000001" customHeight="1" x14ac:dyDescent="0.25">
      <c r="A107" s="8" t="s">
        <v>262</v>
      </c>
      <c r="B107" s="8" t="s">
        <v>120</v>
      </c>
      <c r="C107" s="41">
        <v>10</v>
      </c>
      <c r="D107" s="41" t="s">
        <v>578</v>
      </c>
      <c r="E107" s="41" t="s">
        <v>578</v>
      </c>
      <c r="F107" s="41">
        <v>30</v>
      </c>
      <c r="G107" s="41">
        <f t="shared" si="3"/>
        <v>40</v>
      </c>
    </row>
    <row r="108" spans="1:7" ht="18.600000000000001" customHeight="1" x14ac:dyDescent="0.25">
      <c r="A108" s="8" t="s">
        <v>263</v>
      </c>
      <c r="B108" s="8" t="s">
        <v>121</v>
      </c>
      <c r="C108" s="41" t="s">
        <v>578</v>
      </c>
      <c r="D108" s="41" t="s">
        <v>578</v>
      </c>
      <c r="E108" s="41" t="s">
        <v>578</v>
      </c>
      <c r="F108" s="41" t="s">
        <v>578</v>
      </c>
      <c r="G108" s="41">
        <f t="shared" si="3"/>
        <v>0</v>
      </c>
    </row>
    <row r="109" spans="1:7" ht="18.600000000000001" customHeight="1" x14ac:dyDescent="0.25">
      <c r="A109" s="8" t="s">
        <v>264</v>
      </c>
      <c r="B109" s="8" t="s">
        <v>122</v>
      </c>
      <c r="C109" s="41">
        <v>80</v>
      </c>
      <c r="D109" s="41" t="s">
        <v>578</v>
      </c>
      <c r="E109" s="41" t="s">
        <v>578</v>
      </c>
      <c r="F109" s="41">
        <v>200</v>
      </c>
      <c r="G109" s="41">
        <f t="shared" si="3"/>
        <v>280</v>
      </c>
    </row>
    <row r="110" spans="1:7" ht="18.600000000000001" customHeight="1" x14ac:dyDescent="0.25">
      <c r="A110" s="8" t="s">
        <v>265</v>
      </c>
      <c r="B110" s="8" t="s">
        <v>123</v>
      </c>
      <c r="C110" s="41" t="s">
        <v>578</v>
      </c>
      <c r="D110" s="41" t="s">
        <v>578</v>
      </c>
      <c r="E110" s="41" t="s">
        <v>578</v>
      </c>
      <c r="F110" s="41" t="s">
        <v>578</v>
      </c>
      <c r="G110" s="41">
        <f t="shared" si="3"/>
        <v>0</v>
      </c>
    </row>
    <row r="111" spans="1:7" ht="18.600000000000001" customHeight="1" x14ac:dyDescent="0.25">
      <c r="A111" s="8" t="s">
        <v>266</v>
      </c>
      <c r="B111" s="8" t="s">
        <v>124</v>
      </c>
      <c r="C111" s="41">
        <v>8</v>
      </c>
      <c r="D111" s="41" t="s">
        <v>578</v>
      </c>
      <c r="E111" s="41" t="s">
        <v>578</v>
      </c>
      <c r="F111" s="41">
        <v>20</v>
      </c>
      <c r="G111" s="41">
        <f t="shared" si="3"/>
        <v>28</v>
      </c>
    </row>
    <row r="112" spans="1:7" ht="18.600000000000001" customHeight="1" x14ac:dyDescent="0.25">
      <c r="A112" s="8" t="s">
        <v>267</v>
      </c>
      <c r="B112" s="8" t="s">
        <v>125</v>
      </c>
      <c r="C112" s="41" t="s">
        <v>578</v>
      </c>
      <c r="D112" s="41" t="s">
        <v>578</v>
      </c>
      <c r="E112" s="41" t="s">
        <v>578</v>
      </c>
      <c r="F112" s="41">
        <v>2</v>
      </c>
      <c r="G112" s="41">
        <f t="shared" si="3"/>
        <v>2</v>
      </c>
    </row>
    <row r="113" spans="1:7" ht="18.600000000000001" customHeight="1" x14ac:dyDescent="0.25">
      <c r="A113" s="8" t="s">
        <v>268</v>
      </c>
      <c r="B113" s="8" t="s">
        <v>126</v>
      </c>
      <c r="C113" s="41" t="s">
        <v>578</v>
      </c>
      <c r="D113" s="41" t="s">
        <v>578</v>
      </c>
      <c r="E113" s="41" t="s">
        <v>578</v>
      </c>
      <c r="F113" s="41" t="s">
        <v>578</v>
      </c>
      <c r="G113" s="41">
        <f t="shared" si="3"/>
        <v>0</v>
      </c>
    </row>
    <row r="114" spans="1:7" ht="18.600000000000001" customHeight="1" x14ac:dyDescent="0.25">
      <c r="A114" s="8" t="s">
        <v>270</v>
      </c>
      <c r="B114" s="8" t="s">
        <v>580</v>
      </c>
      <c r="C114" s="41">
        <v>35</v>
      </c>
      <c r="D114" s="41" t="s">
        <v>578</v>
      </c>
      <c r="E114" s="41" t="s">
        <v>578</v>
      </c>
      <c r="F114" s="41" t="s">
        <v>578</v>
      </c>
      <c r="G114" s="41">
        <f t="shared" si="3"/>
        <v>35</v>
      </c>
    </row>
    <row r="115" spans="1:7" ht="18.600000000000001" customHeight="1" x14ac:dyDescent="0.25">
      <c r="A115" s="8" t="s">
        <v>271</v>
      </c>
      <c r="B115" s="8" t="s">
        <v>12</v>
      </c>
      <c r="C115" s="41" t="s">
        <v>578</v>
      </c>
      <c r="D115" s="41" t="s">
        <v>578</v>
      </c>
      <c r="E115" s="41" t="s">
        <v>578</v>
      </c>
      <c r="F115" s="41">
        <v>20</v>
      </c>
      <c r="G115" s="41">
        <f t="shared" si="3"/>
        <v>20</v>
      </c>
    </row>
    <row r="116" spans="1:7" ht="18.600000000000001" customHeight="1" x14ac:dyDescent="0.25">
      <c r="A116" s="8" t="s">
        <v>272</v>
      </c>
      <c r="B116" s="8" t="s">
        <v>128</v>
      </c>
      <c r="C116" s="41" t="s">
        <v>578</v>
      </c>
      <c r="D116" s="41" t="s">
        <v>578</v>
      </c>
      <c r="E116" s="41" t="s">
        <v>578</v>
      </c>
      <c r="F116" s="41" t="s">
        <v>578</v>
      </c>
      <c r="G116" s="41">
        <f t="shared" si="3"/>
        <v>0</v>
      </c>
    </row>
    <row r="117" spans="1:7" ht="18.600000000000001" customHeight="1" x14ac:dyDescent="0.25">
      <c r="A117" s="8" t="s">
        <v>273</v>
      </c>
      <c r="B117" s="8" t="s">
        <v>13</v>
      </c>
      <c r="C117" s="41" t="s">
        <v>578</v>
      </c>
      <c r="D117" s="41" t="s">
        <v>578</v>
      </c>
      <c r="E117" s="41" t="s">
        <v>578</v>
      </c>
      <c r="F117" s="41" t="s">
        <v>578</v>
      </c>
      <c r="G117" s="41">
        <f t="shared" si="3"/>
        <v>0</v>
      </c>
    </row>
    <row r="118" spans="1:7" ht="18.600000000000001" customHeight="1" x14ac:dyDescent="0.25">
      <c r="A118" s="8" t="s">
        <v>274</v>
      </c>
      <c r="B118" s="8" t="s">
        <v>14</v>
      </c>
      <c r="C118" s="41" t="s">
        <v>578</v>
      </c>
      <c r="D118" s="41" t="s">
        <v>578</v>
      </c>
      <c r="E118" s="41" t="s">
        <v>578</v>
      </c>
      <c r="F118" s="41" t="s">
        <v>578</v>
      </c>
      <c r="G118" s="41">
        <f t="shared" si="3"/>
        <v>0</v>
      </c>
    </row>
    <row r="119" spans="1:7" ht="18.600000000000001" customHeight="1" x14ac:dyDescent="0.25">
      <c r="A119" s="8" t="s">
        <v>275</v>
      </c>
      <c r="B119" s="8" t="s">
        <v>131</v>
      </c>
      <c r="C119" s="41" t="s">
        <v>578</v>
      </c>
      <c r="D119" s="41" t="s">
        <v>578</v>
      </c>
      <c r="E119" s="41" t="s">
        <v>578</v>
      </c>
      <c r="F119" s="41" t="s">
        <v>578</v>
      </c>
      <c r="G119" s="41">
        <f t="shared" si="3"/>
        <v>0</v>
      </c>
    </row>
    <row r="120" spans="1:7" ht="18.600000000000001" customHeight="1" x14ac:dyDescent="0.25">
      <c r="A120" s="8" t="s">
        <v>276</v>
      </c>
      <c r="B120" s="8" t="s">
        <v>132</v>
      </c>
      <c r="C120" s="41" t="s">
        <v>578</v>
      </c>
      <c r="D120" s="41" t="s">
        <v>578</v>
      </c>
      <c r="E120" s="41" t="s">
        <v>578</v>
      </c>
      <c r="F120" s="41">
        <v>60</v>
      </c>
      <c r="G120" s="41">
        <f t="shared" si="3"/>
        <v>60</v>
      </c>
    </row>
    <row r="121" spans="1:7" ht="18.600000000000001" customHeight="1" x14ac:dyDescent="0.25">
      <c r="A121" s="8" t="s">
        <v>277</v>
      </c>
      <c r="B121" s="8" t="s">
        <v>133</v>
      </c>
      <c r="C121" s="41" t="s">
        <v>578</v>
      </c>
      <c r="D121" s="41" t="s">
        <v>578</v>
      </c>
      <c r="E121" s="41" t="s">
        <v>578</v>
      </c>
      <c r="F121" s="41" t="s">
        <v>578</v>
      </c>
      <c r="G121" s="41">
        <f t="shared" si="3"/>
        <v>0</v>
      </c>
    </row>
    <row r="122" spans="1:7" ht="18.600000000000001" customHeight="1" x14ac:dyDescent="0.25">
      <c r="A122" s="8" t="s">
        <v>278</v>
      </c>
      <c r="B122" s="8" t="s">
        <v>134</v>
      </c>
      <c r="C122" s="41">
        <v>20</v>
      </c>
      <c r="D122" s="41" t="s">
        <v>578</v>
      </c>
      <c r="E122" s="41" t="s">
        <v>578</v>
      </c>
      <c r="F122" s="41">
        <v>100</v>
      </c>
      <c r="G122" s="41">
        <f t="shared" si="3"/>
        <v>120</v>
      </c>
    </row>
    <row r="123" spans="1:7" ht="18.600000000000001" customHeight="1" x14ac:dyDescent="0.25">
      <c r="A123" s="8" t="s">
        <v>279</v>
      </c>
      <c r="B123" s="8" t="s">
        <v>135</v>
      </c>
      <c r="C123" s="41" t="s">
        <v>578</v>
      </c>
      <c r="D123" s="41" t="s">
        <v>578</v>
      </c>
      <c r="E123" s="41" t="s">
        <v>578</v>
      </c>
      <c r="F123" s="41">
        <v>90</v>
      </c>
      <c r="G123" s="41">
        <f t="shared" si="3"/>
        <v>90</v>
      </c>
    </row>
    <row r="124" spans="1:7" ht="18.600000000000001" customHeight="1" x14ac:dyDescent="0.25">
      <c r="A124" s="8" t="s">
        <v>280</v>
      </c>
      <c r="B124" s="8" t="s">
        <v>136</v>
      </c>
      <c r="C124" s="41">
        <v>10</v>
      </c>
      <c r="D124" s="41" t="s">
        <v>578</v>
      </c>
      <c r="E124" s="41" t="s">
        <v>578</v>
      </c>
      <c r="F124" s="41">
        <v>2962</v>
      </c>
      <c r="G124" s="41">
        <f t="shared" si="3"/>
        <v>2972</v>
      </c>
    </row>
    <row r="125" spans="1:7" ht="18.600000000000001" customHeight="1" x14ac:dyDescent="0.25">
      <c r="A125" s="8" t="s">
        <v>281</v>
      </c>
      <c r="B125" s="8" t="s">
        <v>137</v>
      </c>
      <c r="C125" s="41" t="s">
        <v>578</v>
      </c>
      <c r="D125" s="41" t="s">
        <v>578</v>
      </c>
      <c r="E125" s="41" t="s">
        <v>578</v>
      </c>
      <c r="F125" s="41" t="s">
        <v>578</v>
      </c>
      <c r="G125" s="41">
        <f t="shared" si="3"/>
        <v>0</v>
      </c>
    </row>
    <row r="126" spans="1:7" ht="18.600000000000001" customHeight="1" x14ac:dyDescent="0.25">
      <c r="A126" s="8" t="s">
        <v>282</v>
      </c>
      <c r="B126" s="8" t="s">
        <v>138</v>
      </c>
      <c r="C126" s="41" t="s">
        <v>578</v>
      </c>
      <c r="D126" s="41" t="s">
        <v>578</v>
      </c>
      <c r="E126" s="41" t="s">
        <v>578</v>
      </c>
      <c r="F126" s="41">
        <v>30</v>
      </c>
      <c r="G126" s="41">
        <f t="shared" si="3"/>
        <v>30</v>
      </c>
    </row>
    <row r="127" spans="1:7" ht="18.600000000000001" customHeight="1" x14ac:dyDescent="0.25">
      <c r="A127" s="8" t="s">
        <v>283</v>
      </c>
      <c r="B127" s="8" t="s">
        <v>139</v>
      </c>
      <c r="C127" s="41" t="s">
        <v>578</v>
      </c>
      <c r="D127" s="41" t="s">
        <v>578</v>
      </c>
      <c r="E127" s="41" t="s">
        <v>578</v>
      </c>
      <c r="F127" s="41">
        <v>40</v>
      </c>
      <c r="G127" s="41">
        <f t="shared" si="3"/>
        <v>40</v>
      </c>
    </row>
    <row r="128" spans="1:7" ht="18.600000000000001" customHeight="1" x14ac:dyDescent="0.25">
      <c r="A128" s="8" t="s">
        <v>284</v>
      </c>
      <c r="B128" s="8" t="s">
        <v>564</v>
      </c>
      <c r="C128" s="41" t="s">
        <v>578</v>
      </c>
      <c r="D128" s="41" t="s">
        <v>578</v>
      </c>
      <c r="E128" s="41" t="s">
        <v>578</v>
      </c>
      <c r="F128" s="41">
        <v>700</v>
      </c>
      <c r="G128" s="41">
        <f t="shared" ref="G128:G159" si="4">SUM(C128:F128)</f>
        <v>700</v>
      </c>
    </row>
    <row r="129" spans="1:7" ht="18.600000000000001" customHeight="1" x14ac:dyDescent="0.25">
      <c r="A129" s="8" t="s">
        <v>285</v>
      </c>
      <c r="B129" s="8" t="s">
        <v>565</v>
      </c>
      <c r="C129" s="41" t="s">
        <v>578</v>
      </c>
      <c r="D129" s="41" t="s">
        <v>578</v>
      </c>
      <c r="E129" s="41" t="s">
        <v>578</v>
      </c>
      <c r="F129" s="41" t="s">
        <v>578</v>
      </c>
      <c r="G129" s="41">
        <f t="shared" si="4"/>
        <v>0</v>
      </c>
    </row>
    <row r="130" spans="1:7" ht="18.600000000000001" customHeight="1" x14ac:dyDescent="0.25">
      <c r="A130" s="8" t="s">
        <v>286</v>
      </c>
      <c r="B130" s="8" t="s">
        <v>677</v>
      </c>
      <c r="C130" s="41" t="s">
        <v>578</v>
      </c>
      <c r="D130" s="41" t="s">
        <v>578</v>
      </c>
      <c r="E130" s="41" t="s">
        <v>578</v>
      </c>
      <c r="F130" s="41" t="s">
        <v>578</v>
      </c>
      <c r="G130" s="41">
        <f t="shared" si="4"/>
        <v>0</v>
      </c>
    </row>
    <row r="131" spans="1:7" ht="18.600000000000001" customHeight="1" x14ac:dyDescent="0.25">
      <c r="A131" s="8" t="s">
        <v>287</v>
      </c>
      <c r="B131" s="8" t="s">
        <v>566</v>
      </c>
      <c r="C131" s="41" t="s">
        <v>578</v>
      </c>
      <c r="D131" s="41" t="s">
        <v>578</v>
      </c>
      <c r="E131" s="41" t="s">
        <v>578</v>
      </c>
      <c r="F131" s="41">
        <v>10</v>
      </c>
      <c r="G131" s="41">
        <f t="shared" si="4"/>
        <v>10</v>
      </c>
    </row>
    <row r="132" spans="1:7" ht="18.600000000000001" customHeight="1" x14ac:dyDescent="0.25">
      <c r="A132" s="8" t="s">
        <v>288</v>
      </c>
      <c r="B132" s="8" t="s">
        <v>678</v>
      </c>
      <c r="C132" s="41">
        <v>100</v>
      </c>
      <c r="D132" s="41">
        <v>20</v>
      </c>
      <c r="E132" s="41" t="s">
        <v>578</v>
      </c>
      <c r="F132" s="41">
        <v>1000</v>
      </c>
      <c r="G132" s="41">
        <f t="shared" si="4"/>
        <v>1120</v>
      </c>
    </row>
    <row r="133" spans="1:7" ht="18.600000000000001" customHeight="1" x14ac:dyDescent="0.25">
      <c r="A133" s="8" t="s">
        <v>289</v>
      </c>
      <c r="B133" s="8" t="s">
        <v>142</v>
      </c>
      <c r="C133" s="41" t="s">
        <v>578</v>
      </c>
      <c r="D133" s="41" t="s">
        <v>578</v>
      </c>
      <c r="E133" s="41" t="s">
        <v>578</v>
      </c>
      <c r="F133" s="41">
        <v>200</v>
      </c>
      <c r="G133" s="41">
        <f t="shared" si="4"/>
        <v>200</v>
      </c>
    </row>
    <row r="134" spans="1:7" ht="18.600000000000001" customHeight="1" x14ac:dyDescent="0.25">
      <c r="A134" s="8" t="s">
        <v>290</v>
      </c>
      <c r="B134" s="8" t="s">
        <v>143</v>
      </c>
      <c r="C134" s="41" t="s">
        <v>578</v>
      </c>
      <c r="D134" s="41" t="s">
        <v>578</v>
      </c>
      <c r="E134" s="41" t="s">
        <v>578</v>
      </c>
      <c r="F134" s="41" t="s">
        <v>578</v>
      </c>
      <c r="G134" s="41">
        <f t="shared" si="4"/>
        <v>0</v>
      </c>
    </row>
    <row r="135" spans="1:7" ht="18.600000000000001" customHeight="1" x14ac:dyDescent="0.25">
      <c r="A135" s="8" t="s">
        <v>291</v>
      </c>
      <c r="B135" s="8" t="s">
        <v>144</v>
      </c>
      <c r="C135" s="41" t="s">
        <v>578</v>
      </c>
      <c r="D135" s="41" t="s">
        <v>578</v>
      </c>
      <c r="E135" s="41" t="s">
        <v>578</v>
      </c>
      <c r="F135" s="41">
        <v>800</v>
      </c>
      <c r="G135" s="41">
        <f t="shared" si="4"/>
        <v>800</v>
      </c>
    </row>
    <row r="136" spans="1:7" ht="18.600000000000001" customHeight="1" x14ac:dyDescent="0.25">
      <c r="A136" s="8" t="s">
        <v>292</v>
      </c>
      <c r="B136" s="8" t="s">
        <v>145</v>
      </c>
      <c r="C136" s="41" t="s">
        <v>578</v>
      </c>
      <c r="D136" s="41" t="s">
        <v>578</v>
      </c>
      <c r="E136" s="41" t="s">
        <v>578</v>
      </c>
      <c r="F136" s="41">
        <v>500</v>
      </c>
      <c r="G136" s="41">
        <f t="shared" si="4"/>
        <v>500</v>
      </c>
    </row>
    <row r="137" spans="1:7" ht="18.600000000000001" customHeight="1" x14ac:dyDescent="0.25">
      <c r="A137" s="8" t="s">
        <v>293</v>
      </c>
      <c r="B137" s="8" t="s">
        <v>146</v>
      </c>
      <c r="C137" s="41">
        <v>10</v>
      </c>
      <c r="D137" s="41" t="s">
        <v>578</v>
      </c>
      <c r="E137" s="41" t="s">
        <v>578</v>
      </c>
      <c r="F137" s="41">
        <v>800</v>
      </c>
      <c r="G137" s="41">
        <f t="shared" si="4"/>
        <v>810</v>
      </c>
    </row>
    <row r="138" spans="1:7" ht="18.600000000000001" customHeight="1" x14ac:dyDescent="0.25">
      <c r="A138" s="8" t="s">
        <v>294</v>
      </c>
      <c r="B138" s="8" t="s">
        <v>567</v>
      </c>
      <c r="C138" s="41">
        <v>2</v>
      </c>
      <c r="D138" s="41" t="s">
        <v>578</v>
      </c>
      <c r="E138" s="41" t="s">
        <v>578</v>
      </c>
      <c r="F138" s="41">
        <v>550</v>
      </c>
      <c r="G138" s="41">
        <f t="shared" si="4"/>
        <v>552</v>
      </c>
    </row>
    <row r="139" spans="1:7" ht="36" customHeight="1" x14ac:dyDescent="0.25">
      <c r="A139" s="8" t="s">
        <v>295</v>
      </c>
      <c r="B139" s="87" t="s">
        <v>679</v>
      </c>
      <c r="C139" s="41" t="s">
        <v>578</v>
      </c>
      <c r="D139" s="41" t="s">
        <v>578</v>
      </c>
      <c r="E139" s="41" t="s">
        <v>578</v>
      </c>
      <c r="F139" s="41">
        <v>120</v>
      </c>
      <c r="G139" s="41">
        <f t="shared" si="4"/>
        <v>120</v>
      </c>
    </row>
    <row r="140" spans="1:7" ht="18.600000000000001" customHeight="1" x14ac:dyDescent="0.25">
      <c r="A140" s="8" t="s">
        <v>296</v>
      </c>
      <c r="B140" s="8" t="s">
        <v>147</v>
      </c>
      <c r="C140" s="41">
        <v>10</v>
      </c>
      <c r="D140" s="41" t="s">
        <v>578</v>
      </c>
      <c r="E140" s="41" t="s">
        <v>578</v>
      </c>
      <c r="F140" s="41">
        <v>2000</v>
      </c>
      <c r="G140" s="41">
        <f t="shared" si="4"/>
        <v>2010</v>
      </c>
    </row>
    <row r="141" spans="1:7" ht="18.600000000000001" customHeight="1" x14ac:dyDescent="0.25">
      <c r="A141" s="8" t="s">
        <v>297</v>
      </c>
      <c r="B141" s="8" t="s">
        <v>592</v>
      </c>
      <c r="C141" s="41" t="s">
        <v>578</v>
      </c>
      <c r="D141" s="41" t="s">
        <v>578</v>
      </c>
      <c r="E141" s="41" t="s">
        <v>578</v>
      </c>
      <c r="F141" s="41">
        <v>940</v>
      </c>
      <c r="G141" s="41">
        <f t="shared" si="4"/>
        <v>940</v>
      </c>
    </row>
    <row r="142" spans="1:7" ht="18.600000000000001" customHeight="1" x14ac:dyDescent="0.25">
      <c r="A142" s="8" t="s">
        <v>298</v>
      </c>
      <c r="B142" s="8" t="s">
        <v>148</v>
      </c>
      <c r="C142" s="41">
        <v>6</v>
      </c>
      <c r="D142" s="41" t="s">
        <v>578</v>
      </c>
      <c r="E142" s="41">
        <v>1</v>
      </c>
      <c r="F142" s="41">
        <v>1900</v>
      </c>
      <c r="G142" s="41">
        <f t="shared" si="4"/>
        <v>1907</v>
      </c>
    </row>
    <row r="143" spans="1:7" ht="35.25" customHeight="1" x14ac:dyDescent="0.25">
      <c r="A143" s="8" t="s">
        <v>299</v>
      </c>
      <c r="B143" s="87" t="s">
        <v>680</v>
      </c>
      <c r="C143" s="41">
        <v>10</v>
      </c>
      <c r="D143" s="41" t="s">
        <v>578</v>
      </c>
      <c r="E143" s="41" t="s">
        <v>578</v>
      </c>
      <c r="F143" s="41">
        <v>1500</v>
      </c>
      <c r="G143" s="41">
        <f t="shared" si="4"/>
        <v>1510</v>
      </c>
    </row>
    <row r="144" spans="1:7" ht="18.600000000000001" customHeight="1" x14ac:dyDescent="0.25">
      <c r="A144" s="8" t="s">
        <v>300</v>
      </c>
      <c r="B144" s="8" t="s">
        <v>149</v>
      </c>
      <c r="C144" s="41" t="s">
        <v>578</v>
      </c>
      <c r="D144" s="41" t="s">
        <v>578</v>
      </c>
      <c r="E144" s="41" t="s">
        <v>578</v>
      </c>
      <c r="F144" s="41" t="s">
        <v>578</v>
      </c>
      <c r="G144" s="41">
        <f t="shared" si="4"/>
        <v>0</v>
      </c>
    </row>
    <row r="145" spans="1:7" ht="18.600000000000001" customHeight="1" x14ac:dyDescent="0.25">
      <c r="A145" s="8" t="s">
        <v>497</v>
      </c>
      <c r="B145" s="8" t="s">
        <v>150</v>
      </c>
      <c r="C145" s="41">
        <v>5</v>
      </c>
      <c r="D145" s="41" t="s">
        <v>578</v>
      </c>
      <c r="E145" s="41" t="s">
        <v>578</v>
      </c>
      <c r="F145" s="41">
        <v>140</v>
      </c>
      <c r="G145" s="41">
        <f t="shared" si="4"/>
        <v>145</v>
      </c>
    </row>
    <row r="146" spans="1:7" ht="18.600000000000001" customHeight="1" x14ac:dyDescent="0.25">
      <c r="A146" s="8" t="s">
        <v>498</v>
      </c>
      <c r="B146" s="8" t="s">
        <v>151</v>
      </c>
      <c r="C146" s="41" t="s">
        <v>578</v>
      </c>
      <c r="D146" s="41" t="s">
        <v>578</v>
      </c>
      <c r="E146" s="41" t="s">
        <v>578</v>
      </c>
      <c r="F146" s="41">
        <v>500</v>
      </c>
      <c r="G146" s="41">
        <f t="shared" si="4"/>
        <v>500</v>
      </c>
    </row>
    <row r="147" spans="1:7" ht="18.600000000000001" customHeight="1" x14ac:dyDescent="0.25">
      <c r="A147" s="8" t="s">
        <v>499</v>
      </c>
      <c r="B147" s="8" t="s">
        <v>152</v>
      </c>
      <c r="C147" s="41">
        <v>22</v>
      </c>
      <c r="D147" s="41" t="s">
        <v>578</v>
      </c>
      <c r="E147" s="41" t="s">
        <v>578</v>
      </c>
      <c r="F147" s="41">
        <v>50</v>
      </c>
      <c r="G147" s="41">
        <f t="shared" si="4"/>
        <v>72</v>
      </c>
    </row>
    <row r="148" spans="1:7" ht="18.600000000000001" customHeight="1" x14ac:dyDescent="0.25">
      <c r="A148" s="8" t="s">
        <v>500</v>
      </c>
      <c r="B148" s="8" t="s">
        <v>153</v>
      </c>
      <c r="C148" s="41">
        <v>2</v>
      </c>
      <c r="D148" s="41" t="s">
        <v>578</v>
      </c>
      <c r="E148" s="41" t="s">
        <v>578</v>
      </c>
      <c r="F148" s="41">
        <v>10</v>
      </c>
      <c r="G148" s="41">
        <f t="shared" si="4"/>
        <v>12</v>
      </c>
    </row>
    <row r="149" spans="1:7" ht="18.600000000000001" customHeight="1" x14ac:dyDescent="0.25">
      <c r="A149" s="8" t="s">
        <v>501</v>
      </c>
      <c r="B149" s="8" t="s">
        <v>579</v>
      </c>
      <c r="C149" s="41" t="s">
        <v>578</v>
      </c>
      <c r="D149" s="41" t="s">
        <v>578</v>
      </c>
      <c r="E149" s="41" t="s">
        <v>578</v>
      </c>
      <c r="F149" s="41">
        <v>1700</v>
      </c>
      <c r="G149" s="41">
        <f t="shared" si="4"/>
        <v>1700</v>
      </c>
    </row>
    <row r="150" spans="1:7" ht="18.600000000000001" customHeight="1" x14ac:dyDescent="0.25">
      <c r="A150" s="8" t="s">
        <v>502</v>
      </c>
      <c r="B150" s="8" t="s">
        <v>154</v>
      </c>
      <c r="C150" s="41" t="s">
        <v>578</v>
      </c>
      <c r="D150" s="41" t="s">
        <v>578</v>
      </c>
      <c r="E150" s="41" t="s">
        <v>578</v>
      </c>
      <c r="F150" s="41">
        <v>50</v>
      </c>
      <c r="G150" s="41">
        <f t="shared" si="4"/>
        <v>50</v>
      </c>
    </row>
    <row r="151" spans="1:7" ht="18.600000000000001" customHeight="1" x14ac:dyDescent="0.25">
      <c r="A151" s="8" t="s">
        <v>503</v>
      </c>
      <c r="B151" s="8" t="s">
        <v>155</v>
      </c>
      <c r="C151" s="41" t="s">
        <v>578</v>
      </c>
      <c r="D151" s="41" t="s">
        <v>578</v>
      </c>
      <c r="E151" s="41" t="s">
        <v>578</v>
      </c>
      <c r="F151" s="41">
        <v>1522</v>
      </c>
      <c r="G151" s="41">
        <f t="shared" si="4"/>
        <v>1522</v>
      </c>
    </row>
    <row r="152" spans="1:7" ht="18.600000000000001" customHeight="1" x14ac:dyDescent="0.25">
      <c r="A152" s="8" t="s">
        <v>504</v>
      </c>
      <c r="B152" s="8" t="s">
        <v>156</v>
      </c>
      <c r="C152" s="41">
        <v>20</v>
      </c>
      <c r="D152" s="41" t="s">
        <v>578</v>
      </c>
      <c r="E152" s="41" t="s">
        <v>578</v>
      </c>
      <c r="F152" s="41">
        <v>200</v>
      </c>
      <c r="G152" s="41">
        <f t="shared" si="4"/>
        <v>220</v>
      </c>
    </row>
    <row r="153" spans="1:7" ht="18.600000000000001" customHeight="1" x14ac:dyDescent="0.25">
      <c r="A153" s="8" t="s">
        <v>505</v>
      </c>
      <c r="B153" s="8" t="s">
        <v>157</v>
      </c>
      <c r="C153" s="41" t="s">
        <v>578</v>
      </c>
      <c r="D153" s="41" t="s">
        <v>578</v>
      </c>
      <c r="E153" s="41">
        <v>5</v>
      </c>
      <c r="F153" s="41">
        <v>3</v>
      </c>
      <c r="G153" s="41">
        <f t="shared" si="4"/>
        <v>8</v>
      </c>
    </row>
    <row r="154" spans="1:7" ht="18.600000000000001" customHeight="1" x14ac:dyDescent="0.25">
      <c r="A154" s="8" t="s">
        <v>506</v>
      </c>
      <c r="B154" s="8" t="s">
        <v>681</v>
      </c>
      <c r="C154" s="41">
        <v>16</v>
      </c>
      <c r="D154" s="41" t="s">
        <v>578</v>
      </c>
      <c r="E154" s="41" t="s">
        <v>578</v>
      </c>
      <c r="F154" s="41">
        <v>300</v>
      </c>
      <c r="G154" s="41">
        <f t="shared" si="4"/>
        <v>316</v>
      </c>
    </row>
    <row r="155" spans="1:7" ht="18.600000000000001" customHeight="1" x14ac:dyDescent="0.25">
      <c r="A155" s="8" t="s">
        <v>507</v>
      </c>
      <c r="B155" s="8" t="s">
        <v>16</v>
      </c>
      <c r="C155" s="41" t="s">
        <v>578</v>
      </c>
      <c r="D155" s="41" t="s">
        <v>578</v>
      </c>
      <c r="E155" s="41" t="s">
        <v>578</v>
      </c>
      <c r="F155" s="41" t="s">
        <v>578</v>
      </c>
      <c r="G155" s="41">
        <f t="shared" si="4"/>
        <v>0</v>
      </c>
    </row>
    <row r="156" spans="1:7" ht="18.600000000000001" customHeight="1" x14ac:dyDescent="0.25">
      <c r="A156" s="8" t="s">
        <v>508</v>
      </c>
      <c r="B156" s="8" t="s">
        <v>683</v>
      </c>
      <c r="C156" s="41" t="s">
        <v>578</v>
      </c>
      <c r="D156" s="41" t="s">
        <v>578</v>
      </c>
      <c r="E156" s="41" t="s">
        <v>578</v>
      </c>
      <c r="F156" s="41" t="s">
        <v>578</v>
      </c>
      <c r="G156" s="41">
        <f t="shared" si="4"/>
        <v>0</v>
      </c>
    </row>
    <row r="157" spans="1:7" ht="18.600000000000001" customHeight="1" x14ac:dyDescent="0.25">
      <c r="A157" s="8" t="s">
        <v>509</v>
      </c>
      <c r="B157" s="8" t="s">
        <v>682</v>
      </c>
      <c r="C157" s="41">
        <v>15</v>
      </c>
      <c r="D157" s="41" t="s">
        <v>578</v>
      </c>
      <c r="E157" s="41" t="s">
        <v>578</v>
      </c>
      <c r="F157" s="41" t="s">
        <v>578</v>
      </c>
      <c r="G157" s="41">
        <f t="shared" si="4"/>
        <v>15</v>
      </c>
    </row>
    <row r="158" spans="1:7" ht="18.600000000000001" customHeight="1" x14ac:dyDescent="0.25">
      <c r="A158" s="8" t="s">
        <v>510</v>
      </c>
      <c r="B158" s="8" t="s">
        <v>162</v>
      </c>
      <c r="C158" s="41" t="s">
        <v>578</v>
      </c>
      <c r="D158" s="41" t="s">
        <v>578</v>
      </c>
      <c r="E158" s="41" t="s">
        <v>578</v>
      </c>
      <c r="F158" s="41" t="s">
        <v>578</v>
      </c>
      <c r="G158" s="41">
        <f t="shared" si="4"/>
        <v>0</v>
      </c>
    </row>
    <row r="159" spans="1:7" ht="18.600000000000001" customHeight="1" x14ac:dyDescent="0.25">
      <c r="A159" s="8" t="s">
        <v>511</v>
      </c>
      <c r="B159" s="8" t="s">
        <v>163</v>
      </c>
      <c r="C159" s="41">
        <v>4</v>
      </c>
      <c r="D159" s="41" t="s">
        <v>578</v>
      </c>
      <c r="E159" s="41" t="s">
        <v>578</v>
      </c>
      <c r="F159" s="41" t="s">
        <v>578</v>
      </c>
      <c r="G159" s="41">
        <f t="shared" si="4"/>
        <v>4</v>
      </c>
    </row>
    <row r="160" spans="1:7" ht="18.600000000000001" customHeight="1" x14ac:dyDescent="0.25">
      <c r="A160" s="8" t="s">
        <v>512</v>
      </c>
      <c r="B160" s="8" t="s">
        <v>164</v>
      </c>
      <c r="C160" s="41" t="s">
        <v>578</v>
      </c>
      <c r="D160" s="41" t="s">
        <v>578</v>
      </c>
      <c r="E160" s="41" t="s">
        <v>578</v>
      </c>
      <c r="F160" s="41">
        <v>30</v>
      </c>
      <c r="G160" s="41">
        <f t="shared" ref="G160:G172" si="5">SUM(C160:F160)</f>
        <v>30</v>
      </c>
    </row>
    <row r="161" spans="1:7" ht="18.600000000000001" customHeight="1" x14ac:dyDescent="0.25">
      <c r="A161" s="8" t="s">
        <v>684</v>
      </c>
      <c r="B161" s="8" t="s">
        <v>165</v>
      </c>
      <c r="C161" s="41" t="s">
        <v>578</v>
      </c>
      <c r="D161" s="41" t="s">
        <v>578</v>
      </c>
      <c r="E161" s="41" t="s">
        <v>578</v>
      </c>
      <c r="F161" s="41" t="s">
        <v>578</v>
      </c>
      <c r="G161" s="41">
        <f t="shared" si="5"/>
        <v>0</v>
      </c>
    </row>
    <row r="162" spans="1:7" ht="18.600000000000001" customHeight="1" x14ac:dyDescent="0.25">
      <c r="A162" s="8" t="s">
        <v>198</v>
      </c>
      <c r="B162" s="8" t="s">
        <v>166</v>
      </c>
      <c r="C162" s="41" t="s">
        <v>578</v>
      </c>
      <c r="D162" s="41" t="s">
        <v>578</v>
      </c>
      <c r="E162" s="41" t="s">
        <v>578</v>
      </c>
      <c r="F162" s="41" t="s">
        <v>578</v>
      </c>
      <c r="G162" s="41">
        <f t="shared" si="5"/>
        <v>0</v>
      </c>
    </row>
    <row r="163" spans="1:7" ht="18.600000000000001" customHeight="1" x14ac:dyDescent="0.25">
      <c r="A163" s="8" t="s">
        <v>199</v>
      </c>
      <c r="B163" s="8" t="s">
        <v>685</v>
      </c>
      <c r="C163" s="41" t="s">
        <v>578</v>
      </c>
      <c r="D163" s="41" t="s">
        <v>578</v>
      </c>
      <c r="E163" s="41" t="s">
        <v>578</v>
      </c>
      <c r="F163" s="41">
        <v>400</v>
      </c>
      <c r="G163" s="41">
        <f t="shared" si="5"/>
        <v>400</v>
      </c>
    </row>
    <row r="164" spans="1:7" ht="18.600000000000001" customHeight="1" x14ac:dyDescent="0.25">
      <c r="A164" s="8" t="s">
        <v>200</v>
      </c>
      <c r="B164" s="8" t="s">
        <v>17</v>
      </c>
      <c r="C164" s="41" t="s">
        <v>578</v>
      </c>
      <c r="D164" s="41" t="s">
        <v>578</v>
      </c>
      <c r="E164" s="41" t="s">
        <v>578</v>
      </c>
      <c r="F164" s="41">
        <v>50</v>
      </c>
      <c r="G164" s="41">
        <f t="shared" si="5"/>
        <v>50</v>
      </c>
    </row>
    <row r="165" spans="1:7" ht="18.600000000000001" customHeight="1" x14ac:dyDescent="0.25">
      <c r="A165" s="8" t="s">
        <v>513</v>
      </c>
      <c r="B165" s="8" t="s">
        <v>168</v>
      </c>
      <c r="C165" s="41" t="s">
        <v>578</v>
      </c>
      <c r="D165" s="41" t="s">
        <v>578</v>
      </c>
      <c r="E165" s="41" t="s">
        <v>578</v>
      </c>
      <c r="F165" s="41">
        <v>200</v>
      </c>
      <c r="G165" s="41">
        <f t="shared" si="5"/>
        <v>200</v>
      </c>
    </row>
    <row r="166" spans="1:7" ht="18.600000000000001" customHeight="1" x14ac:dyDescent="0.25">
      <c r="A166" s="8" t="s">
        <v>514</v>
      </c>
      <c r="B166" s="8" t="s">
        <v>169</v>
      </c>
      <c r="C166" s="41" t="s">
        <v>578</v>
      </c>
      <c r="D166" s="41" t="s">
        <v>578</v>
      </c>
      <c r="E166" s="41" t="s">
        <v>578</v>
      </c>
      <c r="F166" s="41">
        <v>5</v>
      </c>
      <c r="G166" s="41">
        <f t="shared" si="5"/>
        <v>5</v>
      </c>
    </row>
    <row r="167" spans="1:7" ht="18.600000000000001" customHeight="1" x14ac:dyDescent="0.25">
      <c r="A167" s="8" t="s">
        <v>465</v>
      </c>
      <c r="B167" s="8" t="s">
        <v>568</v>
      </c>
      <c r="C167" s="41">
        <v>3300</v>
      </c>
      <c r="D167" s="41" t="s">
        <v>578</v>
      </c>
      <c r="E167" s="41">
        <v>20</v>
      </c>
      <c r="F167" s="41">
        <v>1000</v>
      </c>
      <c r="G167" s="41">
        <f t="shared" si="5"/>
        <v>4320</v>
      </c>
    </row>
    <row r="168" spans="1:7" ht="18.600000000000001" customHeight="1" x14ac:dyDescent="0.25">
      <c r="A168" s="8" t="s">
        <v>451</v>
      </c>
      <c r="B168" s="8" t="s">
        <v>569</v>
      </c>
      <c r="C168" s="41">
        <v>80</v>
      </c>
      <c r="D168" s="41" t="s">
        <v>578</v>
      </c>
      <c r="E168" s="41" t="s">
        <v>578</v>
      </c>
      <c r="F168" s="41" t="s">
        <v>578</v>
      </c>
      <c r="G168" s="41">
        <f t="shared" si="5"/>
        <v>80</v>
      </c>
    </row>
    <row r="169" spans="1:7" ht="19.5" customHeight="1" x14ac:dyDescent="0.25">
      <c r="A169" s="8" t="s">
        <v>466</v>
      </c>
      <c r="B169" s="8" t="s">
        <v>570</v>
      </c>
      <c r="C169" s="41">
        <v>15</v>
      </c>
      <c r="D169" s="41" t="s">
        <v>578</v>
      </c>
      <c r="E169" s="41">
        <v>10</v>
      </c>
      <c r="F169" s="41">
        <v>300</v>
      </c>
      <c r="G169" s="41">
        <f t="shared" si="5"/>
        <v>325</v>
      </c>
    </row>
    <row r="170" spans="1:7" ht="18.600000000000001" customHeight="1" x14ac:dyDescent="0.25">
      <c r="A170" s="8" t="s">
        <v>452</v>
      </c>
      <c r="B170" s="8" t="s">
        <v>571</v>
      </c>
      <c r="C170" s="41">
        <v>80</v>
      </c>
      <c r="D170" s="41" t="s">
        <v>578</v>
      </c>
      <c r="E170" s="41" t="s">
        <v>578</v>
      </c>
      <c r="F170" s="41" t="s">
        <v>578</v>
      </c>
      <c r="G170" s="41">
        <f t="shared" si="5"/>
        <v>80</v>
      </c>
    </row>
    <row r="171" spans="1:7" ht="18.600000000000001" customHeight="1" x14ac:dyDescent="0.25">
      <c r="A171" s="8" t="s">
        <v>269</v>
      </c>
      <c r="B171" s="16" t="s">
        <v>572</v>
      </c>
      <c r="C171" s="41">
        <v>40</v>
      </c>
      <c r="D171" s="41" t="s">
        <v>578</v>
      </c>
      <c r="E171" s="41" t="s">
        <v>578</v>
      </c>
      <c r="F171" s="41">
        <v>50</v>
      </c>
      <c r="G171" s="41">
        <f t="shared" si="5"/>
        <v>90</v>
      </c>
    </row>
    <row r="172" spans="1:7" ht="18.600000000000001" customHeight="1" x14ac:dyDescent="0.25">
      <c r="A172" s="140" t="s">
        <v>0</v>
      </c>
      <c r="B172" s="140"/>
      <c r="C172" s="42">
        <f>SUM(C37:C171)</f>
        <v>5477</v>
      </c>
      <c r="D172" s="42">
        <f>SUM(D37:D171)</f>
        <v>20</v>
      </c>
      <c r="E172" s="42">
        <f>SUM(E37:E171)</f>
        <v>149</v>
      </c>
      <c r="F172" s="42">
        <f>SUM(F37:F171)</f>
        <v>52962</v>
      </c>
      <c r="G172" s="42">
        <f t="shared" si="5"/>
        <v>58608</v>
      </c>
    </row>
  </sheetData>
  <sheetProtection selectLockedCells="1" selectUnlockedCells="1"/>
  <mergeCells count="9">
    <mergeCell ref="A1:B1"/>
    <mergeCell ref="A172:B172"/>
    <mergeCell ref="A2:A3"/>
    <mergeCell ref="B2:B3"/>
    <mergeCell ref="G2:G3"/>
    <mergeCell ref="A36:B36"/>
    <mergeCell ref="A4:B4"/>
    <mergeCell ref="A6:B6"/>
    <mergeCell ref="C2:F2"/>
  </mergeCells>
  <phoneticPr fontId="9" type="noConversion"/>
  <printOptions horizontalCentered="1"/>
  <pageMargins left="0.55118110236220474" right="0.55118110236220474" top="0.11811023622047245" bottom="0.31496062992125984" header="0.51181102362204722" footer="7.874015748031496E-2"/>
  <pageSetup paperSize="9" scale="80" fitToHeight="14" orientation="portrait" r:id="rId1"/>
  <headerFooter alignWithMargins="0">
    <oddFooter>&amp;C&amp;"標楷體,標準"第 &amp;P 頁，共 &amp;N 頁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6</vt:i4>
      </vt:variant>
    </vt:vector>
  </HeadingPairs>
  <TitlesOfParts>
    <vt:vector size="9" baseType="lpstr">
      <vt:lpstr>各校可編列經費(OK)</vt:lpstr>
      <vt:lpstr>用途別(概算)(OK)</vt:lpstr>
      <vt:lpstr>來源別(概算)(OK)</vt:lpstr>
      <vt:lpstr>'用途別(概算)(OK)'!Print_Area</vt:lpstr>
      <vt:lpstr>'各校可編列經費(OK)'!Print_Area</vt:lpstr>
      <vt:lpstr>'來源別(概算)(OK)'!Print_Area</vt:lpstr>
      <vt:lpstr>'用途別(概算)(OK)'!Print_Titles</vt:lpstr>
      <vt:lpstr>'各校可編列經費(OK)'!Print_Titles</vt:lpstr>
      <vt:lpstr>'來源別(概算)(OK)'!Print_Titles</vt:lpstr>
    </vt:vector>
  </TitlesOfParts>
  <Company>Your Company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2026-06-18T03:18:48Z</cp:lastPrinted>
  <dcterms:created xsi:type="dcterms:W3CDTF">2011-05-17T03:16:35Z</dcterms:created>
  <dcterms:modified xsi:type="dcterms:W3CDTF">2026-07-06T07:06:50Z</dcterms:modified>
</cp:coreProperties>
</file>