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hidePivotFieldList="1"/>
  <mc:AlternateContent xmlns:mc="http://schemas.openxmlformats.org/markup-compatibility/2006">
    <mc:Choice Requires="x15">
      <x15ac:absPath xmlns:x15ac="http://schemas.microsoft.com/office/spreadsheetml/2010/11/ac" url="\\192.168.113.138\歲計科共用資料\◎各類調查\審計室調查表\114.12.12-114年度計畫型補助款管考及執行情形(審計4式調查表)\2_函轉各單位查填(1141231前)\"/>
    </mc:Choice>
  </mc:AlternateContent>
  <xr:revisionPtr revIDLastSave="0" documentId="13_ncr:1_{029D106F-51BA-41FA-B2DB-F9A75688B6CB}" xr6:coauthVersionLast="47" xr6:coauthVersionMax="47" xr10:uidLastSave="{00000000-0000-0000-0000-000000000000}"/>
  <bookViews>
    <workbookView xWindow="-110" yWindow="-110" windowWidth="19420" windowHeight="10300" tabRatio="806" firstSheet="3" activeTab="5" xr2:uid="{00000000-000D-0000-FFFF-FFFF00000000}"/>
  </bookViews>
  <sheets>
    <sheet name="說明" sheetId="62" r:id="rId1"/>
    <sheet name="(請填寫)附表1" sheetId="54" r:id="rId2"/>
    <sheet name="(請填寫)附表1-1" sheetId="57" r:id="rId3"/>
    <sheet name="備註" sheetId="67" r:id="rId4"/>
    <sheet name="(供參)114總&amp;追(1217修正黃底)" sheetId="65" r:id="rId5"/>
    <sheet name="(供參)樞紐(1217修正黃底)" sheetId="66" r:id="rId6"/>
    <sheet name="類型" sheetId="58" r:id="rId7"/>
  </sheets>
  <definedNames>
    <definedName name="_xlnm._FilterDatabase" localSheetId="4" hidden="1">'(供參)114總&amp;追(1217修正黃底)'!$A$1:$E$825</definedName>
    <definedName name="_xlnm.Print_Area" localSheetId="1">'(請填寫)附表1'!$A$1:$R$56</definedName>
    <definedName name="_xlnm.Print_Area" localSheetId="2">'(請填寫)附表1-1'!$A:$W</definedName>
    <definedName name="_xlnm.Print_Titles" localSheetId="4">'(供參)114總&amp;追(1217修正黃底)'!$1:$1</definedName>
    <definedName name="_xlnm.Print_Titles" localSheetId="1">'(請填寫)附表1'!$5:$8</definedName>
    <definedName name="_xlnm.Print_Titles" localSheetId="2">'(請填寫)附表1-1'!$6:$9</definedName>
  </definedNames>
  <calcPr calcId="191029"/>
  <pivotCaches>
    <pivotCache cacheId="5"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02" i="65" l="1"/>
  <c r="A603" i="65" s="1"/>
  <c r="A5" i="62"/>
  <c r="A3" i="62"/>
  <c r="A4" i="62"/>
  <c r="A6" i="62"/>
  <c r="A7" i="62"/>
  <c r="A8" i="62"/>
  <c r="A2" i="62"/>
  <c r="A807" i="65"/>
  <c r="A803" i="65"/>
  <c r="A804" i="65" s="1"/>
  <c r="A799" i="65"/>
  <c r="A800" i="65" s="1"/>
  <c r="A786" i="65"/>
  <c r="A787" i="65" s="1"/>
  <c r="A788" i="65" s="1"/>
  <c r="A789" i="65" s="1"/>
  <c r="A790" i="65" s="1"/>
  <c r="A791" i="65" s="1"/>
  <c r="A792" i="65" s="1"/>
  <c r="A793" i="65" s="1"/>
  <c r="A794" i="65" s="1"/>
  <c r="A795" i="65" s="1"/>
  <c r="A796" i="65" s="1"/>
  <c r="A797" i="65" s="1"/>
  <c r="A774" i="65"/>
  <c r="A775" i="65" s="1"/>
  <c r="A776" i="65" s="1"/>
  <c r="A777" i="65" s="1"/>
  <c r="A778" i="65" s="1"/>
  <c r="A779" i="65" s="1"/>
  <c r="A780" i="65" s="1"/>
  <c r="A781" i="65" s="1"/>
  <c r="A782" i="65" s="1"/>
  <c r="A783" i="65" s="1"/>
  <c r="A730" i="65"/>
  <c r="A731" i="65" s="1"/>
  <c r="A732" i="65" s="1"/>
  <c r="A733" i="65" s="1"/>
  <c r="A734" i="65" s="1"/>
  <c r="A735" i="65" s="1"/>
  <c r="A736" i="65" s="1"/>
  <c r="A737" i="65" s="1"/>
  <c r="A738" i="65" s="1"/>
  <c r="A739" i="65" s="1"/>
  <c r="A740" i="65" s="1"/>
  <c r="A741" i="65" s="1"/>
  <c r="A742" i="65" s="1"/>
  <c r="A743" i="65" s="1"/>
  <c r="A744" i="65" s="1"/>
  <c r="A745" i="65" s="1"/>
  <c r="A746" i="65" s="1"/>
  <c r="A747" i="65" s="1"/>
  <c r="A748" i="65" s="1"/>
  <c r="A749" i="65" s="1"/>
  <c r="A750" i="65" s="1"/>
  <c r="A751" i="65" s="1"/>
  <c r="A752" i="65" s="1"/>
  <c r="A753" i="65" s="1"/>
  <c r="A754" i="65" s="1"/>
  <c r="A755" i="65" s="1"/>
  <c r="A756" i="65" s="1"/>
  <c r="A757" i="65" s="1"/>
  <c r="A758" i="65" s="1"/>
  <c r="A759" i="65" s="1"/>
  <c r="A760" i="65" s="1"/>
  <c r="A761" i="65" s="1"/>
  <c r="A762" i="65" s="1"/>
  <c r="A763" i="65" s="1"/>
  <c r="A764" i="65" s="1"/>
  <c r="A765" i="65" s="1"/>
  <c r="A766" i="65" s="1"/>
  <c r="A767" i="65" s="1"/>
  <c r="A768" i="65" s="1"/>
  <c r="A769" i="65" s="1"/>
  <c r="A770" i="65" s="1"/>
  <c r="A771" i="65" s="1"/>
  <c r="A772" i="65" s="1"/>
  <c r="A707" i="65"/>
  <c r="A708" i="65" s="1"/>
  <c r="A709" i="65" s="1"/>
  <c r="A710" i="65" s="1"/>
  <c r="A711" i="65" s="1"/>
  <c r="A712" i="65" s="1"/>
  <c r="A713" i="65" s="1"/>
  <c r="A714" i="65" s="1"/>
  <c r="A715" i="65" s="1"/>
  <c r="A716" i="65" s="1"/>
  <c r="A717" i="65" s="1"/>
  <c r="A718" i="65" s="1"/>
  <c r="A719" i="65" s="1"/>
  <c r="A720" i="65" s="1"/>
  <c r="A721" i="65" s="1"/>
  <c r="A722" i="65" s="1"/>
  <c r="A723" i="65" s="1"/>
  <c r="A724" i="65" s="1"/>
  <c r="A725" i="65" s="1"/>
  <c r="A726" i="65" s="1"/>
  <c r="A727" i="65" s="1"/>
  <c r="A728" i="65" s="1"/>
  <c r="A674" i="65"/>
  <c r="A675" i="65" s="1"/>
  <c r="A676" i="65" s="1"/>
  <c r="A677" i="65" s="1"/>
  <c r="A678" i="65" s="1"/>
  <c r="A679" i="65" s="1"/>
  <c r="A680" i="65" s="1"/>
  <c r="A681" i="65" s="1"/>
  <c r="A682" i="65" s="1"/>
  <c r="A683" i="65" s="1"/>
  <c r="A684" i="65" s="1"/>
  <c r="A685" i="65" s="1"/>
  <c r="A686" i="65" s="1"/>
  <c r="A687" i="65" s="1"/>
  <c r="A688" i="65" s="1"/>
  <c r="A689" i="65" s="1"/>
  <c r="A690" i="65" s="1"/>
  <c r="A691" i="65" s="1"/>
  <c r="A692" i="65" s="1"/>
  <c r="A693" i="65" s="1"/>
  <c r="A694" i="65" s="1"/>
  <c r="A695" i="65" s="1"/>
  <c r="A696" i="65" s="1"/>
  <c r="A697" i="65" s="1"/>
  <c r="A698" i="65" s="1"/>
  <c r="A699" i="65" s="1"/>
  <c r="A700" i="65" s="1"/>
  <c r="A701" i="65" s="1"/>
  <c r="A702" i="65" s="1"/>
  <c r="A703" i="65" s="1"/>
  <c r="A704" i="65" s="1"/>
  <c r="A705" i="65" s="1"/>
  <c r="A662" i="65"/>
  <c r="A663" i="65" s="1"/>
  <c r="A664" i="65" s="1"/>
  <c r="A665" i="65" s="1"/>
  <c r="A666" i="65" s="1"/>
  <c r="A667" i="65" s="1"/>
  <c r="A668" i="65" s="1"/>
  <c r="A669" i="65" s="1"/>
  <c r="A670" i="65" s="1"/>
  <c r="A671" i="65" s="1"/>
  <c r="A672" i="65" s="1"/>
  <c r="A654" i="65"/>
  <c r="A655" i="65" s="1"/>
  <c r="A656" i="65" s="1"/>
  <c r="A657" i="65" s="1"/>
  <c r="A658" i="65" s="1"/>
  <c r="A659" i="65" s="1"/>
  <c r="A660" i="65" s="1"/>
  <c r="A629" i="65"/>
  <c r="A630" i="65" s="1"/>
  <c r="A631" i="65" s="1"/>
  <c r="A632" i="65" s="1"/>
  <c r="A633" i="65" s="1"/>
  <c r="A634" i="65" s="1"/>
  <c r="A635" i="65" s="1"/>
  <c r="A636" i="65" s="1"/>
  <c r="A637" i="65" s="1"/>
  <c r="A638" i="65" s="1"/>
  <c r="A639" i="65" s="1"/>
  <c r="A640" i="65" s="1"/>
  <c r="A641" i="65" s="1"/>
  <c r="A642" i="65" s="1"/>
  <c r="A643" i="65" s="1"/>
  <c r="A644" i="65" s="1"/>
  <c r="A645" i="65" s="1"/>
  <c r="A646" i="65" s="1"/>
  <c r="A647" i="65" s="1"/>
  <c r="A648" i="65" s="1"/>
  <c r="A649" i="65" s="1"/>
  <c r="A650" i="65" s="1"/>
  <c r="A651" i="65" s="1"/>
  <c r="A652" i="65" s="1"/>
  <c r="A627" i="65"/>
  <c r="A623" i="65"/>
  <c r="A624" i="65" s="1"/>
  <c r="A625" i="65" s="1"/>
  <c r="A605" i="65"/>
  <c r="A606" i="65" s="1"/>
  <c r="A607" i="65" s="1"/>
  <c r="A608" i="65" s="1"/>
  <c r="A609" i="65" s="1"/>
  <c r="A610" i="65" s="1"/>
  <c r="A611" i="65" s="1"/>
  <c r="A612" i="65" s="1"/>
  <c r="A613" i="65" s="1"/>
  <c r="A614" i="65" s="1"/>
  <c r="A615" i="65" s="1"/>
  <c r="A616" i="65" s="1"/>
  <c r="A617" i="65" s="1"/>
  <c r="A618" i="65" s="1"/>
  <c r="A619" i="65" s="1"/>
  <c r="A620" i="65" s="1"/>
  <c r="A560" i="65"/>
  <c r="A561" i="65" s="1"/>
  <c r="A562" i="65" s="1"/>
  <c r="A563" i="65" s="1"/>
  <c r="A564" i="65" s="1"/>
  <c r="A565" i="65" s="1"/>
  <c r="A566" i="65" s="1"/>
  <c r="A567" i="65" s="1"/>
  <c r="A568" i="65" s="1"/>
  <c r="A569" i="65" s="1"/>
  <c r="A570" i="65" s="1"/>
  <c r="A571" i="65" s="1"/>
  <c r="A572" i="65" s="1"/>
  <c r="A573" i="65" s="1"/>
  <c r="A574" i="65" s="1"/>
  <c r="A575" i="65" s="1"/>
  <c r="A576" i="65" s="1"/>
  <c r="A577" i="65" s="1"/>
  <c r="A578" i="65" s="1"/>
  <c r="A579" i="65" s="1"/>
  <c r="A580" i="65" s="1"/>
  <c r="A581" i="65" s="1"/>
  <c r="A582" i="65" s="1"/>
  <c r="A583" i="65" s="1"/>
  <c r="A584" i="65" s="1"/>
  <c r="A585" i="65" s="1"/>
  <c r="A586" i="65" s="1"/>
  <c r="A587" i="65" s="1"/>
  <c r="A588" i="65" s="1"/>
  <c r="A589" i="65" s="1"/>
  <c r="A590" i="65" s="1"/>
  <c r="A591" i="65" s="1"/>
  <c r="A592" i="65" s="1"/>
  <c r="A593" i="65" s="1"/>
  <c r="A594" i="65" s="1"/>
  <c r="A595" i="65" s="1"/>
  <c r="A596" i="65" s="1"/>
  <c r="A597" i="65" s="1"/>
  <c r="A598" i="65" s="1"/>
  <c r="A599" i="65" s="1"/>
  <c r="A545" i="65"/>
  <c r="A546" i="65" s="1"/>
  <c r="A547" i="65" s="1"/>
  <c r="A548" i="65" s="1"/>
  <c r="A549" i="65" s="1"/>
  <c r="A550" i="65" s="1"/>
  <c r="A551" i="65" s="1"/>
  <c r="A552" i="65" s="1"/>
  <c r="A553" i="65" s="1"/>
  <c r="A554" i="65" s="1"/>
  <c r="A555" i="65" s="1"/>
  <c r="A556" i="65" s="1"/>
  <c r="A557" i="65" s="1"/>
  <c r="A521" i="65"/>
  <c r="A522" i="65" s="1"/>
  <c r="A523" i="65" s="1"/>
  <c r="A524" i="65" s="1"/>
  <c r="A525" i="65" s="1"/>
  <c r="A526" i="65" s="1"/>
  <c r="A527" i="65" s="1"/>
  <c r="A528" i="65" s="1"/>
  <c r="A529" i="65" s="1"/>
  <c r="A530" i="65" s="1"/>
  <c r="A531" i="65" s="1"/>
  <c r="A532" i="65" s="1"/>
  <c r="A533" i="65" s="1"/>
  <c r="A534" i="65" s="1"/>
  <c r="A535" i="65" s="1"/>
  <c r="A536" i="65" s="1"/>
  <c r="A537" i="65" s="1"/>
  <c r="A538" i="65" s="1"/>
  <c r="A539" i="65" s="1"/>
  <c r="A540" i="65" s="1"/>
  <c r="A541" i="65" s="1"/>
  <c r="A542" i="65" s="1"/>
  <c r="A543" i="65" s="1"/>
  <c r="A483" i="65"/>
  <c r="A484" i="65" s="1"/>
  <c r="A485" i="65" s="1"/>
  <c r="A486" i="65" s="1"/>
  <c r="A487" i="65" s="1"/>
  <c r="A488" i="65" s="1"/>
  <c r="A489" i="65" s="1"/>
  <c r="A490" i="65" s="1"/>
  <c r="A491" i="65" s="1"/>
  <c r="A492" i="65" s="1"/>
  <c r="A493" i="65" s="1"/>
  <c r="A494" i="65" s="1"/>
  <c r="A495" i="65" s="1"/>
  <c r="A496" i="65" s="1"/>
  <c r="A497" i="65" s="1"/>
  <c r="A498" i="65" s="1"/>
  <c r="A499" i="65" s="1"/>
  <c r="A500" i="65" s="1"/>
  <c r="A501" i="65" s="1"/>
  <c r="A502" i="65" s="1"/>
  <c r="A503" i="65" s="1"/>
  <c r="A504" i="65" s="1"/>
  <c r="A505" i="65" s="1"/>
  <c r="A506" i="65" s="1"/>
  <c r="A507" i="65" s="1"/>
  <c r="A508" i="65" s="1"/>
  <c r="A509" i="65" s="1"/>
  <c r="A510" i="65" s="1"/>
  <c r="A511" i="65" s="1"/>
  <c r="A512" i="65" s="1"/>
  <c r="A513" i="65" s="1"/>
  <c r="A514" i="65" s="1"/>
  <c r="A515" i="65" s="1"/>
  <c r="A516" i="65" s="1"/>
  <c r="A517" i="65" s="1"/>
  <c r="A518" i="65" s="1"/>
  <c r="A519" i="65" s="1"/>
  <c r="A472" i="65"/>
  <c r="A473" i="65" s="1"/>
  <c r="A474" i="65" s="1"/>
  <c r="A475" i="65" s="1"/>
  <c r="A476" i="65" s="1"/>
  <c r="A477" i="65" s="1"/>
  <c r="A478" i="65" s="1"/>
  <c r="A479" i="65" s="1"/>
  <c r="A480" i="65" s="1"/>
  <c r="A481" i="65" s="1"/>
  <c r="A467" i="65"/>
  <c r="A468" i="65" s="1"/>
  <c r="A469" i="65" s="1"/>
  <c r="A470" i="65" s="1"/>
  <c r="A430" i="65"/>
  <c r="A431" i="65" s="1"/>
  <c r="A432" i="65" s="1"/>
  <c r="A433" i="65" s="1"/>
  <c r="A434" i="65" s="1"/>
  <c r="A435" i="65" s="1"/>
  <c r="A436" i="65" s="1"/>
  <c r="A437" i="65" s="1"/>
  <c r="A438" i="65" s="1"/>
  <c r="A439" i="65" s="1"/>
  <c r="A440" i="65" s="1"/>
  <c r="A441" i="65" s="1"/>
  <c r="A442" i="65" s="1"/>
  <c r="A443" i="65" s="1"/>
  <c r="A444" i="65" s="1"/>
  <c r="A445" i="65" s="1"/>
  <c r="A446" i="65" s="1"/>
  <c r="A447" i="65" s="1"/>
  <c r="A448" i="65" s="1"/>
  <c r="A449" i="65" s="1"/>
  <c r="A450" i="65" s="1"/>
  <c r="A451" i="65" s="1"/>
  <c r="A452" i="65" s="1"/>
  <c r="A453" i="65" s="1"/>
  <c r="A454" i="65" s="1"/>
  <c r="A455" i="65" s="1"/>
  <c r="A456" i="65" s="1"/>
  <c r="A457" i="65" s="1"/>
  <c r="A458" i="65" s="1"/>
  <c r="A459" i="65" s="1"/>
  <c r="A460" i="65" s="1"/>
  <c r="A461" i="65" s="1"/>
  <c r="A462" i="65" s="1"/>
  <c r="A463" i="65" s="1"/>
  <c r="A464" i="65" s="1"/>
  <c r="A465" i="65" s="1"/>
  <c r="A265" i="65"/>
  <c r="A266" i="65" s="1"/>
  <c r="A267" i="65" s="1"/>
  <c r="A268" i="65" s="1"/>
  <c r="A269" i="65" s="1"/>
  <c r="A270" i="65" s="1"/>
  <c r="A271" i="65" s="1"/>
  <c r="A272" i="65" s="1"/>
  <c r="A273" i="65" s="1"/>
  <c r="A274" i="65" s="1"/>
  <c r="A275" i="65" s="1"/>
  <c r="A276" i="65" s="1"/>
  <c r="A277" i="65" s="1"/>
  <c r="A278" i="65" s="1"/>
  <c r="A279" i="65" s="1"/>
  <c r="A280" i="65" s="1"/>
  <c r="A281" i="65" s="1"/>
  <c r="A282" i="65" s="1"/>
  <c r="A283" i="65" s="1"/>
  <c r="A284" i="65" s="1"/>
  <c r="A285" i="65" s="1"/>
  <c r="A286" i="65" s="1"/>
  <c r="A287" i="65" s="1"/>
  <c r="A288" i="65" s="1"/>
  <c r="A289" i="65" s="1"/>
  <c r="A290" i="65" s="1"/>
  <c r="A291" i="65" s="1"/>
  <c r="A292" i="65" s="1"/>
  <c r="A293" i="65" s="1"/>
  <c r="A294" i="65" s="1"/>
  <c r="A295" i="65" s="1"/>
  <c r="A296" i="65" s="1"/>
  <c r="A297" i="65" s="1"/>
  <c r="A298" i="65" s="1"/>
  <c r="A299" i="65" s="1"/>
  <c r="A300" i="65" s="1"/>
  <c r="A301" i="65" s="1"/>
  <c r="A302" i="65" s="1"/>
  <c r="A303" i="65" s="1"/>
  <c r="A304" i="65" s="1"/>
  <c r="A305" i="65" s="1"/>
  <c r="A306" i="65" s="1"/>
  <c r="A307" i="65" s="1"/>
  <c r="A308" i="65" s="1"/>
  <c r="A309" i="65" s="1"/>
  <c r="A310" i="65" s="1"/>
  <c r="A311" i="65" s="1"/>
  <c r="A312" i="65" s="1"/>
  <c r="A313" i="65" s="1"/>
  <c r="A314" i="65" s="1"/>
  <c r="A315" i="65" s="1"/>
  <c r="A316" i="65" s="1"/>
  <c r="A317" i="65" s="1"/>
  <c r="A318" i="65" s="1"/>
  <c r="A319" i="65" s="1"/>
  <c r="A320" i="65" s="1"/>
  <c r="A321" i="65" s="1"/>
  <c r="A322" i="65" s="1"/>
  <c r="A323" i="65" s="1"/>
  <c r="A324" i="65" s="1"/>
  <c r="A325" i="65" s="1"/>
  <c r="A326" i="65" s="1"/>
  <c r="A327" i="65" s="1"/>
  <c r="A328" i="65" s="1"/>
  <c r="A329" i="65" s="1"/>
  <c r="A330" i="65" s="1"/>
  <c r="A331" i="65" s="1"/>
  <c r="A332" i="65" s="1"/>
  <c r="A333" i="65" s="1"/>
  <c r="A334" i="65" s="1"/>
  <c r="A335" i="65" s="1"/>
  <c r="A336" i="65" s="1"/>
  <c r="A337" i="65" s="1"/>
  <c r="A338" i="65" s="1"/>
  <c r="A339" i="65" s="1"/>
  <c r="A340" i="65" s="1"/>
  <c r="A341" i="65" s="1"/>
  <c r="A342" i="65" s="1"/>
  <c r="A343" i="65" s="1"/>
  <c r="A344" i="65" s="1"/>
  <c r="A345" i="65" s="1"/>
  <c r="A346" i="65" s="1"/>
  <c r="A347" i="65" s="1"/>
  <c r="A348" i="65" s="1"/>
  <c r="A349" i="65" s="1"/>
  <c r="A350" i="65" s="1"/>
  <c r="A351" i="65" s="1"/>
  <c r="A352" i="65" s="1"/>
  <c r="A353" i="65" s="1"/>
  <c r="A354" i="65" s="1"/>
  <c r="A355" i="65" s="1"/>
  <c r="A356" i="65" s="1"/>
  <c r="A357" i="65" s="1"/>
  <c r="A358" i="65" s="1"/>
  <c r="A359" i="65" s="1"/>
  <c r="A360" i="65" s="1"/>
  <c r="A361" i="65" s="1"/>
  <c r="A362" i="65" s="1"/>
  <c r="A363" i="65" s="1"/>
  <c r="A364" i="65" s="1"/>
  <c r="A365" i="65" s="1"/>
  <c r="A366" i="65" s="1"/>
  <c r="A367" i="65" s="1"/>
  <c r="A368" i="65" s="1"/>
  <c r="A369" i="65" s="1"/>
  <c r="A370" i="65" s="1"/>
  <c r="A371" i="65" s="1"/>
  <c r="A372" i="65" s="1"/>
  <c r="A373" i="65" s="1"/>
  <c r="A374" i="65" s="1"/>
  <c r="A375" i="65" s="1"/>
  <c r="A376" i="65" s="1"/>
  <c r="A377" i="65" s="1"/>
  <c r="A378" i="65" s="1"/>
  <c r="A379" i="65" s="1"/>
  <c r="A380" i="65" s="1"/>
  <c r="A381" i="65" s="1"/>
  <c r="A382" i="65" s="1"/>
  <c r="A383" i="65" s="1"/>
  <c r="A384" i="65" s="1"/>
  <c r="A385" i="65" s="1"/>
  <c r="A386" i="65" s="1"/>
  <c r="A387" i="65" s="1"/>
  <c r="A388" i="65" s="1"/>
  <c r="A389" i="65" s="1"/>
  <c r="A390" i="65" s="1"/>
  <c r="A391" i="65" s="1"/>
  <c r="A392" i="65" s="1"/>
  <c r="A393" i="65" s="1"/>
  <c r="A394" i="65" s="1"/>
  <c r="A395" i="65" s="1"/>
  <c r="A396" i="65" s="1"/>
  <c r="A397" i="65" s="1"/>
  <c r="A398" i="65" s="1"/>
  <c r="A399" i="65" s="1"/>
  <c r="A400" i="65" s="1"/>
  <c r="A401" i="65" s="1"/>
  <c r="A402" i="65" s="1"/>
  <c r="A403" i="65" s="1"/>
  <c r="A404" i="65" s="1"/>
  <c r="A405" i="65" s="1"/>
  <c r="A406" i="65" s="1"/>
  <c r="A407" i="65" s="1"/>
  <c r="A408" i="65" s="1"/>
  <c r="A409" i="65" s="1"/>
  <c r="A410" i="65" s="1"/>
  <c r="A411" i="65" s="1"/>
  <c r="A412" i="65" s="1"/>
  <c r="A413" i="65" s="1"/>
  <c r="A414" i="65" s="1"/>
  <c r="A415" i="65" s="1"/>
  <c r="A416" i="65" s="1"/>
  <c r="A417" i="65" s="1"/>
  <c r="A418" i="65" s="1"/>
  <c r="A419" i="65" s="1"/>
  <c r="A420" i="65" s="1"/>
  <c r="A421" i="65" s="1"/>
  <c r="A422" i="65" s="1"/>
  <c r="A423" i="65" s="1"/>
  <c r="A424" i="65" s="1"/>
  <c r="A425" i="65" s="1"/>
  <c r="A426" i="65" s="1"/>
  <c r="A427" i="65" s="1"/>
  <c r="A428" i="65" s="1"/>
  <c r="A246" i="65"/>
  <c r="A247" i="65" s="1"/>
  <c r="A248" i="65" s="1"/>
  <c r="A249" i="65" s="1"/>
  <c r="A250" i="65" s="1"/>
  <c r="A251" i="65" s="1"/>
  <c r="A252" i="65" s="1"/>
  <c r="A253" i="65" s="1"/>
  <c r="A254" i="65" s="1"/>
  <c r="A255" i="65" s="1"/>
  <c r="A256" i="65" s="1"/>
  <c r="A257" i="65" s="1"/>
  <c r="A258" i="65" s="1"/>
  <c r="A259" i="65" s="1"/>
  <c r="A260" i="65" s="1"/>
  <c r="A261" i="65" s="1"/>
  <c r="A262" i="65" s="1"/>
  <c r="A263" i="65" s="1"/>
  <c r="A239" i="65"/>
  <c r="A240" i="65" s="1"/>
  <c r="A241" i="65" s="1"/>
  <c r="A242" i="65" s="1"/>
  <c r="A243" i="65" s="1"/>
  <c r="A244" i="65" s="1"/>
  <c r="A230" i="65"/>
  <c r="A231" i="65" s="1"/>
  <c r="A232" i="65" s="1"/>
  <c r="A233" i="65" s="1"/>
  <c r="A234" i="65" s="1"/>
  <c r="A235" i="65" s="1"/>
  <c r="A236" i="65" s="1"/>
  <c r="A237" i="65" s="1"/>
  <c r="A134" i="65"/>
  <c r="A135" i="65" s="1"/>
  <c r="A136" i="65" s="1"/>
  <c r="A137" i="65" s="1"/>
  <c r="A138" i="65" s="1"/>
  <c r="A139" i="65" s="1"/>
  <c r="A140" i="65" s="1"/>
  <c r="A141" i="65" s="1"/>
  <c r="A142" i="65" s="1"/>
  <c r="A143" i="65" s="1"/>
  <c r="A144" i="65" s="1"/>
  <c r="A145" i="65" s="1"/>
  <c r="A146" i="65" s="1"/>
  <c r="A147" i="65" s="1"/>
  <c r="A148" i="65" s="1"/>
  <c r="A149" i="65" s="1"/>
  <c r="A150" i="65" s="1"/>
  <c r="A151" i="65" s="1"/>
  <c r="A152" i="65" s="1"/>
  <c r="A153" i="65" s="1"/>
  <c r="A154" i="65" s="1"/>
  <c r="A155" i="65" s="1"/>
  <c r="A156" i="65" s="1"/>
  <c r="A157" i="65" s="1"/>
  <c r="A158" i="65" s="1"/>
  <c r="A159" i="65" s="1"/>
  <c r="A160" i="65" s="1"/>
  <c r="A161" i="65" s="1"/>
  <c r="A162" i="65" s="1"/>
  <c r="A163" i="65" s="1"/>
  <c r="A164" i="65" s="1"/>
  <c r="A165" i="65" s="1"/>
  <c r="A166" i="65" s="1"/>
  <c r="A167" i="65" s="1"/>
  <c r="A168" i="65" s="1"/>
  <c r="A169" i="65" s="1"/>
  <c r="A170" i="65" s="1"/>
  <c r="A171" i="65" s="1"/>
  <c r="A172" i="65" s="1"/>
  <c r="A173" i="65" s="1"/>
  <c r="A174" i="65" s="1"/>
  <c r="A175" i="65" s="1"/>
  <c r="A176" i="65" s="1"/>
  <c r="A177" i="65" s="1"/>
  <c r="A178" i="65" s="1"/>
  <c r="A179" i="65" s="1"/>
  <c r="A180" i="65" s="1"/>
  <c r="A181" i="65" s="1"/>
  <c r="A182" i="65" s="1"/>
  <c r="A183" i="65" s="1"/>
  <c r="A184" i="65" s="1"/>
  <c r="A185" i="65" s="1"/>
  <c r="A186" i="65" s="1"/>
  <c r="A187" i="65" s="1"/>
  <c r="A188" i="65" s="1"/>
  <c r="A189" i="65" s="1"/>
  <c r="A190" i="65" s="1"/>
  <c r="A191" i="65" s="1"/>
  <c r="A192" i="65" s="1"/>
  <c r="A193" i="65" s="1"/>
  <c r="A194" i="65" s="1"/>
  <c r="A195" i="65" s="1"/>
  <c r="A196" i="65" s="1"/>
  <c r="A197" i="65" s="1"/>
  <c r="A198" i="65" s="1"/>
  <c r="A199" i="65" s="1"/>
  <c r="A200" i="65" s="1"/>
  <c r="A201" i="65" s="1"/>
  <c r="A202" i="65" s="1"/>
  <c r="A203" i="65" s="1"/>
  <c r="A204" i="65" s="1"/>
  <c r="A205" i="65" s="1"/>
  <c r="A206" i="65" s="1"/>
  <c r="A207" i="65" s="1"/>
  <c r="A208" i="65" s="1"/>
  <c r="A209" i="65" s="1"/>
  <c r="A210" i="65" s="1"/>
  <c r="A211" i="65" s="1"/>
  <c r="A212" i="65" s="1"/>
  <c r="A213" i="65" s="1"/>
  <c r="A214" i="65" s="1"/>
  <c r="A215" i="65" s="1"/>
  <c r="A216" i="65" s="1"/>
  <c r="A217" i="65" s="1"/>
  <c r="A218" i="65" s="1"/>
  <c r="A219" i="65" s="1"/>
  <c r="A220" i="65" s="1"/>
  <c r="A221" i="65" s="1"/>
  <c r="A222" i="65" s="1"/>
  <c r="A223" i="65" s="1"/>
  <c r="A224" i="65" s="1"/>
  <c r="A225" i="65" s="1"/>
  <c r="A226" i="65" s="1"/>
  <c r="A227" i="65" s="1"/>
  <c r="A228" i="65" s="1"/>
  <c r="A114" i="65"/>
  <c r="A115" i="65" s="1"/>
  <c r="A116" i="65" s="1"/>
  <c r="A117" i="65" s="1"/>
  <c r="A118" i="65" s="1"/>
  <c r="A119" i="65" s="1"/>
  <c r="A120" i="65" s="1"/>
  <c r="A121" i="65" s="1"/>
  <c r="A122" i="65" s="1"/>
  <c r="A123" i="65" s="1"/>
  <c r="A124" i="65" s="1"/>
  <c r="A125" i="65" s="1"/>
  <c r="A126" i="65" s="1"/>
  <c r="A127" i="65" s="1"/>
  <c r="A128" i="65" s="1"/>
  <c r="A129" i="65" s="1"/>
  <c r="A130" i="65" s="1"/>
  <c r="A131" i="65" s="1"/>
  <c r="A132" i="65" s="1"/>
  <c r="A14" i="65"/>
  <c r="A15" i="65" s="1"/>
  <c r="A16" i="65" s="1"/>
  <c r="A17" i="65" s="1"/>
  <c r="A18" i="65" s="1"/>
  <c r="A19" i="65" s="1"/>
  <c r="A20" i="65" s="1"/>
  <c r="A21" i="65" s="1"/>
  <c r="A22" i="65" s="1"/>
  <c r="A23" i="65" s="1"/>
  <c r="A24" i="65" s="1"/>
  <c r="A25" i="65" s="1"/>
  <c r="A26" i="65" s="1"/>
  <c r="A27" i="65" s="1"/>
  <c r="A28" i="65" s="1"/>
  <c r="A29" i="65" s="1"/>
  <c r="A30" i="65" s="1"/>
  <c r="A31" i="65" s="1"/>
  <c r="A32" i="65" s="1"/>
  <c r="A33" i="65" s="1"/>
  <c r="A34" i="65" s="1"/>
  <c r="A35" i="65" s="1"/>
  <c r="A36" i="65" s="1"/>
  <c r="A37" i="65" s="1"/>
  <c r="A38" i="65" s="1"/>
  <c r="A39" i="65" s="1"/>
  <c r="A40" i="65" s="1"/>
  <c r="A41" i="65" s="1"/>
  <c r="A42" i="65" s="1"/>
  <c r="A43" i="65" s="1"/>
  <c r="A44" i="65" s="1"/>
  <c r="A45" i="65" s="1"/>
  <c r="A46" i="65" s="1"/>
  <c r="A47" i="65" s="1"/>
  <c r="A48" i="65" s="1"/>
  <c r="A49" i="65" s="1"/>
  <c r="A50" i="65" s="1"/>
  <c r="A51" i="65" s="1"/>
  <c r="A52" i="65" s="1"/>
  <c r="A53" i="65" s="1"/>
  <c r="A54" i="65" s="1"/>
  <c r="A55" i="65" s="1"/>
  <c r="A56" i="65" s="1"/>
  <c r="A57" i="65" s="1"/>
  <c r="A58" i="65" s="1"/>
  <c r="A59" i="65" s="1"/>
  <c r="A60" i="65" s="1"/>
  <c r="A61" i="65" s="1"/>
  <c r="A62" i="65" s="1"/>
  <c r="A63" i="65" s="1"/>
  <c r="A64" i="65" s="1"/>
  <c r="A65" i="65" s="1"/>
  <c r="A66" i="65" s="1"/>
  <c r="A67" i="65" s="1"/>
  <c r="A68" i="65" s="1"/>
  <c r="A69" i="65" s="1"/>
  <c r="A70" i="65" s="1"/>
  <c r="A71" i="65" s="1"/>
  <c r="A72" i="65" s="1"/>
  <c r="A73" i="65" s="1"/>
  <c r="A74" i="65" s="1"/>
  <c r="A75" i="65" s="1"/>
  <c r="A76" i="65" s="1"/>
  <c r="A77" i="65" s="1"/>
  <c r="A78" i="65" s="1"/>
  <c r="A79" i="65" s="1"/>
  <c r="A80" i="65" s="1"/>
  <c r="A81" i="65" s="1"/>
  <c r="A82" i="65" s="1"/>
  <c r="A83" i="65" s="1"/>
  <c r="A84" i="65" s="1"/>
  <c r="A85" i="65" s="1"/>
  <c r="A86" i="65" s="1"/>
  <c r="A87" i="65" s="1"/>
  <c r="A88" i="65" s="1"/>
  <c r="A89" i="65" s="1"/>
  <c r="A90" i="65" s="1"/>
  <c r="A91" i="65" s="1"/>
  <c r="A92" i="65" s="1"/>
  <c r="A93" i="65" s="1"/>
  <c r="A94" i="65" s="1"/>
  <c r="A95" i="65" s="1"/>
  <c r="A96" i="65" s="1"/>
  <c r="A97" i="65" s="1"/>
  <c r="A98" i="65" s="1"/>
  <c r="A99" i="65" s="1"/>
  <c r="A100" i="65" s="1"/>
  <c r="A101" i="65" s="1"/>
  <c r="A102" i="65" s="1"/>
  <c r="A103" i="65" s="1"/>
  <c r="A104" i="65" s="1"/>
  <c r="A105" i="65" s="1"/>
  <c r="A106" i="65" s="1"/>
  <c r="A107" i="65" s="1"/>
  <c r="A108" i="65" s="1"/>
  <c r="A109" i="65" s="1"/>
  <c r="A110" i="65" s="1"/>
  <c r="A111" i="65" s="1"/>
  <c r="A112" i="65" s="1"/>
  <c r="A5" i="65"/>
  <c r="A6" i="65" s="1"/>
  <c r="A7" i="65" s="1"/>
  <c r="A8" i="65" s="1"/>
  <c r="A9" i="65" s="1"/>
  <c r="A10" i="65" s="1"/>
  <c r="A11" i="65" s="1"/>
  <c r="A12" i="65" s="1"/>
  <c r="Z12" i="57"/>
  <c r="AA12" i="57"/>
  <c r="AB12" i="57"/>
  <c r="AC12" i="57"/>
  <c r="AD12" i="57"/>
  <c r="AE12" i="57"/>
  <c r="AF12" i="57"/>
  <c r="AG12" i="57"/>
  <c r="AH12" i="57"/>
  <c r="Z13" i="57"/>
  <c r="AA13" i="57"/>
  <c r="AB13" i="57"/>
  <c r="AC13" i="57"/>
  <c r="AD13" i="57"/>
  <c r="AE13" i="57"/>
  <c r="AF13" i="57"/>
  <c r="AG13" i="57"/>
  <c r="AH13" i="57"/>
  <c r="Z14" i="57"/>
  <c r="AA14" i="57"/>
  <c r="AB14" i="57"/>
  <c r="AC14" i="57"/>
  <c r="AD14" i="57"/>
  <c r="AE14" i="57"/>
  <c r="AF14" i="57"/>
  <c r="AG14" i="57"/>
  <c r="AH14" i="57"/>
  <c r="Z15" i="57"/>
  <c r="AA15" i="57"/>
  <c r="AB15" i="57"/>
  <c r="AC15" i="57"/>
  <c r="AD15" i="57"/>
  <c r="AE15" i="57"/>
  <c r="AF15" i="57"/>
  <c r="AG15" i="57"/>
  <c r="AH15" i="57"/>
  <c r="Z16" i="57"/>
  <c r="AA16" i="57"/>
  <c r="AB16" i="57"/>
  <c r="AC16" i="57"/>
  <c r="AD16" i="57"/>
  <c r="AE16" i="57"/>
  <c r="AF16" i="57"/>
  <c r="AG16" i="57"/>
  <c r="AH16" i="57"/>
  <c r="Z17" i="57"/>
  <c r="AA17" i="57"/>
  <c r="AB17" i="57"/>
  <c r="AC17" i="57"/>
  <c r="AD17" i="57"/>
  <c r="AE17" i="57"/>
  <c r="AF17" i="57"/>
  <c r="AG17" i="57"/>
  <c r="AH17" i="57"/>
  <c r="Z18" i="57"/>
  <c r="AA18" i="57"/>
  <c r="AB18" i="57"/>
  <c r="AC18" i="57"/>
  <c r="AD18" i="57"/>
  <c r="AE18" i="57"/>
  <c r="AF18" i="57"/>
  <c r="AG18" i="57"/>
  <c r="AH18" i="57"/>
  <c r="Z19" i="57"/>
  <c r="AA19" i="57"/>
  <c r="AB19" i="57"/>
  <c r="AC19" i="57"/>
  <c r="AD19" i="57"/>
  <c r="AE19" i="57"/>
  <c r="AF19" i="57"/>
  <c r="AG19" i="57"/>
  <c r="AH19" i="57"/>
  <c r="Z20" i="57"/>
  <c r="AA20" i="57"/>
  <c r="AB20" i="57"/>
  <c r="AC20" i="57"/>
  <c r="AD20" i="57"/>
  <c r="AE20" i="57"/>
  <c r="AF20" i="57"/>
  <c r="AG20" i="57"/>
  <c r="AH20" i="57"/>
  <c r="Z21" i="57"/>
  <c r="AA21" i="57"/>
  <c r="AB21" i="57"/>
  <c r="AC21" i="57"/>
  <c r="AD21" i="57"/>
  <c r="AE21" i="57"/>
  <c r="AF21" i="57"/>
  <c r="AG21" i="57"/>
  <c r="AH21" i="57"/>
  <c r="Z22" i="57"/>
  <c r="AA22" i="57"/>
  <c r="AB22" i="57"/>
  <c r="AC22" i="57"/>
  <c r="AD22" i="57"/>
  <c r="AE22" i="57"/>
  <c r="AF22" i="57"/>
  <c r="AG22" i="57"/>
  <c r="AH22" i="57"/>
  <c r="Z23" i="57"/>
  <c r="AA23" i="57"/>
  <c r="AB23" i="57"/>
  <c r="AC23" i="57"/>
  <c r="AD23" i="57"/>
  <c r="AE23" i="57"/>
  <c r="AF23" i="57"/>
  <c r="AG23" i="57"/>
  <c r="AH23" i="57"/>
  <c r="Z24" i="57"/>
  <c r="AA24" i="57"/>
  <c r="AB24" i="57"/>
  <c r="AC24" i="57"/>
  <c r="AD24" i="57"/>
  <c r="AE24" i="57"/>
  <c r="AF24" i="57"/>
  <c r="AG24" i="57"/>
  <c r="AH24" i="57"/>
  <c r="Z25" i="57"/>
  <c r="AA25" i="57"/>
  <c r="AB25" i="57"/>
  <c r="AC25" i="57"/>
  <c r="AD25" i="57"/>
  <c r="AE25" i="57"/>
  <c r="AF25" i="57"/>
  <c r="AG25" i="57"/>
  <c r="AH25" i="57"/>
  <c r="Z26" i="57"/>
  <c r="AA26" i="57"/>
  <c r="AB26" i="57"/>
  <c r="AC26" i="57"/>
  <c r="AD26" i="57"/>
  <c r="AE26" i="57"/>
  <c r="AF26" i="57"/>
  <c r="AG26" i="57"/>
  <c r="AH26" i="57"/>
  <c r="Z27" i="57"/>
  <c r="AA27" i="57"/>
  <c r="AB27" i="57"/>
  <c r="AC27" i="57"/>
  <c r="AD27" i="57"/>
  <c r="AE27" i="57"/>
  <c r="AF27" i="57"/>
  <c r="AG27" i="57"/>
  <c r="AH27" i="57"/>
  <c r="Z28" i="57"/>
  <c r="AA28" i="57"/>
  <c r="AB28" i="57"/>
  <c r="AC28" i="57"/>
  <c r="AD28" i="57"/>
  <c r="AE28" i="57"/>
  <c r="AF28" i="57"/>
  <c r="AG28" i="57"/>
  <c r="AH28" i="57"/>
  <c r="Z29" i="57"/>
  <c r="AA29" i="57"/>
  <c r="AB29" i="57"/>
  <c r="AC29" i="57"/>
  <c r="AD29" i="57"/>
  <c r="AE29" i="57"/>
  <c r="AF29" i="57"/>
  <c r="AG29" i="57"/>
  <c r="AH29" i="57"/>
  <c r="Z30" i="57"/>
  <c r="AA30" i="57"/>
  <c r="AB30" i="57"/>
  <c r="AC30" i="57"/>
  <c r="AD30" i="57"/>
  <c r="AE30" i="57"/>
  <c r="AF30" i="57"/>
  <c r="AG30" i="57"/>
  <c r="AH30" i="57"/>
  <c r="Z31" i="57"/>
  <c r="AA31" i="57"/>
  <c r="AB31" i="57"/>
  <c r="AC31" i="57"/>
  <c r="AD31" i="57"/>
  <c r="AE31" i="57"/>
  <c r="AF31" i="57"/>
  <c r="AG31" i="57"/>
  <c r="AH31" i="57"/>
  <c r="Z32" i="57"/>
  <c r="AA32" i="57"/>
  <c r="AB32" i="57"/>
  <c r="AC32" i="57"/>
  <c r="AD32" i="57"/>
  <c r="AE32" i="57"/>
  <c r="AF32" i="57"/>
  <c r="AG32" i="57"/>
  <c r="AH32" i="57"/>
  <c r="Z33" i="57"/>
  <c r="AA33" i="57"/>
  <c r="AB33" i="57"/>
  <c r="AC33" i="57"/>
  <c r="AD33" i="57"/>
  <c r="AE33" i="57"/>
  <c r="AF33" i="57"/>
  <c r="AG33" i="57"/>
  <c r="AH33" i="57"/>
  <c r="Z34" i="57"/>
  <c r="AA34" i="57"/>
  <c r="AB34" i="57"/>
  <c r="AC34" i="57"/>
  <c r="AD34" i="57"/>
  <c r="AE34" i="57"/>
  <c r="AF34" i="57"/>
  <c r="AG34" i="57"/>
  <c r="AH34" i="57"/>
  <c r="Z35" i="57"/>
  <c r="AA35" i="57"/>
  <c r="AB35" i="57"/>
  <c r="AC35" i="57"/>
  <c r="AD35" i="57"/>
  <c r="AE35" i="57"/>
  <c r="AF35" i="57"/>
  <c r="AG35" i="57"/>
  <c r="AH35" i="57"/>
  <c r="Z36" i="57"/>
  <c r="AA36" i="57"/>
  <c r="AB36" i="57"/>
  <c r="AC36" i="57"/>
  <c r="AD36" i="57"/>
  <c r="AE36" i="57"/>
  <c r="AF36" i="57"/>
  <c r="AG36" i="57"/>
  <c r="AH36" i="57"/>
  <c r="Z37" i="57"/>
  <c r="AA37" i="57"/>
  <c r="AB37" i="57"/>
  <c r="AC37" i="57"/>
  <c r="AD37" i="57"/>
  <c r="AE37" i="57"/>
  <c r="AF37" i="57"/>
  <c r="AG37" i="57"/>
  <c r="AH37" i="57"/>
  <c r="Z38" i="57"/>
  <c r="AA38" i="57"/>
  <c r="AB38" i="57"/>
  <c r="AC38" i="57"/>
  <c r="AD38" i="57"/>
  <c r="AE38" i="57"/>
  <c r="AF38" i="57"/>
  <c r="AG38" i="57"/>
  <c r="AH38" i="57"/>
  <c r="Z39" i="57"/>
  <c r="AA39" i="57"/>
  <c r="AB39" i="57"/>
  <c r="AC39" i="57"/>
  <c r="AD39" i="57"/>
  <c r="AE39" i="57"/>
  <c r="AF39" i="57"/>
  <c r="AG39" i="57"/>
  <c r="AH39" i="57"/>
  <c r="Z40" i="57"/>
  <c r="AA40" i="57"/>
  <c r="AB40" i="57"/>
  <c r="AC40" i="57"/>
  <c r="AD40" i="57"/>
  <c r="AE40" i="57"/>
  <c r="AF40" i="57"/>
  <c r="AG40" i="57"/>
  <c r="AH40" i="57"/>
  <c r="Z41" i="57"/>
  <c r="AA41" i="57"/>
  <c r="AB41" i="57"/>
  <c r="AC41" i="57"/>
  <c r="AD41" i="57"/>
  <c r="AE41" i="57"/>
  <c r="AF41" i="57"/>
  <c r="AG41" i="57"/>
  <c r="AH41" i="57"/>
  <c r="Z42" i="57"/>
  <c r="AA42" i="57"/>
  <c r="AB42" i="57"/>
  <c r="AC42" i="57"/>
  <c r="AD42" i="57"/>
  <c r="AE42" i="57"/>
  <c r="AF42" i="57"/>
  <c r="AG42" i="57"/>
  <c r="AH42" i="57"/>
  <c r="Z43" i="57"/>
  <c r="AA43" i="57"/>
  <c r="AB43" i="57"/>
  <c r="AC43" i="57"/>
  <c r="AD43" i="57"/>
  <c r="AE43" i="57"/>
  <c r="AF43" i="57"/>
  <c r="AG43" i="57"/>
  <c r="AH43" i="57"/>
  <c r="Z44" i="57"/>
  <c r="AA44" i="57"/>
  <c r="AB44" i="57"/>
  <c r="AC44" i="57"/>
  <c r="AD44" i="57"/>
  <c r="AE44" i="57"/>
  <c r="AF44" i="57"/>
  <c r="AG44" i="57"/>
  <c r="AH44" i="57"/>
  <c r="Z45" i="57"/>
  <c r="AA45" i="57"/>
  <c r="AB45" i="57"/>
  <c r="AC45" i="57"/>
  <c r="AD45" i="57"/>
  <c r="AE45" i="57"/>
  <c r="AF45" i="57"/>
  <c r="AG45" i="57"/>
  <c r="AH45" i="57"/>
  <c r="Z46" i="57"/>
  <c r="AA46" i="57"/>
  <c r="AB46" i="57"/>
  <c r="AC46" i="57"/>
  <c r="AD46" i="57"/>
  <c r="AE46" i="57"/>
  <c r="AF46" i="57"/>
  <c r="AG46" i="57"/>
  <c r="AH46" i="57"/>
  <c r="Z47" i="57"/>
  <c r="AA47" i="57"/>
  <c r="AB47" i="57"/>
  <c r="AC47" i="57"/>
  <c r="AD47" i="57"/>
  <c r="AE47" i="57"/>
  <c r="AF47" i="57"/>
  <c r="AG47" i="57"/>
  <c r="AH47" i="57"/>
  <c r="Z48" i="57"/>
  <c r="AA48" i="57"/>
  <c r="AB48" i="57"/>
  <c r="AC48" i="57"/>
  <c r="AD48" i="57"/>
  <c r="AE48" i="57"/>
  <c r="AF48" i="57"/>
  <c r="AG48" i="57"/>
  <c r="AH48" i="57"/>
  <c r="Z49" i="57"/>
  <c r="AA49" i="57"/>
  <c r="AB49" i="57"/>
  <c r="AC49" i="57"/>
  <c r="AD49" i="57"/>
  <c r="AE49" i="57"/>
  <c r="AF49" i="57"/>
  <c r="AG49" i="57"/>
  <c r="AH49" i="57"/>
  <c r="Z50" i="57"/>
  <c r="AA50" i="57"/>
  <c r="AB50" i="57"/>
  <c r="AC50" i="57"/>
  <c r="AD50" i="57"/>
  <c r="AE50" i="57"/>
  <c r="AF50" i="57"/>
  <c r="AG50" i="57"/>
  <c r="AH50" i="57"/>
  <c r="W11" i="54"/>
  <c r="X11" i="54"/>
  <c r="Y11" i="54"/>
  <c r="V12" i="54"/>
  <c r="W12" i="54"/>
  <c r="X12" i="54"/>
  <c r="Y12" i="54"/>
  <c r="U13" i="54"/>
  <c r="V13" i="54"/>
  <c r="W13" i="54"/>
  <c r="X13" i="54"/>
  <c r="Y13" i="54"/>
  <c r="U14" i="54"/>
  <c r="V14" i="54"/>
  <c r="W14" i="54"/>
  <c r="X14" i="54"/>
  <c r="Y14" i="54"/>
  <c r="U15" i="54"/>
  <c r="V15" i="54"/>
  <c r="W15" i="54"/>
  <c r="X15" i="54"/>
  <c r="Y15" i="54"/>
  <c r="U16" i="54"/>
  <c r="V16" i="54"/>
  <c r="W16" i="54"/>
  <c r="X16" i="54"/>
  <c r="Y16" i="54"/>
  <c r="U17" i="54"/>
  <c r="V17" i="54"/>
  <c r="W17" i="54"/>
  <c r="X17" i="54"/>
  <c r="Y17" i="54"/>
  <c r="U18" i="54"/>
  <c r="V18" i="54"/>
  <c r="W18" i="54"/>
  <c r="X18" i="54"/>
  <c r="Y18" i="54"/>
  <c r="U19" i="54"/>
  <c r="V19" i="54"/>
  <c r="W19" i="54"/>
  <c r="X19" i="54"/>
  <c r="Y19" i="54"/>
  <c r="U20" i="54"/>
  <c r="V20" i="54"/>
  <c r="W20" i="54"/>
  <c r="X20" i="54"/>
  <c r="Y20" i="54"/>
  <c r="U21" i="54"/>
  <c r="V21" i="54"/>
  <c r="W21" i="54"/>
  <c r="X21" i="54"/>
  <c r="Y21" i="54"/>
  <c r="U22" i="54"/>
  <c r="V22" i="54"/>
  <c r="W22" i="54"/>
  <c r="X22" i="54"/>
  <c r="Y22" i="54"/>
  <c r="U23" i="54"/>
  <c r="V23" i="54"/>
  <c r="W23" i="54"/>
  <c r="X23" i="54"/>
  <c r="Y23" i="54"/>
  <c r="U24" i="54"/>
  <c r="V24" i="54"/>
  <c r="W24" i="54"/>
  <c r="X24" i="54"/>
  <c r="Y24" i="54"/>
  <c r="U25" i="54"/>
  <c r="V25" i="54"/>
  <c r="W25" i="54"/>
  <c r="X25" i="54"/>
  <c r="Y25" i="54"/>
  <c r="U26" i="54"/>
  <c r="V26" i="54"/>
  <c r="W26" i="54"/>
  <c r="X26" i="54"/>
  <c r="Y26" i="54"/>
  <c r="U27" i="54"/>
  <c r="V27" i="54"/>
  <c r="W27" i="54"/>
  <c r="X27" i="54"/>
  <c r="Y27" i="54"/>
  <c r="U28" i="54"/>
  <c r="V28" i="54"/>
  <c r="W28" i="54"/>
  <c r="X28" i="54"/>
  <c r="Y28" i="54"/>
  <c r="U29" i="54"/>
  <c r="V29" i="54"/>
  <c r="W29" i="54"/>
  <c r="X29" i="54"/>
  <c r="Y29" i="54"/>
  <c r="U30" i="54"/>
  <c r="V30" i="54"/>
  <c r="W30" i="54"/>
  <c r="X30" i="54"/>
  <c r="Y30" i="54"/>
  <c r="U31" i="54"/>
  <c r="V31" i="54"/>
  <c r="W31" i="54"/>
  <c r="X31" i="54"/>
  <c r="Y31" i="54"/>
  <c r="U32" i="54"/>
  <c r="V32" i="54"/>
  <c r="W32" i="54"/>
  <c r="X32" i="54"/>
  <c r="Y32" i="54"/>
  <c r="U33" i="54"/>
  <c r="V33" i="54"/>
  <c r="W33" i="54"/>
  <c r="X33" i="54"/>
  <c r="Y33" i="54"/>
  <c r="U34" i="54"/>
  <c r="V34" i="54"/>
  <c r="W34" i="54"/>
  <c r="X34" i="54"/>
  <c r="Y34" i="54"/>
  <c r="U35" i="54"/>
  <c r="V35" i="54"/>
  <c r="W35" i="54"/>
  <c r="X35" i="54"/>
  <c r="Y35" i="54"/>
  <c r="U36" i="54"/>
  <c r="V36" i="54"/>
  <c r="W36" i="54"/>
  <c r="X36" i="54"/>
  <c r="Y36" i="54"/>
  <c r="U37" i="54"/>
  <c r="V37" i="54"/>
  <c r="W37" i="54"/>
  <c r="X37" i="54"/>
  <c r="Y37" i="54"/>
  <c r="U38" i="54"/>
  <c r="V38" i="54"/>
  <c r="W38" i="54"/>
  <c r="X38" i="54"/>
  <c r="Y38" i="54"/>
  <c r="U39" i="54"/>
  <c r="V39" i="54"/>
  <c r="W39" i="54"/>
  <c r="X39" i="54"/>
  <c r="Y39" i="54"/>
  <c r="U40" i="54"/>
  <c r="V40" i="54"/>
  <c r="W40" i="54"/>
  <c r="X40" i="54"/>
  <c r="Y40" i="54"/>
  <c r="U41" i="54"/>
  <c r="V41" i="54"/>
  <c r="W41" i="54"/>
  <c r="X41" i="54"/>
  <c r="Y41" i="54"/>
  <c r="U42" i="54"/>
  <c r="V42" i="54"/>
  <c r="W42" i="54"/>
  <c r="X42" i="54"/>
  <c r="Y42" i="54"/>
  <c r="U43" i="54"/>
  <c r="V43" i="54"/>
  <c r="W43" i="54"/>
  <c r="X43" i="54"/>
  <c r="Y43" i="54"/>
  <c r="U44" i="54"/>
  <c r="V44" i="54"/>
  <c r="W44" i="54"/>
  <c r="X44" i="54"/>
  <c r="Y44" i="54"/>
  <c r="U45" i="54"/>
  <c r="V45" i="54"/>
  <c r="W45" i="54"/>
  <c r="X45" i="54"/>
  <c r="Y45" i="54"/>
  <c r="U46" i="54"/>
  <c r="V46" i="54"/>
  <c r="W46" i="54"/>
  <c r="X46" i="54"/>
  <c r="Y46" i="54"/>
  <c r="U47" i="54"/>
  <c r="V47" i="54"/>
  <c r="W47" i="54"/>
  <c r="X47" i="54"/>
  <c r="Y47" i="54"/>
  <c r="U48" i="54"/>
  <c r="V48" i="54"/>
  <c r="W48" i="54"/>
  <c r="X48" i="54"/>
  <c r="Y48" i="54"/>
  <c r="U49" i="54"/>
  <c r="V49" i="54"/>
  <c r="W49" i="54"/>
  <c r="X49" i="54"/>
  <c r="Y49" i="54"/>
  <c r="AF11" i="57"/>
  <c r="AH11" i="57"/>
  <c r="AD11" i="57"/>
  <c r="B12" i="57"/>
  <c r="B13" i="57"/>
  <c r="B14" i="57"/>
  <c r="B15" i="57"/>
  <c r="B16" i="57"/>
  <c r="B17" i="57"/>
  <c r="B18" i="57"/>
  <c r="B19" i="57"/>
  <c r="B20" i="57"/>
  <c r="B21" i="57"/>
  <c r="B22" i="57"/>
  <c r="B23" i="57"/>
  <c r="B24" i="57"/>
  <c r="B25" i="57"/>
  <c r="B26" i="57"/>
  <c r="B27" i="57"/>
  <c r="B28" i="57"/>
  <c r="B29" i="57"/>
  <c r="B30" i="57"/>
  <c r="B31" i="57"/>
  <c r="B32" i="57"/>
  <c r="B33" i="57"/>
  <c r="B34" i="57"/>
  <c r="B35" i="57"/>
  <c r="B36" i="57"/>
  <c r="B37" i="57"/>
  <c r="B38" i="57"/>
  <c r="B39" i="57"/>
  <c r="B40" i="57"/>
  <c r="B41" i="57"/>
  <c r="B42" i="57"/>
  <c r="B43" i="57"/>
  <c r="B44" i="57"/>
  <c r="B45" i="57"/>
  <c r="B46" i="57"/>
  <c r="B47" i="57"/>
  <c r="B48" i="57"/>
  <c r="B49" i="57"/>
  <c r="B50" i="57"/>
  <c r="B11" i="57"/>
  <c r="Y10" i="54"/>
  <c r="X10" i="54"/>
  <c r="W10" i="54"/>
  <c r="J11" i="54"/>
  <c r="U11" i="54" s="1"/>
  <c r="J12" i="54"/>
  <c r="U12" i="54" s="1"/>
  <c r="J13" i="54"/>
  <c r="J14" i="54"/>
  <c r="J15" i="54"/>
  <c r="J16" i="54"/>
  <c r="J17" i="54"/>
  <c r="J18" i="54"/>
  <c r="J19" i="54"/>
  <c r="J20" i="54"/>
  <c r="J21" i="54"/>
  <c r="J22" i="54"/>
  <c r="J23" i="54"/>
  <c r="J24" i="54"/>
  <c r="J25" i="54"/>
  <c r="J26" i="54"/>
  <c r="J27" i="54"/>
  <c r="J28" i="54"/>
  <c r="J29" i="54"/>
  <c r="J30" i="54"/>
  <c r="J31" i="54"/>
  <c r="J32" i="54"/>
  <c r="J33" i="54"/>
  <c r="J34" i="54"/>
  <c r="J35" i="54"/>
  <c r="J36" i="54"/>
  <c r="J37" i="54"/>
  <c r="J38" i="54"/>
  <c r="J39" i="54"/>
  <c r="J40" i="54"/>
  <c r="J41" i="54"/>
  <c r="J42" i="54"/>
  <c r="J43" i="54"/>
  <c r="J44" i="54"/>
  <c r="J45" i="54"/>
  <c r="J46" i="54"/>
  <c r="J47" i="54"/>
  <c r="J48" i="54"/>
  <c r="J49" i="54"/>
  <c r="J10" i="54"/>
  <c r="V10" i="54" s="1"/>
  <c r="Q9" i="54"/>
  <c r="K9" i="54"/>
  <c r="L9" i="54"/>
  <c r="M9" i="54"/>
  <c r="N9" i="54"/>
  <c r="O9" i="54"/>
  <c r="U12" i="57"/>
  <c r="V12" i="57"/>
  <c r="U13" i="57"/>
  <c r="V13" i="57"/>
  <c r="U14" i="57"/>
  <c r="V14" i="57"/>
  <c r="U15" i="57"/>
  <c r="V15" i="57"/>
  <c r="U16" i="57"/>
  <c r="V16" i="57"/>
  <c r="U17" i="57"/>
  <c r="V17" i="57"/>
  <c r="U18" i="57"/>
  <c r="V18" i="57"/>
  <c r="U19" i="57"/>
  <c r="V19" i="57"/>
  <c r="U20" i="57"/>
  <c r="V20" i="57"/>
  <c r="U21" i="57"/>
  <c r="V21" i="57"/>
  <c r="U22" i="57"/>
  <c r="V22" i="57"/>
  <c r="U23" i="57"/>
  <c r="V23" i="57"/>
  <c r="U24" i="57"/>
  <c r="V24" i="57"/>
  <c r="U25" i="57"/>
  <c r="V25" i="57"/>
  <c r="U26" i="57"/>
  <c r="V26" i="57"/>
  <c r="U27" i="57"/>
  <c r="V27" i="57"/>
  <c r="U28" i="57"/>
  <c r="V28" i="57"/>
  <c r="U29" i="57"/>
  <c r="V29" i="57"/>
  <c r="U30" i="57"/>
  <c r="V30" i="57"/>
  <c r="U31" i="57"/>
  <c r="V31" i="57"/>
  <c r="U32" i="57"/>
  <c r="V32" i="57"/>
  <c r="U33" i="57"/>
  <c r="V33" i="57"/>
  <c r="U34" i="57"/>
  <c r="V34" i="57"/>
  <c r="U35" i="57"/>
  <c r="V35" i="57"/>
  <c r="U36" i="57"/>
  <c r="V36" i="57"/>
  <c r="U37" i="57"/>
  <c r="V37" i="57"/>
  <c r="U38" i="57"/>
  <c r="V38" i="57"/>
  <c r="U39" i="57"/>
  <c r="V39" i="57"/>
  <c r="U40" i="57"/>
  <c r="V40" i="57"/>
  <c r="U41" i="57"/>
  <c r="V41" i="57"/>
  <c r="U42" i="57"/>
  <c r="V42" i="57"/>
  <c r="U43" i="57"/>
  <c r="V43" i="57"/>
  <c r="U44" i="57"/>
  <c r="V44" i="57"/>
  <c r="U45" i="57"/>
  <c r="V45" i="57"/>
  <c r="U46" i="57"/>
  <c r="V46" i="57"/>
  <c r="U47" i="57"/>
  <c r="V47" i="57"/>
  <c r="U48" i="57"/>
  <c r="V48" i="57"/>
  <c r="U49" i="57"/>
  <c r="V49" i="57"/>
  <c r="U50" i="57"/>
  <c r="V50" i="57"/>
  <c r="Q12" i="57"/>
  <c r="R12" i="57"/>
  <c r="S12" i="57"/>
  <c r="Q13" i="57"/>
  <c r="R13" i="57"/>
  <c r="S13" i="57"/>
  <c r="Q14" i="57"/>
  <c r="R14" i="57"/>
  <c r="S14" i="57"/>
  <c r="Q15" i="57"/>
  <c r="R15" i="57"/>
  <c r="S15" i="57"/>
  <c r="Q16" i="57"/>
  <c r="R16" i="57"/>
  <c r="S16" i="57"/>
  <c r="Q17" i="57"/>
  <c r="R17" i="57"/>
  <c r="S17" i="57"/>
  <c r="Q18" i="57"/>
  <c r="R18" i="57"/>
  <c r="S18" i="57"/>
  <c r="Q19" i="57"/>
  <c r="R19" i="57"/>
  <c r="S19" i="57"/>
  <c r="Q20" i="57"/>
  <c r="R20" i="57"/>
  <c r="S20" i="57"/>
  <c r="Q21" i="57"/>
  <c r="R21" i="57"/>
  <c r="S21" i="57"/>
  <c r="Q22" i="57"/>
  <c r="R22" i="57"/>
  <c r="S22" i="57"/>
  <c r="Q23" i="57"/>
  <c r="R23" i="57"/>
  <c r="S23" i="57"/>
  <c r="Q24" i="57"/>
  <c r="R24" i="57"/>
  <c r="S24" i="57"/>
  <c r="Q25" i="57"/>
  <c r="R25" i="57"/>
  <c r="S25" i="57"/>
  <c r="Q26" i="57"/>
  <c r="R26" i="57"/>
  <c r="S26" i="57"/>
  <c r="Q27" i="57"/>
  <c r="R27" i="57"/>
  <c r="S27" i="57"/>
  <c r="Q28" i="57"/>
  <c r="R28" i="57"/>
  <c r="S28" i="57"/>
  <c r="Q29" i="57"/>
  <c r="R29" i="57"/>
  <c r="S29" i="57"/>
  <c r="Q30" i="57"/>
  <c r="R30" i="57"/>
  <c r="S30" i="57"/>
  <c r="Q31" i="57"/>
  <c r="R31" i="57"/>
  <c r="S31" i="57"/>
  <c r="Q32" i="57"/>
  <c r="R32" i="57"/>
  <c r="S32" i="57"/>
  <c r="Q33" i="57"/>
  <c r="R33" i="57"/>
  <c r="S33" i="57"/>
  <c r="Q34" i="57"/>
  <c r="R34" i="57"/>
  <c r="S34" i="57"/>
  <c r="Q35" i="57"/>
  <c r="R35" i="57"/>
  <c r="S35" i="57"/>
  <c r="Q36" i="57"/>
  <c r="R36" i="57"/>
  <c r="S36" i="57"/>
  <c r="Q37" i="57"/>
  <c r="R37" i="57"/>
  <c r="S37" i="57"/>
  <c r="Q38" i="57"/>
  <c r="R38" i="57"/>
  <c r="S38" i="57"/>
  <c r="Q39" i="57"/>
  <c r="R39" i="57"/>
  <c r="S39" i="57"/>
  <c r="Q40" i="57"/>
  <c r="R40" i="57"/>
  <c r="S40" i="57"/>
  <c r="Q41" i="57"/>
  <c r="R41" i="57"/>
  <c r="S41" i="57"/>
  <c r="Q42" i="57"/>
  <c r="R42" i="57"/>
  <c r="S42" i="57"/>
  <c r="Q43" i="57"/>
  <c r="R43" i="57"/>
  <c r="S43" i="57"/>
  <c r="Q44" i="57"/>
  <c r="R44" i="57"/>
  <c r="S44" i="57"/>
  <c r="Q45" i="57"/>
  <c r="R45" i="57"/>
  <c r="S45" i="57"/>
  <c r="Q46" i="57"/>
  <c r="R46" i="57"/>
  <c r="S46" i="57"/>
  <c r="Q47" i="57"/>
  <c r="R47" i="57"/>
  <c r="S47" i="57"/>
  <c r="Q48" i="57"/>
  <c r="R48" i="57"/>
  <c r="S48" i="57"/>
  <c r="Q49" i="57"/>
  <c r="R49" i="57"/>
  <c r="S49" i="57"/>
  <c r="Q50" i="57"/>
  <c r="R50" i="57"/>
  <c r="S50" i="57"/>
  <c r="I12" i="57"/>
  <c r="J12" i="57"/>
  <c r="I13" i="57"/>
  <c r="J13" i="57"/>
  <c r="I14" i="57"/>
  <c r="J14" i="57"/>
  <c r="I15" i="57"/>
  <c r="J15" i="57"/>
  <c r="I16" i="57"/>
  <c r="J16" i="57"/>
  <c r="I17" i="57"/>
  <c r="J17" i="57"/>
  <c r="I18" i="57"/>
  <c r="J18" i="57"/>
  <c r="I19" i="57"/>
  <c r="J19" i="57"/>
  <c r="I20" i="57"/>
  <c r="J20" i="57"/>
  <c r="I21" i="57"/>
  <c r="J21" i="57"/>
  <c r="I22" i="57"/>
  <c r="J22" i="57"/>
  <c r="I23" i="57"/>
  <c r="J23" i="57"/>
  <c r="I24" i="57"/>
  <c r="J24" i="57"/>
  <c r="I25" i="57"/>
  <c r="J25" i="57"/>
  <c r="I26" i="57"/>
  <c r="J26" i="57"/>
  <c r="I27" i="57"/>
  <c r="J27" i="57"/>
  <c r="I28" i="57"/>
  <c r="J28" i="57"/>
  <c r="I29" i="57"/>
  <c r="J29" i="57"/>
  <c r="I30" i="57"/>
  <c r="J30" i="57"/>
  <c r="I31" i="57"/>
  <c r="J31" i="57"/>
  <c r="I32" i="57"/>
  <c r="J32" i="57"/>
  <c r="I33" i="57"/>
  <c r="J33" i="57"/>
  <c r="I34" i="57"/>
  <c r="J34" i="57"/>
  <c r="I35" i="57"/>
  <c r="J35" i="57"/>
  <c r="I36" i="57"/>
  <c r="J36" i="57"/>
  <c r="I37" i="57"/>
  <c r="J37" i="57"/>
  <c r="I38" i="57"/>
  <c r="J38" i="57"/>
  <c r="I39" i="57"/>
  <c r="J39" i="57"/>
  <c r="I40" i="57"/>
  <c r="J40" i="57"/>
  <c r="I41" i="57"/>
  <c r="J41" i="57"/>
  <c r="I42" i="57"/>
  <c r="J42" i="57"/>
  <c r="I43" i="57"/>
  <c r="J43" i="57"/>
  <c r="I44" i="57"/>
  <c r="J44" i="57"/>
  <c r="I45" i="57"/>
  <c r="J45" i="57"/>
  <c r="I46" i="57"/>
  <c r="J46" i="57"/>
  <c r="I47" i="57"/>
  <c r="J47" i="57"/>
  <c r="I48" i="57"/>
  <c r="J48" i="57"/>
  <c r="I49" i="57"/>
  <c r="J49" i="57"/>
  <c r="I50" i="57"/>
  <c r="J50" i="57"/>
  <c r="G12" i="57"/>
  <c r="H12" i="57"/>
  <c r="G13" i="57"/>
  <c r="H13" i="57"/>
  <c r="G14" i="57"/>
  <c r="H14" i="57"/>
  <c r="G15" i="57"/>
  <c r="H15" i="57"/>
  <c r="G16" i="57"/>
  <c r="H16" i="57"/>
  <c r="G17" i="57"/>
  <c r="H17" i="57"/>
  <c r="G18" i="57"/>
  <c r="H18" i="57"/>
  <c r="G19" i="57"/>
  <c r="H19" i="57"/>
  <c r="G20" i="57"/>
  <c r="H20" i="57"/>
  <c r="G21" i="57"/>
  <c r="H21" i="57"/>
  <c r="G22" i="57"/>
  <c r="H22" i="57"/>
  <c r="G23" i="57"/>
  <c r="H23" i="57"/>
  <c r="G24" i="57"/>
  <c r="H24" i="57"/>
  <c r="G25" i="57"/>
  <c r="H25" i="57"/>
  <c r="G26" i="57"/>
  <c r="H26" i="57"/>
  <c r="G27" i="57"/>
  <c r="H27" i="57"/>
  <c r="G28" i="57"/>
  <c r="H28" i="57"/>
  <c r="G29" i="57"/>
  <c r="H29" i="57"/>
  <c r="G30" i="57"/>
  <c r="H30" i="57"/>
  <c r="G31" i="57"/>
  <c r="H31" i="57"/>
  <c r="G32" i="57"/>
  <c r="H32" i="57"/>
  <c r="G33" i="57"/>
  <c r="H33" i="57"/>
  <c r="G34" i="57"/>
  <c r="H34" i="57"/>
  <c r="G35" i="57"/>
  <c r="H35" i="57"/>
  <c r="G36" i="57"/>
  <c r="H36" i="57"/>
  <c r="G37" i="57"/>
  <c r="H37" i="57"/>
  <c r="G38" i="57"/>
  <c r="H38" i="57"/>
  <c r="G39" i="57"/>
  <c r="H39" i="57"/>
  <c r="G40" i="57"/>
  <c r="H40" i="57"/>
  <c r="G41" i="57"/>
  <c r="H41" i="57"/>
  <c r="G42" i="57"/>
  <c r="H42" i="57"/>
  <c r="G43" i="57"/>
  <c r="H43" i="57"/>
  <c r="G44" i="57"/>
  <c r="H44" i="57"/>
  <c r="G45" i="57"/>
  <c r="H45" i="57"/>
  <c r="G46" i="57"/>
  <c r="H46" i="57"/>
  <c r="G47" i="57"/>
  <c r="H47" i="57"/>
  <c r="G48" i="57"/>
  <c r="H48" i="57"/>
  <c r="G49" i="57"/>
  <c r="H49" i="57"/>
  <c r="G50" i="57"/>
  <c r="H50" i="57"/>
  <c r="C12" i="57"/>
  <c r="D12" i="57"/>
  <c r="E12" i="57"/>
  <c r="C13" i="57"/>
  <c r="D13" i="57"/>
  <c r="E13" i="57"/>
  <c r="C14" i="57"/>
  <c r="D14" i="57"/>
  <c r="E14" i="57"/>
  <c r="C15" i="57"/>
  <c r="D15" i="57"/>
  <c r="E15" i="57"/>
  <c r="C16" i="57"/>
  <c r="D16" i="57"/>
  <c r="E16" i="57"/>
  <c r="C17" i="57"/>
  <c r="D17" i="57"/>
  <c r="E17" i="57"/>
  <c r="C18" i="57"/>
  <c r="D18" i="57"/>
  <c r="E18" i="57"/>
  <c r="C19" i="57"/>
  <c r="D19" i="57"/>
  <c r="E19" i="57"/>
  <c r="C20" i="57"/>
  <c r="D20" i="57"/>
  <c r="E20" i="57"/>
  <c r="C21" i="57"/>
  <c r="D21" i="57"/>
  <c r="E21" i="57"/>
  <c r="C22" i="57"/>
  <c r="D22" i="57"/>
  <c r="E22" i="57"/>
  <c r="C23" i="57"/>
  <c r="D23" i="57"/>
  <c r="E23" i="57"/>
  <c r="C24" i="57"/>
  <c r="D24" i="57"/>
  <c r="E24" i="57"/>
  <c r="C25" i="57"/>
  <c r="D25" i="57"/>
  <c r="E25" i="57"/>
  <c r="C26" i="57"/>
  <c r="D26" i="57"/>
  <c r="E26" i="57"/>
  <c r="C27" i="57"/>
  <c r="D27" i="57"/>
  <c r="E27" i="57"/>
  <c r="C28" i="57"/>
  <c r="D28" i="57"/>
  <c r="E28" i="57"/>
  <c r="C29" i="57"/>
  <c r="D29" i="57"/>
  <c r="E29" i="57"/>
  <c r="C30" i="57"/>
  <c r="D30" i="57"/>
  <c r="E30" i="57"/>
  <c r="C31" i="57"/>
  <c r="D31" i="57"/>
  <c r="E31" i="57"/>
  <c r="C32" i="57"/>
  <c r="D32" i="57"/>
  <c r="E32" i="57"/>
  <c r="C33" i="57"/>
  <c r="D33" i="57"/>
  <c r="E33" i="57"/>
  <c r="C34" i="57"/>
  <c r="D34" i="57"/>
  <c r="E34" i="57"/>
  <c r="C35" i="57"/>
  <c r="D35" i="57"/>
  <c r="E35" i="57"/>
  <c r="C36" i="57"/>
  <c r="D36" i="57"/>
  <c r="E36" i="57"/>
  <c r="C37" i="57"/>
  <c r="D37" i="57"/>
  <c r="E37" i="57"/>
  <c r="C38" i="57"/>
  <c r="D38" i="57"/>
  <c r="E38" i="57"/>
  <c r="C39" i="57"/>
  <c r="D39" i="57"/>
  <c r="E39" i="57"/>
  <c r="C40" i="57"/>
  <c r="D40" i="57"/>
  <c r="E40" i="57"/>
  <c r="C41" i="57"/>
  <c r="D41" i="57"/>
  <c r="E41" i="57"/>
  <c r="C42" i="57"/>
  <c r="D42" i="57"/>
  <c r="E42" i="57"/>
  <c r="C43" i="57"/>
  <c r="D43" i="57"/>
  <c r="E43" i="57"/>
  <c r="C44" i="57"/>
  <c r="D44" i="57"/>
  <c r="E44" i="57"/>
  <c r="C45" i="57"/>
  <c r="D45" i="57"/>
  <c r="E45" i="57"/>
  <c r="C46" i="57"/>
  <c r="D46" i="57"/>
  <c r="E46" i="57"/>
  <c r="C47" i="57"/>
  <c r="D47" i="57"/>
  <c r="E47" i="57"/>
  <c r="C48" i="57"/>
  <c r="D48" i="57"/>
  <c r="E48" i="57"/>
  <c r="C49" i="57"/>
  <c r="D49" i="57"/>
  <c r="E49" i="57"/>
  <c r="C50" i="57"/>
  <c r="D50" i="57"/>
  <c r="E50" i="57"/>
  <c r="K10" i="57"/>
  <c r="L10" i="57"/>
  <c r="M10" i="57"/>
  <c r="N10" i="57"/>
  <c r="O10" i="57"/>
  <c r="P10" i="57"/>
  <c r="J11" i="57"/>
  <c r="V11" i="57" s="1"/>
  <c r="AC11" i="57" s="1"/>
  <c r="I11" i="57"/>
  <c r="Z11" i="57" s="1"/>
  <c r="H11" i="57"/>
  <c r="AG11" i="57" s="1"/>
  <c r="G11" i="57"/>
  <c r="E11" i="57"/>
  <c r="D11" i="57"/>
  <c r="C11" i="57"/>
  <c r="V11" i="54" l="1"/>
  <c r="AA11" i="57"/>
  <c r="U10" i="54"/>
  <c r="J9" i="54"/>
  <c r="U11" i="57"/>
  <c r="I10" i="57"/>
  <c r="R11" i="57"/>
  <c r="H10" i="57"/>
  <c r="S11" i="57"/>
  <c r="J10" i="57"/>
  <c r="G10" i="57"/>
  <c r="Q11" i="57"/>
  <c r="AB11" i="57" l="1"/>
  <c r="AE11" i="57"/>
  <c r="U10" i="57"/>
  <c r="V10" i="57"/>
</calcChain>
</file>

<file path=xl/sharedStrings.xml><?xml version="1.0" encoding="utf-8"?>
<sst xmlns="http://schemas.openxmlformats.org/spreadsheetml/2006/main" count="2743" uniqueCount="1592">
  <si>
    <t>合           計</t>
    <phoneticPr fontId="1" type="noConversion"/>
  </si>
  <si>
    <t>項次</t>
    <phoneticPr fontId="1" type="noConversion"/>
  </si>
  <si>
    <t>補助計畫核定情形</t>
    <phoneticPr fontId="1" type="noConversion"/>
  </si>
  <si>
    <t>填 表 人︰</t>
    <phoneticPr fontId="1" type="noConversion"/>
  </si>
  <si>
    <t>聯絡電話︰</t>
    <phoneticPr fontId="1" type="noConversion"/>
  </si>
  <si>
    <t>單位主管︰</t>
    <phoneticPr fontId="4" type="noConversion"/>
  </si>
  <si>
    <t>機關首長︰</t>
  </si>
  <si>
    <t>主辦會計︰</t>
    <phoneticPr fontId="1" type="noConversion"/>
  </si>
  <si>
    <t>中央補助機關</t>
    <phoneticPr fontId="1" type="noConversion"/>
  </si>
  <si>
    <t>核定計畫總經費</t>
    <phoneticPr fontId="1" type="noConversion"/>
  </si>
  <si>
    <t>決算數</t>
    <phoneticPr fontId="1" type="noConversion"/>
  </si>
  <si>
    <t>中央計畫名稱</t>
    <phoneticPr fontId="1" type="noConversion"/>
  </si>
  <si>
    <t>註：1.</t>
    <phoneticPr fontId="1" type="noConversion"/>
  </si>
  <si>
    <t>賸餘(或減免、註銷)數</t>
    <phoneticPr fontId="1" type="noConversion"/>
  </si>
  <si>
    <t>2.</t>
    <phoneticPr fontId="1" type="noConversion"/>
  </si>
  <si>
    <t>合     計</t>
    <phoneticPr fontId="1" type="noConversion"/>
  </si>
  <si>
    <t>填表人︰</t>
    <phoneticPr fontId="1" type="noConversion"/>
  </si>
  <si>
    <t xml:space="preserve">  </t>
    <phoneticPr fontId="1" type="noConversion"/>
  </si>
  <si>
    <t>3.</t>
  </si>
  <si>
    <t>4.</t>
    <phoneticPr fontId="1" type="noConversion"/>
  </si>
  <si>
    <t>金額
(F)=(A)-(B)</t>
    <phoneticPr fontId="1" type="noConversion"/>
  </si>
  <si>
    <t>小計
(A)=(B)+(C)</t>
    <phoneticPr fontId="1" type="noConversion"/>
  </si>
  <si>
    <t>補助計畫公布日期</t>
    <phoneticPr fontId="1" type="noConversion"/>
  </si>
  <si>
    <t>補助計畫申請期限</t>
    <phoneticPr fontId="1" type="noConversion"/>
  </si>
  <si>
    <t>最近一次核定日期</t>
    <phoneticPr fontId="1" type="noConversion"/>
  </si>
  <si>
    <t>地方政府
對應計畫名稱</t>
    <phoneticPr fontId="1" type="noConversion"/>
  </si>
  <si>
    <t>實現數</t>
    <phoneticPr fontId="1" type="noConversion"/>
  </si>
  <si>
    <t>中央補助
(C1)</t>
    <phoneticPr fontId="1" type="noConversion"/>
  </si>
  <si>
    <t>地方配合
(C2)</t>
    <phoneticPr fontId="1" type="noConversion"/>
  </si>
  <si>
    <t>應付數</t>
    <phoneticPr fontId="1" type="noConversion"/>
  </si>
  <si>
    <t>中央補助
(D1)</t>
    <phoneticPr fontId="1" type="noConversion"/>
  </si>
  <si>
    <t>地方配合
(D2)</t>
    <phoneticPr fontId="1" type="noConversion"/>
  </si>
  <si>
    <t>保留數</t>
    <phoneticPr fontId="1" type="noConversion"/>
  </si>
  <si>
    <t>中央補助
(E1)</t>
    <phoneticPr fontId="1" type="noConversion"/>
  </si>
  <si>
    <t>地方配合
(E2)</t>
    <phoneticPr fontId="1" type="noConversion"/>
  </si>
  <si>
    <t>決算數占預算數比率</t>
    <phoneticPr fontId="1" type="noConversion"/>
  </si>
  <si>
    <t>合計</t>
    <phoneticPr fontId="1" type="noConversion"/>
  </si>
  <si>
    <t>中央補助款
(B)</t>
    <phoneticPr fontId="1" type="noConversion"/>
  </si>
  <si>
    <t>中央補助款</t>
    <phoneticPr fontId="1" type="noConversion"/>
  </si>
  <si>
    <t>未列入預算
（代收代付方式）</t>
    <phoneticPr fontId="1" type="noConversion"/>
  </si>
  <si>
    <t>　  2.</t>
    <phoneticPr fontId="1" type="noConversion"/>
  </si>
  <si>
    <t xml:space="preserve">  　3.</t>
    <phoneticPr fontId="1" type="noConversion"/>
  </si>
  <si>
    <t>金額
(E)</t>
    <phoneticPr fontId="1" type="noConversion"/>
  </si>
  <si>
    <r>
      <t xml:space="preserve">中央補助
</t>
    </r>
    <r>
      <rPr>
        <sz val="8"/>
        <rFont val="標楷體"/>
        <family val="4"/>
        <charset val="136"/>
      </rPr>
      <t>(B1=C1+D1+E1)</t>
    </r>
    <phoneticPr fontId="1" type="noConversion"/>
  </si>
  <si>
    <r>
      <t xml:space="preserve">地方配合
</t>
    </r>
    <r>
      <rPr>
        <sz val="8"/>
        <rFont val="標楷體"/>
        <family val="4"/>
        <charset val="136"/>
      </rPr>
      <t>(B2=C2+D2+E2)</t>
    </r>
    <phoneticPr fontId="1" type="noConversion"/>
  </si>
  <si>
    <r>
      <t xml:space="preserve">合計
</t>
    </r>
    <r>
      <rPr>
        <sz val="8"/>
        <rFont val="標楷體"/>
        <family val="4"/>
        <charset val="136"/>
      </rPr>
      <t>(B1+B2)/(A1+A2)</t>
    </r>
    <r>
      <rPr>
        <sz val="8"/>
        <rFont val="Times New Roman"/>
        <family val="1"/>
      </rPr>
      <t>×</t>
    </r>
    <r>
      <rPr>
        <sz val="8"/>
        <rFont val="標楷體"/>
        <family val="4"/>
        <charset val="136"/>
      </rPr>
      <t>100</t>
    </r>
    <phoneticPr fontId="1" type="noConversion"/>
  </si>
  <si>
    <t>地方配合款</t>
    <phoneticPr fontId="1" type="noConversion"/>
  </si>
  <si>
    <t>應編列數
(C)</t>
    <phoneticPr fontId="1" type="noConversion"/>
  </si>
  <si>
    <t>114年度</t>
    <phoneticPr fontId="1" type="noConversion"/>
  </si>
  <si>
    <r>
      <t>各機關單位預算執行要點第45點第2款</t>
    </r>
    <r>
      <rPr>
        <u/>
        <sz val="12"/>
        <color rgb="FF0000FF"/>
        <rFont val="標楷體"/>
        <family val="4"/>
        <charset val="136"/>
      </rPr>
      <t>規定</t>
    </r>
    <r>
      <rPr>
        <sz val="12"/>
        <rFont val="標楷體"/>
        <family val="4"/>
        <charset val="136"/>
      </rPr>
      <t>，直轄市、縣(市)各機關以墊付款先行支用經上級政府核定之補助款，除為因應下列事項，有以中央核定之補助款支出之必要，經直轄市、縣(市)政府報請中央政府各主管機關同意者，得以代收代付方式先行執行。(請填因應事項代號：A.災害或重大緊急事項；B.中央政府各主管機關依「中央對直轄市及縣(市)政府補助辦法」第14條第1項第3款之評比結果，及同辦法第18條第4項規定報經行政院備查，並以非普及式方式分配具時效性之補助款；C.配合中央重大政策或建設所辦理之事項，經行政院核定應於一定期限內完成者。)</t>
    </r>
    <phoneticPr fontId="1" type="noConversion"/>
  </si>
  <si>
    <r>
      <t>本表查填範圍為中央補助款列入</t>
    </r>
    <r>
      <rPr>
        <b/>
        <sz val="12"/>
        <color rgb="FF0000FF"/>
        <rFont val="標楷體"/>
        <family val="4"/>
        <charset val="136"/>
      </rPr>
      <t>114</t>
    </r>
    <r>
      <rPr>
        <b/>
        <sz val="12"/>
        <rFont val="標楷體"/>
        <family val="4"/>
        <charset val="136"/>
      </rPr>
      <t>年度預算之計畫型補助款項目（包含以前年度延續至114年之計畫)。</t>
    </r>
    <phoneticPr fontId="1" type="noConversion"/>
  </si>
  <si>
    <t>地方政府
執行主管機關</t>
    <phoneticPr fontId="1" type="noConversion"/>
  </si>
  <si>
    <r>
      <t xml:space="preserve">中央補助
</t>
    </r>
    <r>
      <rPr>
        <sz val="8"/>
        <rFont val="標楷體"/>
        <family val="4"/>
        <charset val="136"/>
      </rPr>
      <t>(B1/A1)</t>
    </r>
    <r>
      <rPr>
        <sz val="8"/>
        <rFont val="標楷體"/>
        <family val="1"/>
        <charset val="136"/>
      </rPr>
      <t>×</t>
    </r>
    <r>
      <rPr>
        <sz val="8"/>
        <rFont val="標楷體"/>
        <family val="4"/>
        <charset val="136"/>
      </rPr>
      <t>100</t>
    </r>
    <phoneticPr fontId="1" type="noConversion"/>
  </si>
  <si>
    <r>
      <t xml:space="preserve">地方配合
</t>
    </r>
    <r>
      <rPr>
        <sz val="8"/>
        <rFont val="標楷體"/>
        <family val="4"/>
        <charset val="136"/>
      </rPr>
      <t>(B2/A2)×100</t>
    </r>
    <phoneticPr fontId="1" type="noConversion"/>
  </si>
  <si>
    <r>
      <t xml:space="preserve">計畫期程
</t>
    </r>
    <r>
      <rPr>
        <sz val="10"/>
        <rFont val="標楷體"/>
        <family val="4"/>
        <charset val="136"/>
      </rPr>
      <t>(例：111-115年度或114年度)</t>
    </r>
    <phoneticPr fontId="1" type="noConversion"/>
  </si>
  <si>
    <t>附表1(地方部分)</t>
    <phoneticPr fontId="1" type="noConversion"/>
  </si>
  <si>
    <t>附表1-1</t>
    <phoneticPr fontId="1" type="noConversion"/>
  </si>
  <si>
    <t>「預算數(A1)、(A2)」應分別與附表1「中央補助款列入114年度預算(D)」、「地方配合款列入114年度預算(F)」金額一致。</t>
    <phoneticPr fontId="1" type="noConversion"/>
  </si>
  <si>
    <r>
      <t xml:space="preserve">計畫
序號
</t>
    </r>
    <r>
      <rPr>
        <sz val="12"/>
        <color rgb="FFFF0000"/>
        <rFont val="標楷體"/>
        <family val="4"/>
        <charset val="136"/>
      </rPr>
      <t>【註2】</t>
    </r>
    <phoneticPr fontId="1" type="noConversion"/>
  </si>
  <si>
    <r>
      <t>計畫序號請依計畫</t>
    </r>
    <r>
      <rPr>
        <b/>
        <sz val="12"/>
        <color rgb="FFFF0000"/>
        <rFont val="標楷體"/>
        <family val="4"/>
        <charset val="136"/>
      </rPr>
      <t>附件1「114年度中央機關辦理計畫型補助項目明細表」</t>
    </r>
    <r>
      <rPr>
        <b/>
        <sz val="12"/>
        <rFont val="標楷體"/>
        <family val="4"/>
        <charset val="136"/>
      </rPr>
      <t>填列。</t>
    </r>
    <phoneticPr fontId="1" type="noConversion"/>
  </si>
  <si>
    <r>
      <t>截至</t>
    </r>
    <r>
      <rPr>
        <sz val="12"/>
        <color rgb="FFFF0000"/>
        <rFont val="標楷體"/>
        <family val="4"/>
        <charset val="136"/>
      </rPr>
      <t>113年度</t>
    </r>
    <r>
      <rPr>
        <sz val="12"/>
        <rFont val="標楷體"/>
        <family val="4"/>
        <charset val="136"/>
      </rPr>
      <t xml:space="preserve">
已編列數</t>
    </r>
    <phoneticPr fontId="1" type="noConversion"/>
  </si>
  <si>
    <r>
      <t xml:space="preserve">申請計畫型補助款遭遇問題
</t>
    </r>
    <r>
      <rPr>
        <sz val="12"/>
        <color rgb="FFFF0000"/>
        <rFont val="標楷體"/>
        <family val="4"/>
        <charset val="136"/>
      </rPr>
      <t>【註4】</t>
    </r>
    <phoneticPr fontId="1" type="noConversion"/>
  </si>
  <si>
    <r>
      <t>補助計畫經費</t>
    </r>
    <r>
      <rPr>
        <sz val="12"/>
        <color rgb="FFFF0000"/>
        <rFont val="標楷體"/>
        <family val="4"/>
        <charset val="136"/>
      </rPr>
      <t>納入114年度預算</t>
    </r>
    <r>
      <rPr>
        <sz val="12"/>
        <rFont val="標楷體"/>
        <family val="4"/>
        <charset val="136"/>
      </rPr>
      <t>情形</t>
    </r>
    <phoneticPr fontId="1" type="noConversion"/>
  </si>
  <si>
    <r>
      <t xml:space="preserve">預算數
</t>
    </r>
    <r>
      <rPr>
        <sz val="12"/>
        <color rgb="FFFF0000"/>
        <rFont val="標楷體"/>
        <family val="4"/>
        <charset val="136"/>
      </rPr>
      <t>【註2】</t>
    </r>
    <phoneticPr fontId="1" type="noConversion"/>
  </si>
  <si>
    <t>中央補助
(A1－B1)</t>
    <phoneticPr fontId="1" type="noConversion"/>
  </si>
  <si>
    <r>
      <t>本欄請填代碼，</t>
    </r>
    <r>
      <rPr>
        <sz val="12"/>
        <color rgb="FFFF0000"/>
        <rFont val="標楷體"/>
        <family val="4"/>
        <charset val="136"/>
      </rPr>
      <t>保留原因類型</t>
    </r>
    <r>
      <rPr>
        <sz val="12"/>
        <color theme="1"/>
        <rFont val="標楷體"/>
        <family val="4"/>
        <charset val="136"/>
      </rPr>
      <t>：
A.工程規劃設計中、或變更設計中、或施工中尚未完工而予以保留。
B.因財務資金調度困難，致計畫延後辦理或暫緩支付而予保留。
C.工程款、用地取得補償費或預付款等尚未檢據核銷，或未完成結報手續而予保留。
D.計畫前置規劃作業延宕、或提報送審作業遲延、未於年度內辦理完成，仍需繼續辦理。
E.權責機關未能在規定作業期間核發核准文件。
F.補助鄉(鎮、市)基層建設經費，因尚未提出申請而辦理保留。
G.計畫未確定，或因配合主體工程進度及其他計畫執行，或因協調溝通耗時而未於年度內發包，或因工程合約工期逾預算執行期間，需保留下年度繼續執行。
H.因民意機關之決議或未能適時審議通過相關法案，致進度落後、緩辦或停辦。
I.因民眾抗爭致用地尚未取得或未辦妥徵收作業手續，致計畫停頓，或需配合次年度預算致延後執行而予保留。
J.經費支用辦法尚未確定、或計畫歷經多次招標未成、或工程因承包商營運問題，或與承包商訴訟中及其他應付款項尚待支付而辦理保留。
K.工程因天然災害停工搶修，或計畫因法令修訂，而重新擬定或變更工作內容，仍需繼續執行。
L.因補助計畫之獲准核定或補助機關核撥經費較遲。
M.委託或補助計畫合約跨年度或單據未結或報告尚未審核通過。
N.其他零星計畫之保留款等各項原因。</t>
    </r>
    <phoneticPr fontId="1" type="noConversion"/>
  </si>
  <si>
    <t>保留原因類型</t>
    <phoneticPr fontId="1" type="noConversion"/>
  </si>
  <si>
    <r>
      <t>本欄請填代碼，</t>
    </r>
    <r>
      <rPr>
        <sz val="12"/>
        <color rgb="FFFF0000"/>
        <rFont val="標楷體"/>
        <family val="4"/>
        <charset val="136"/>
      </rPr>
      <t>賸餘（或減免、註銷）原因類型</t>
    </r>
    <r>
      <rPr>
        <sz val="12"/>
        <color theme="1"/>
        <rFont val="標楷體"/>
        <family val="4"/>
        <charset val="136"/>
      </rPr>
      <t>：
A.按業務需要而減少支付。
B.實際進用員額較少致人事費節餘。
C.計畫變更致未實施或工作量減少。
D.收支併列預算收入未達而減支。
E.營繕工程結餘。
F.採購財物結餘。
G.因土地取得問題而未執行。
H.撙節支出。
I.各機關因預算經議會凍結，經費未予支用之賸餘。
J.其他，如金額超過五百萬元者，應敘明主要原因及金額。</t>
    </r>
    <phoneticPr fontId="1" type="noConversion"/>
  </si>
  <si>
    <t>賸餘（或減免、註銷）原因類型</t>
    <phoneticPr fontId="1" type="noConversion"/>
  </si>
  <si>
    <t>A.工程規劃設計中、或變更設計中、或施工中尚未完工而予以保留。</t>
  </si>
  <si>
    <t>B.因財務資金調度困難，致計畫延後辦理或暫緩支付而予保留。</t>
  </si>
  <si>
    <t>C.工程款、用地取得補償費或預付款等尚未檢據核銷，或未完成結報手續而予保留。</t>
  </si>
  <si>
    <t>D.計畫前置規劃作業延宕、或提報送審作業遲延、未於年度內辦理完成，仍需繼續辦理。</t>
  </si>
  <si>
    <t>E.權責機關未能在規定作業期間核發核准文件。</t>
  </si>
  <si>
    <t>F.補助鄉(鎮、市)基層建設經費，因尚未提出申請而辦理保留。</t>
  </si>
  <si>
    <t>G.計畫未確定，或因配合主體工程進度及其他計畫執行，或因協調溝通耗時而未於年度內發包，或因工程合約工期逾預算執行期間，需保留下年度繼續執行。</t>
  </si>
  <si>
    <t>H.因民意機關之決議或未能適時審議通過相關法案，致進度落後、緩辦或停辦。</t>
  </si>
  <si>
    <t>I.因民眾抗爭致用地尚未取得或未辦妥徵收作業手續，致計畫停頓，或需配合次年度預算致延後執行而予保留。</t>
  </si>
  <si>
    <t>J.經費支用辦法尚未確定、或計畫歷經多次招標未成、或工程因承包商營運問題，或與承包商訴訟中及其他應付款項尚待支付而辦理保留。</t>
  </si>
  <si>
    <t>K.工程因天然災害停工搶修，或計畫因法令修訂，而重新擬定或變更工作內容，仍需繼續執行。</t>
  </si>
  <si>
    <t>L.因補助計畫之獲准核定或補助機關核撥經費較遲。</t>
  </si>
  <si>
    <t>M.委託或補助計畫合約跨年度或單據未結或報告尚未審核通過。</t>
  </si>
  <si>
    <t>N.其他零星計畫之保留款等各項原因。</t>
  </si>
  <si>
    <t>A.按業務需要而減少支付。</t>
  </si>
  <si>
    <t>B.實際進用員額較少致人事費節餘。</t>
  </si>
  <si>
    <t>C.計畫變更致未實施或工作量減少。</t>
  </si>
  <si>
    <t>D.收支併列預算收入未達而減支。</t>
  </si>
  <si>
    <t>E.營繕工程結餘。</t>
  </si>
  <si>
    <t>F.採購財物結餘。</t>
  </si>
  <si>
    <t>G.因土地取得問題而未執行。</t>
  </si>
  <si>
    <t>H.撙節支出。</t>
  </si>
  <si>
    <t>I.各機關因預算經議會凍結，經費未予支用之賸餘。</t>
  </si>
  <si>
    <t>J.其他，如金額超過五百萬元者，應敘明主要原因及金額。</t>
  </si>
  <si>
    <r>
      <t>保留原因
類型</t>
    </r>
    <r>
      <rPr>
        <sz val="12"/>
        <color rgb="FFFF0000"/>
        <rFont val="標楷體"/>
        <family val="4"/>
        <charset val="136"/>
      </rPr>
      <t>【註3】</t>
    </r>
    <phoneticPr fontId="1" type="noConversion"/>
  </si>
  <si>
    <r>
      <t xml:space="preserve">原因類型
</t>
    </r>
    <r>
      <rPr>
        <sz val="12"/>
        <color rgb="FFFF0000"/>
        <rFont val="標楷體"/>
        <family val="4"/>
        <charset val="136"/>
      </rPr>
      <t>【註4】</t>
    </r>
    <phoneticPr fontId="1" type="noConversion"/>
  </si>
  <si>
    <r>
      <t xml:space="preserve">計畫序號
</t>
    </r>
    <r>
      <rPr>
        <sz val="12"/>
        <color rgb="FFFF0000"/>
        <rFont val="標楷體"/>
        <family val="4"/>
        <charset val="136"/>
      </rPr>
      <t>【註1】</t>
    </r>
    <phoneticPr fontId="1" type="noConversion"/>
  </si>
  <si>
    <t>下拉式選單</t>
    <phoneticPr fontId="1" type="noConversion"/>
  </si>
  <si>
    <t>請查填</t>
    <phoneticPr fontId="1" type="noConversion"/>
  </si>
  <si>
    <t>檢誤
因應事項
【註3】</t>
  </si>
  <si>
    <t>檢誤
配合款
超編</t>
  </si>
  <si>
    <t>檢誤
配合款
編不足</t>
  </si>
  <si>
    <t>主計處檢誤專區</t>
    <phoneticPr fontId="1" type="noConversion"/>
  </si>
  <si>
    <t>檢誤
核定計畫總經費
(A)</t>
    <phoneticPr fontId="1" type="noConversion"/>
  </si>
  <si>
    <t>檢誤
列入預算
(D)</t>
    <phoneticPr fontId="1" type="noConversion"/>
  </si>
  <si>
    <t>科室</t>
  </si>
  <si>
    <t>承辦人名稱</t>
  </si>
  <si>
    <t>檢誤賸餘數
中央</t>
  </si>
  <si>
    <t>檢誤賸餘數
地方</t>
  </si>
  <si>
    <t>漏填地方政府執行主管機關</t>
  </si>
  <si>
    <t>檢誤附表1
中央</t>
    <phoneticPr fontId="1" type="noConversion"/>
  </si>
  <si>
    <t>檢誤附表1
地方</t>
    <phoneticPr fontId="1" type="noConversion"/>
  </si>
  <si>
    <t>檢誤
決算數合計
B1</t>
    <phoneticPr fontId="1" type="noConversion"/>
  </si>
  <si>
    <t>檢誤
決算數合計
B2</t>
    <phoneticPr fontId="1" type="noConversion"/>
  </si>
  <si>
    <t>機關(單位)</t>
    <phoneticPr fontId="29" type="noConversion"/>
  </si>
  <si>
    <t>計畫名稱</t>
    <phoneticPr fontId="29" type="noConversion"/>
  </si>
  <si>
    <t>依據</t>
    <phoneticPr fontId="29" type="noConversion"/>
  </si>
  <si>
    <t>金額</t>
    <phoneticPr fontId="29" type="noConversion"/>
  </si>
  <si>
    <t>預算來源</t>
    <phoneticPr fontId="29" type="noConversion"/>
  </si>
  <si>
    <t>計畫處</t>
  </si>
  <si>
    <t>財政處</t>
  </si>
  <si>
    <t>民政處</t>
  </si>
  <si>
    <t>役男徵兵檢查、複檢之給付醫院費用</t>
  </si>
  <si>
    <t>常備役在營軍人列級家屬一次安家費、三節生活扶助金、健保、醫療、生育、喪葬補助費、急難慰助金及常備役傷病殘退伍軍人三節慰問金及安養津貼等費用</t>
  </si>
  <si>
    <t>替代役役男列級家屬一次安家費、三節生活扶助金、健保、醫療、生育、喪葬補助費、急難慰助金及替代役傷病殘退役人員安養津貼等費用</t>
  </si>
  <si>
    <t>替代役役男入營輸送作業誤餐費、茶水、事故處理及輸送車輛等相關業務費用</t>
  </si>
  <si>
    <t>研發替代役役男入營輸送作業雜支費、事故處理及輸送車輛等相關業務費用</t>
  </si>
  <si>
    <t>辦理「鄉(鎮、市、區)公所行政中心及村(里)集會所(活動中心)室內外裝修整建計畫」</t>
  </si>
  <si>
    <t>新住民生活適應輔導實施計畫</t>
  </si>
  <si>
    <t>辦理宗教團體不動產權利歸屬審認作業經費</t>
  </si>
  <si>
    <t>社會及勞動局</t>
  </si>
  <si>
    <t>114年度辦理職業災害勞工協助事項實施計畫-協助職災勞工重返職場項目</t>
  </si>
  <si>
    <t>114年度「補助地方政府辦理照顧服務員專班訓練計畫」</t>
  </si>
  <si>
    <t>114年度「補助地方政府成立銀髮人才服務據點計畫」</t>
  </si>
  <si>
    <t>114年度就業安定基金計畫【統籌款】共計18項計畫</t>
  </si>
  <si>
    <t>114年度「外國人臨時安置」經費</t>
  </si>
  <si>
    <t>113年度「持工作簽證之人口販運被害人與疑似人口販運被害人安置保護」經費</t>
  </si>
  <si>
    <t>114年度「持工作簽證之人口販運被害人與疑似人口販運被害人安置保護」經費</t>
  </si>
  <si>
    <t>補助地方政府督促事業單位遵守勞動條件法令實施計畫</t>
  </si>
  <si>
    <t>114年度勞工退休準備金按月提撥查核作業</t>
  </si>
  <si>
    <t>114年度補助地方政府參與推動中小企業工作環境輔導改善計畫</t>
  </si>
  <si>
    <t>114年度補助地方政府推動性別平等工作法律扶助計畫</t>
  </si>
  <si>
    <t>114年度補助地方政府推動性別平等工作法業務實施計畫</t>
  </si>
  <si>
    <t>114年度補助地方政府辦理工作場所性騷擾防治業務計畫</t>
  </si>
  <si>
    <t>113年度補助地方政府督促事業單位遵守勞動條件法令實施計畫(追加經費)</t>
  </si>
  <si>
    <t>114年度身心障礙者庇護性就業服務計畫</t>
  </si>
  <si>
    <t>114年度南投縣社區培力育成中心輔導方案</t>
  </si>
  <si>
    <t>南投縣113年度推動高齡暨企業志工服務計畫」</t>
  </si>
  <si>
    <t>114年度強化社會安全網第二期計畫-育兒指導服務方案</t>
  </si>
  <si>
    <t>114年度辦理發展遲緩兒童早期療育費用</t>
  </si>
  <si>
    <t>114年度強化社會安全網第二期計畫—社福中心及網絡資源布建-發展遲緩兒童社區療育服務</t>
  </si>
  <si>
    <t>114年度強化社會安全網第二期計畫—南投縣社會福利服務中心服務業務</t>
  </si>
  <si>
    <t>114年度強化社會安全網第二期計畫-兒少家庭關懷方案</t>
  </si>
  <si>
    <t>114年度強化社會安全網第二期計畫-以家庭為中心之處遇服務創新計畫(兒少保護多元親職教育服務方案)</t>
  </si>
  <si>
    <t>強化社會安全網第二期計畫-兒少保護家庭處遇創新服務方案(兒少保護家庭處遇增能與充權計畫)</t>
  </si>
  <si>
    <t>114年度強化社會安全網第二期計畫-兒少保護家庭處遇服務創新方案(兒少保護親屬安置費用補助計畫)</t>
  </si>
  <si>
    <t>114年度強化社會安全網第二期計畫-兒少保護家庭處遇服務創新方案(兒少保護親屬家庭媒合與支持計畫)</t>
  </si>
  <si>
    <t>114年度強化社會安全網第二期計畫-精進及擴充兒少家外安置資源-約聘社工師(員)2名(312)薪資</t>
  </si>
  <si>
    <t>114年度強化社會安全網第二期計畫-精進及擴充兒少家外安置資源-約聘社工師(員)1名(328)薪資</t>
  </si>
  <si>
    <t>委託居家安置照顧托育人員之團體辦理「強化社會安全網計畫-精進及擴充兒少家外安置資源」-居家安置照顧托育人員支持資源強化計畫</t>
  </si>
  <si>
    <t>委託團體辦理強化社會安全網第二期計畫-114年精進及擴充兒少家外安置資源-提升少年自立生活適應協助服務量能計畫</t>
  </si>
  <si>
    <t>補助親屬安置、居家托育人員、寄養安置、團體家庭安置等家庭式安置服務承接單位辦理「強化社會安全網計畫-精進及擴充兒少家外安置資源」-照顧分級補助</t>
  </si>
  <si>
    <t>補助寄養家庭承辦團體辦理「強化社會安全網計畫-精進及擴充兒少家外安置資源」-寄養家庭支持資源強化計畫</t>
  </si>
  <si>
    <t>補助縣內家外安置特殊需求兒少照顧之單位辦理「強化社會安全網計畫-精進及擴充兒少家外安置資源」-特殊需求或身心障礙兒少照顧支援計畫</t>
  </si>
  <si>
    <t>辦理「強化社會安全網計畫-精進及擴充兒少家外安置資源」-建立在地評估小組</t>
  </si>
  <si>
    <t>114年度衛生福利部補助辦理「藥癮者家庭支持服務及資源培力計畫」</t>
  </si>
  <si>
    <t>114年度委託民間機構及團體辦理「逆境少年及家庭支持服務計畫」-公益彩券回饋金</t>
  </si>
  <si>
    <t>114年度委託民間機構及團體辦理「辦理逆境少年及家庭支持服務計畫」-毒品防制基金</t>
  </si>
  <si>
    <t>114年度兒童及少年諮詢代表培力計畫</t>
  </si>
  <si>
    <t>114年度補助地方政府辦理強化社會安全網，充實地方政府社工人力配置及進用計畫(320兒保人力)</t>
  </si>
  <si>
    <t>辦理「113年社工人員執業安全擴展實境教育訓練設備計畫」(計畫編號:1131B24400-XR-09)</t>
  </si>
  <si>
    <t>辦理強化社會安全網第二期計畫-兒少及家庭社區支持服務方案-臨時人員酬金</t>
  </si>
  <si>
    <t>辦理強化社會安全網第二期計畫-兒少及家庭社區支持服務方案</t>
  </si>
  <si>
    <t>114年度南投縣政府辦理強化社會安全網第二期計畫—脫貧方案家庭服務計畫書-兒帳社工人事經費7名(社工師)</t>
  </si>
  <si>
    <t>114年度「實(食)物銀行充實冷藏及冷凍設備補助計畫」之管理維護費</t>
  </si>
  <si>
    <t>補助各鄉(鎮、市)公所辦理健保業務之經費</t>
  </si>
  <si>
    <t>內政部移民署補助114年度南投縣設籍前新住民社會救助計畫</t>
  </si>
  <si>
    <t>社勞政聯合促進就業服務計畫</t>
  </si>
  <si>
    <t>114年度「實(食)物銀行充實冷藏及冷凍設備補助計畫」之設備費</t>
  </si>
  <si>
    <t>114年度「辦理所得未達一定標準認定及國民年金被保險人繳費率提升計畫」之經費</t>
  </si>
  <si>
    <t>114年度辦理「因應社會救助法修正新增之中低收入老人生活津貼」之經費</t>
  </si>
  <si>
    <t>114年度因應社會救助法修正增加對地方政府補助經費－身心障礙者生活補助、日間照顧及住宿式照顧費用補助、輔具費用補助</t>
  </si>
  <si>
    <t>114年度強化社會安全網第二期計畫-優化保護服務輸送提升風險控管(保護性社工人力)</t>
  </si>
  <si>
    <t>114年度強化社會安全網第二期計畫-優化保護服務輸送提升風險控管(協助人力)</t>
  </si>
  <si>
    <t>114年度強化社會安全網第二期計畫-充實地方政府社工人力配置及進用計畫-366人力之200名保護性社工</t>
  </si>
  <si>
    <t>114年度強化社會安全網第二期計畫-充實地方政府社工人力配置及進用計畫-190家暴性侵防治人力</t>
  </si>
  <si>
    <t>114年度強化直轄市、縣(市)政府推動性騷擾防治方案</t>
  </si>
  <si>
    <t>113年度強化社會安全網第二期計畫-優化保護服務輸送提升風險控管(保護性社工人力)</t>
  </si>
  <si>
    <t>衛生福利部補助本縣辦理「113年度強化社會安全網第二期計畫-充實地方政府社工人力配置及進用計畫-366人力之200名保護性社工</t>
  </si>
  <si>
    <t>113年度強化社會安全網第二期計畫-充實地方政府社工人力配置及進用計畫-190家暴性侵防治人力</t>
  </si>
  <si>
    <t>補助本縣社會福利團體或機構辦理「以家庭為中心之整合性服務方案/家庭暴力一站式服務方案」</t>
  </si>
  <si>
    <t>補助本縣社會福利團體、機構、學術團體或社區發展協會辦理「114年性別暴力防治社區服務方案」</t>
  </si>
  <si>
    <t>新住民發展基金補助辦理114年度新住民家庭服務中心計畫</t>
  </si>
  <si>
    <t>新住民照顧輔導基金補助辦理114年度設籍前新住民遭逢特殊境遇相關福利及扶助計畫</t>
  </si>
  <si>
    <t>特殊境遇家庭扶助</t>
  </si>
  <si>
    <t>114年度辦理托育公共化及準公共服務暨托育管理-地方政府專案人力、0至未滿3歲托育補助、托嬰中心照顧比優化獎勵補助、居家托育人員提升托育服務品質獎助、提升公共化托育服務相關人員薪資、提升準公共托嬰中心托育服務品質獎助及全國托嬰中心監視器雲端影像儲存系統</t>
  </si>
  <si>
    <t>前瞻基礎建設計畫-少子化友善育兒空間建設-建構0-2歲兒童社區公共托育-信義鄉同富公辦民營托嬰中心新建費</t>
  </si>
  <si>
    <t>「114年度少子女化對策—育有未滿2歲兒童育兒津貼中央補助款</t>
  </si>
  <si>
    <t>114年度少子女化對策—育有未滿2歲兒童育兒津貼行政費補助款</t>
  </si>
  <si>
    <t>衛生福利部社會家庭署公益彩券回饋金辦理「113年度親子館(托育資源中心)提升服務品質計畫」補助埔里區及竹山區親子館(托育資源中心)(專業人員服務費、外聘督導費及勞、健保及提撥勞退準備金費用等項目)</t>
  </si>
  <si>
    <t>114年度長期照顧十年計畫2.0</t>
  </si>
  <si>
    <t>114年度長期照顧十年計畫2.0-家庭照顧者支持性服務創新型計畫</t>
  </si>
  <si>
    <t>114年度長期照顧十年計畫2.0-住宿式服務機構使用者補助方案</t>
  </si>
  <si>
    <t>114年度長期照顧十年計畫2.0-減少照護機構住民至醫療機構就醫方案</t>
  </si>
  <si>
    <t>114年度長期照顧十年計畫2.0-住宿式機構強化感染管制獎勵計畫</t>
  </si>
  <si>
    <t>114年度身心障礙照顧服務資源布建計畫-擴充身心障礙福利機構服務及經營管理、擴增多元化身心障礙福利機構服務計畫</t>
  </si>
  <si>
    <t>113年身心障礙者嚴重情緒行為正向支持整合模式計畫</t>
  </si>
  <si>
    <t>114年度身心障礙照顧服務資源布建計畫-強化身心障礙者嚴重情緒行為正向支持計畫</t>
  </si>
  <si>
    <t>114年度身心障礙照顧服務資源布建計畫-身心障礙者社區支持服務整合型計畫</t>
  </si>
  <si>
    <t>114年度身心障礙照顧服務資源布建計畫-視障生活重建服務及各縣市擴充社區資源布建人力計畫</t>
  </si>
  <si>
    <t>114年度身心障礙照顧服務資源布建計畫-身心障礙服務中心獎助計畫</t>
  </si>
  <si>
    <t>長照發展基金一般性獎助經費-114年度社區式身心障礙服務整合型計畫</t>
  </si>
  <si>
    <t>113年度南投縣身心障礙者家庭照顧者支持服務計畫</t>
  </si>
  <si>
    <t>長照發展基金一般性獎助經費-114年度身心障礙者家庭照顧者支持服務計畫</t>
  </si>
  <si>
    <t>長照發展基金一般性獎助經費-114年度身心障礙者需求評估人員補助計畫、身心障礙者服務中心提升品質及人力補助計畫</t>
  </si>
  <si>
    <t>長照發展基金一般性獎助經費-身心障礙者日間照顧機構費用</t>
  </si>
  <si>
    <t>長照發展基金一般性獎助經費-中低收入失能老人機構公費安置費</t>
  </si>
  <si>
    <t>長照發展基金一般性獎助經費-老人福利機構資源整合型計畫</t>
  </si>
  <si>
    <t>長照發展基金一般性獎助經費-住宿式機構強化感染管制獎勵計畫(老人福利機構)</t>
  </si>
  <si>
    <t>長照發展基金一般性獎助經費-建立社區照顧關懷據點並設置巷弄長照站整合計畫</t>
  </si>
  <si>
    <t>114年度強化社會安全網第二期計畫(110-114)-精神障礙者協作模式服務據點業務</t>
  </si>
  <si>
    <t>114年度強化社會安全網第二期計畫-「充實地方政府社工人力配置及進用計畫(116ICF人力)」及「提升身心障礙者需求評估服務品質人力計畫</t>
  </si>
  <si>
    <t>114年度中低收入老人補助裝置假牙實施計畫</t>
  </si>
  <si>
    <t>114年度強化獨居老人關懷服務計畫</t>
  </si>
  <si>
    <t>113年度社區式身心障礙服務整合型計畫、113年度身心障礙者社區支持服務整合型計畫</t>
  </si>
  <si>
    <t>114年度地方政府辦理照顧服務員專班訓練及照顧服務員用人單位自訓自用訓練計畫</t>
  </si>
  <si>
    <t>辦理114年度前瞻基礎建設計畫第5期特別預算案「中寮鄉爽文長照多功能服務場館」</t>
  </si>
  <si>
    <t>113年度「減少照護機構住民至醫療機構就醫方案」</t>
  </si>
  <si>
    <t>中央補助辦理113年度身心障礙照顧服務資源布建計畫-「擴增多元化身心障礙福利機構服務計畫-地方政府執行多元化身心障礙福利機構服務人力擴充」</t>
  </si>
  <si>
    <t>建設處</t>
  </si>
  <si>
    <t>「114年度偏遠與原住民族地區家用桶裝瓦斯差價補助業務計畫」</t>
  </si>
  <si>
    <t>中小企業發展基金補助本縣中小企業服務中心114年度服務工作計畫</t>
  </si>
  <si>
    <t>114年度住宅補貼之業務推動費</t>
  </si>
  <si>
    <t>114年度住宅補貼定期查核之作業費</t>
  </si>
  <si>
    <t>「城鎮風貌及創生環境營造計畫」政策引導型第五階經費</t>
  </si>
  <si>
    <t>兒童遊戲場環境設施改善計畫</t>
  </si>
  <si>
    <t>兒童遊戲場環境設施改善計畫(第三梯次)</t>
  </si>
  <si>
    <t>名間水力電廠112年度營運期之地方回饋金</t>
  </si>
  <si>
    <t>113年度發電年度促協金(運轉中)-(限用於大觀電廠周邊地區—水里鄉、魚池鄉、仁愛鄉)</t>
  </si>
  <si>
    <t>113年度發電年度促協金(運轉中)-(限用於明潭電廠周邊地區—水里鄉、魚池鄉)</t>
  </si>
  <si>
    <t>113年度發電年度促協金(運轉中)-(限用於明潭電廠周邊地區-國姓鄉)</t>
  </si>
  <si>
    <t>113年度發電年度促協金(運轉中)-(限用於萬大電廠周邊地區-仁愛鄉)</t>
  </si>
  <si>
    <t>113年度輸變電年度促協金(運轉中)-(限用於南投超高壓變電所周邊地區-名間鄉、中寮鄉)</t>
  </si>
  <si>
    <t>113年南投市公有零售市場環境品質提升計畫及中興新村第三市場環境品質提升計畫</t>
  </si>
  <si>
    <t>114年度加強綠建築推動計畫案經費</t>
  </si>
  <si>
    <t>113年度辦理加強綠建築推動計畫案增加補助經費</t>
  </si>
  <si>
    <t>114年度辦理「前瞻基礎建設計畫-水環境建設-無自來水地區供水改善計畫第五期」-「自來水用戶設備外線補助計畫」</t>
  </si>
  <si>
    <t>113年度前瞻基礎建設計畫-水環境建設-無自來水地區供水改善計畫第四期-簡易自來水工程-「南投縣水里鄉白不仔簡易自來水及新興村13鄰簡易自來水工程」</t>
  </si>
  <si>
    <t>青年安心成家查核督導計畫之作業費</t>
  </si>
  <si>
    <t>農業處</t>
  </si>
  <si>
    <t>113年水稻產業專案輔導施用含稻草分解菌有機質肥料推廣計畫</t>
  </si>
  <si>
    <t>113年度有機農產品有機轉型期農產品查驗計畫</t>
  </si>
  <si>
    <t>113年強化水稻優良品種推廣與種源管理計畫</t>
  </si>
  <si>
    <t>113年度溯源農產品管理暨升級產銷履歷輔導計畫</t>
  </si>
  <si>
    <t>113年綠色環境給付計畫細部實施計畫</t>
  </si>
  <si>
    <t>113年輔導大專業農擴大經營規模計畫</t>
  </si>
  <si>
    <t>113年度有機農業適用肥料推廣計畫</t>
  </si>
  <si>
    <t>113年冬季休閒期綠肥作物推廣計畫</t>
  </si>
  <si>
    <t>113年度中區有機農業田間栽培及肥培管理講習計畫</t>
  </si>
  <si>
    <t>113年度加強肥料管理計畫</t>
  </si>
  <si>
    <t>113年度國產有機質肥料推廣計畫</t>
  </si>
  <si>
    <t>113年度國產微生物肥料及農田地力肥料推廣計畫</t>
  </si>
  <si>
    <t>113年度檳榔廢園及轉作短期經濟林計畫</t>
  </si>
  <si>
    <t>113年度農機使用及免稅油管理計畫</t>
  </si>
  <si>
    <t>113年度植物種苗產業管理輔導計畫</t>
  </si>
  <si>
    <t>113年國產茶稽查專案計畫</t>
  </si>
  <si>
    <t>113年茶產業安全供應鏈計畫</t>
  </si>
  <si>
    <t>113年推動臺灣名茶計畫</t>
  </si>
  <si>
    <t>113年推動安全果品溯源管理細部計畫</t>
  </si>
  <si>
    <t>113年輔導優質水果集團產區計畫</t>
  </si>
  <si>
    <t>113年輔導果樹轉作及品種更新計畫</t>
  </si>
  <si>
    <t>113年特作產業結構調整暨建構產業新價值鏈計畫</t>
  </si>
  <si>
    <t>113年度食農教育-國際茶道節之茶道展演及茶體驗計畫</t>
  </si>
  <si>
    <t>113年度食農教育國際茶道節之參訪體驗計畫</t>
  </si>
  <si>
    <t>2024食農教育-國際茶道節之活動佈置及假日活動展演計畫</t>
  </si>
  <si>
    <t>113年度智能防災設施型農業計畫(南投第1批-花卉)</t>
  </si>
  <si>
    <t>113年度執行檳榔廢園轉作工作計畫</t>
  </si>
  <si>
    <t>113年度南投縣有機農業生產及加工設備輔導計畫</t>
  </si>
  <si>
    <t>113年南投縣果樹產業生產設施與設備計畫</t>
  </si>
  <si>
    <t>113年農產業保險業務計畫</t>
  </si>
  <si>
    <t>113年強化農業資訊調查制度計畫</t>
  </si>
  <si>
    <t>113年度農業產銷班組織輔導計畫</t>
  </si>
  <si>
    <t>113年農作物生產田間調查計畫</t>
  </si>
  <si>
    <t>113年加強農地利用管理計畫</t>
  </si>
  <si>
    <t>113年度強化農地環境維護管理計畫</t>
  </si>
  <si>
    <t>113年執行國土計畫之農地資源空間規劃計畫</t>
  </si>
  <si>
    <t>113年度辦理優質營農環境專區計畫</t>
  </si>
  <si>
    <t>113年度農作物農藥殘留監測與管制計畫</t>
  </si>
  <si>
    <t>113年度強化植物有害生物防範措施計畫</t>
  </si>
  <si>
    <t>113年度友善環境植物保護資材推廣計畫</t>
  </si>
  <si>
    <t>113年度產銷履歷農糧產品安全監測計畫</t>
  </si>
  <si>
    <t>113年度推動儲備植物醫師進駐農村及活化再生發展示範計畫-補助地方政府及基層農會聘用儲備植物醫師示範計畫(4-6月份薪資)</t>
  </si>
  <si>
    <t>113年度推動儲備植物醫師落地服務及促進農村生產環境永續發展示範計畫</t>
  </si>
  <si>
    <t>113年蜜蜂蜂箱小甲蟲專案防治工作</t>
  </si>
  <si>
    <t>113年度各地禽品抽驗及標示檢查計畫</t>
  </si>
  <si>
    <t>113年度加強飼料生產與衛生安全管理計畫</t>
  </si>
  <si>
    <t>113年度豬肉產銷履歷暨相關產品查核計畫</t>
  </si>
  <si>
    <t>113年度養豬產業躍升加值發展計畫-學校午餐畜產食材查核與抽驗計畫</t>
  </si>
  <si>
    <t>113年度畜牧廢棄物精進管理及資源加值計畫-禽畜糞</t>
  </si>
  <si>
    <t>113年度養鹿產業結構調整計畫</t>
  </si>
  <si>
    <t>113年度畜牧場登記與管理計畫</t>
  </si>
  <si>
    <t>113年度疫後增進畜牧業經濟韌性協助措施-禽舍改建升級計畫</t>
  </si>
  <si>
    <t>113年度牛羊產業結構調整計畫</t>
  </si>
  <si>
    <t>113年度養牛產業全面升級轉型計畫-獎勵淘汰低產乳牛</t>
  </si>
  <si>
    <t>113年度疫後增進畜牧業經濟韌性措施-導入草食家畜淨零智慧循環永續設施(備)計畫</t>
  </si>
  <si>
    <t>113年度養豬產業躍升加值發展計畫-養豬場轉型情形查核計畫</t>
  </si>
  <si>
    <t>113年度畜牧廢棄物精進管理及資源加值計畫-死廢畜禽</t>
  </si>
  <si>
    <t>113年度養豬場節水減廢及資源化利用計畫</t>
  </si>
  <si>
    <t>113年示範性強化養豬場精準管理計畫</t>
  </si>
  <si>
    <t>113年輔導養豬場轉型升級導入新式整合型設施(備)計畫</t>
  </si>
  <si>
    <t>113年度精進家畜保險業務計畫</t>
  </si>
  <si>
    <t>113年度違法屠宰行為查緝計畫</t>
  </si>
  <si>
    <t>113年養豬產業躍升加值發展計畫-提升地方輔導量能與強化市場區隔計畫</t>
  </si>
  <si>
    <t>113年疫後增進畜牧業經濟韌性協助措施-導入污染防治淨零智慧循環永續設施(備)計畫</t>
  </si>
  <si>
    <t>113年度休閒農場查核及輔導管理計畫</t>
  </si>
  <si>
    <t>113年度公所辦理申請參加農民(全民)健康保險及農民職業災害保險者現地勘查補助計畫</t>
  </si>
  <si>
    <t>113年度南投縣休閒農業區跨域輔導計畫</t>
  </si>
  <si>
    <t>113年地方政府推行食農教育計畫</t>
  </si>
  <si>
    <t>113年度改善農業缺工措施-南投縣農業人力團計畫</t>
  </si>
  <si>
    <t>113年度補助地方公立高中以下學校辦理食農教育推廣計畫</t>
  </si>
  <si>
    <t>113年度發展林業產業文化及漂流木清運計畫</t>
  </si>
  <si>
    <t>113年度入侵植物防治計畫</t>
  </si>
  <si>
    <t>113年度平地造林計畫</t>
  </si>
  <si>
    <t>113年度南投縣推動地區竹材產業新興發展計畫</t>
  </si>
  <si>
    <t>113年度林產產銷輔導計畫</t>
  </si>
  <si>
    <t>113年度南投縣瀕危物種及重要棲地生態服務給付推動計畫</t>
  </si>
  <si>
    <t>113年度南投縣政府捕蜂捉蛇為民服務補助計畫</t>
  </si>
  <si>
    <t>113年度南投縣輔導農民辦理防治臺灣獼猴危害農作計畫</t>
  </si>
  <si>
    <t>113年度獎勵輔導造林計畫-農業單位及其他機關計畫</t>
  </si>
  <si>
    <t>113年度山坡地開發利用回饋金繳交辦法業務計畫</t>
  </si>
  <si>
    <t>112年2、3月乾旱農業天然災害現金救助(林業類「森林副產物-竹筍」)相關行政統計費</t>
  </si>
  <si>
    <t>113年度山坡地保育利用管理工作績效考核獎金</t>
  </si>
  <si>
    <t>113年南投縣社區農村再生專案管理輔導與培根計畫</t>
  </si>
  <si>
    <t>113年南投縣農村總合發展計畫</t>
  </si>
  <si>
    <t>113年南投縣年度農村再生執行計畫</t>
  </si>
  <si>
    <t>2024南投世界茶葉博覽會活動整合規劃</t>
  </si>
  <si>
    <t>113年度建構肉品批發市場現代化屠宰及冷鏈設施設備計畫</t>
  </si>
  <si>
    <t>南投縣113年度優質公廁及美質環境推動計畫-豬事文化樂區內公廁修繕工程計畫</t>
  </si>
  <si>
    <t>113年度家禽產業結構調整計畫</t>
  </si>
  <si>
    <t>113年度農村社區畜牧場環境改善及資源利用</t>
  </si>
  <si>
    <t>114年度「國產有機質肥料推廣計畫(中區分署)」-追加</t>
  </si>
  <si>
    <t>114年度南投縣水土保持管理</t>
  </si>
  <si>
    <t>「2024南投世界茶葉博覽會活動整合規劃-追加計畫」之區域共好產業文化生態設置展館及特裝工作</t>
  </si>
  <si>
    <t>113年度自主防災裝備及設備強化執行計畫</t>
  </si>
  <si>
    <t>114年度自主防災訓練管理執行計畫</t>
  </si>
  <si>
    <t>觀光處</t>
  </si>
  <si>
    <t>113年度交通部觀光署協助地方政府執行露營場輔導管理工作(南投縣執行露營場輔導管理作業計畫)</t>
  </si>
  <si>
    <t>2024南投燈會活動</t>
  </si>
  <si>
    <t>113年度台灣好行服務升級計畫</t>
  </si>
  <si>
    <t>113年台灣好玩卡推廣計畫</t>
  </si>
  <si>
    <t>113年度借問站創新旅遊服務推廣修正計畫</t>
  </si>
  <si>
    <t>2024南投巧克力咖啡節活動</t>
  </si>
  <si>
    <t>2024南投星空季活動及品質提升計畫</t>
  </si>
  <si>
    <t>2024清境火把節活動</t>
  </si>
  <si>
    <t>地政處</t>
  </si>
  <si>
    <t>114年度非都市計畫地區圖解數化地籍圖整合建置工作</t>
  </si>
  <si>
    <t>114年度三維地籍建物整合建置工作</t>
  </si>
  <si>
    <t>113年度土地違規使用查處作業</t>
  </si>
  <si>
    <t>辦理仁愛鄉、南投市鄉村地區整體規劃作業</t>
  </si>
  <si>
    <t>114年度農地重劃區緊急農水路改善計畫</t>
  </si>
  <si>
    <t>為銜接國土計畫法辦理使用地檢討變更作業</t>
  </si>
  <si>
    <t>工務處</t>
  </si>
  <si>
    <t>113年度疏濬工程公益支出分配額度</t>
  </si>
  <si>
    <t>污水下水道建設計畫</t>
  </si>
  <si>
    <t>「污水下水道建設計畫-約用人員工作經費」</t>
  </si>
  <si>
    <t>「污水下水道建設計畫-補助訂定直轄市及縣(市)下水道系統發展計畫工作經費(南投縣)」</t>
  </si>
  <si>
    <t>擴大灌溉服務案件-鹿谷鄉永隆村隆鳳段721地號灌溉渠道工程</t>
  </si>
  <si>
    <t>擴大灌溉服務案件-八卦山旱灌區P7、P3蓄水池韌性提升工程</t>
  </si>
  <si>
    <t>113年度水質水量保護區專戶運用小組行政經費補助案</t>
  </si>
  <si>
    <t>113年疏濬工程公益支出補助計畫-「八卦山高地旱灌業務保全及設備維護計畫」</t>
  </si>
  <si>
    <t>校園周邊暨行車安全道路改善計畫-南投縣草屯鎮炎峰、草屯、虎山國小校園周邊道路改善工程</t>
  </si>
  <si>
    <t>永續提升人行安全計畫第1次提案補助-南投縣轄內各公所提報人行環境改善工程等3件</t>
  </si>
  <si>
    <t>均衡城鄉村里道路改善計畫-南投縣轄內各公所提報等11件工程案</t>
  </si>
  <si>
    <t>生活圈道路交通系統建設計畫(公路系統)6年計畫(111-116年)</t>
  </si>
  <si>
    <t>113年度中區水資源作業基金集集攔河堰清淤及營運公益支出-產業三號拱橋油漆維運工程</t>
  </si>
  <si>
    <t>114年度公共設施管線資料庫暨管理系統整合應用建置計畫</t>
  </si>
  <si>
    <t>113水里鄉水里村水里六路道路改善工程及113水里鄉水里村大灣路88巷道路拓寬工程</t>
  </si>
  <si>
    <t>113-114南投縣管區域排水三塊厝排水系統治理規劃及治理計畫</t>
  </si>
  <si>
    <t>烏溪鳥嘴潭人工湖工程計畫公益支出份配數-購置取締砂石車交通執法設備</t>
  </si>
  <si>
    <t>教育處</t>
  </si>
  <si>
    <t>113年度水利宣導活動</t>
  </si>
  <si>
    <t>113年各級公私立學校校園綠籬專案計畫</t>
  </si>
  <si>
    <t>成城國小六十週年校慶運動會暨『節電123、台電熊蓋讚』</t>
  </si>
  <si>
    <t>113年全國身心障礙國民運動會</t>
  </si>
  <si>
    <t>113年全國身心障礙國民運動會增列經費</t>
  </si>
  <si>
    <t>補助地方政府辦理環境教育輔導小組計畫</t>
  </si>
  <si>
    <t>充實國民中小學午餐人力實施計畫</t>
  </si>
  <si>
    <t>補助國民中小學及幼兒園學生投保團體保險之保險費</t>
  </si>
  <si>
    <t>推動體育班經營管理與課程教學、推動學校體育運動專業發展、辦理運動競賽與學校體育活動、整備學校運動場地設備器材、促進棒球、籃球、足球等各項球類發展</t>
  </si>
  <si>
    <t>強化原住民族學校運動人才訓練、改善原住民族地區學校運動場地及充實體育相關設備、辦理運動教練聘任及原住民族學生體育訓練與活動</t>
  </si>
  <si>
    <t>辦理區域性聯賽或對抗賽</t>
  </si>
  <si>
    <t>地方政府改善基層運動訓練場館及強化場館維護與經營管理訓練環境改善事項</t>
  </si>
  <si>
    <t>運動教練及選手生涯照顧輔導</t>
  </si>
  <si>
    <t>輔導基層訓練站培育優秀運動選手</t>
  </si>
  <si>
    <t>補助運動團隊訓練、參賽及增聘運動教練等經費</t>
  </si>
  <si>
    <t>112-114年度補助直轄市及縣市政府整建學校草地運動場計畫(114年度)</t>
  </si>
  <si>
    <t>教育部補助本縣明潭國中等15校辦理「113年度期中修整建運動場地」</t>
  </si>
  <si>
    <t>國立草屯高級商工員生消費合作社辦理「購置營運設施及設備、辦公設備」經費</t>
  </si>
  <si>
    <t>113年度國民中小學充實健康中心設備</t>
  </si>
  <si>
    <t>運動i臺灣2.0計畫</t>
  </si>
  <si>
    <t>補助高級中等以下學校辦理藝術才能(含資賦優異)設備修繕及相關等業務經費</t>
  </si>
  <si>
    <t>辦理學前特殊教育及早期療育相關經費</t>
  </si>
  <si>
    <t>補助地方政府學生校外生活輔導會執行學生校外生活輔導工作</t>
  </si>
  <si>
    <t>軍訓教官課稅配套</t>
  </si>
  <si>
    <t>反毒活動</t>
  </si>
  <si>
    <t>推動國民教育階段中輟生輔導及復學工作</t>
  </si>
  <si>
    <t>補助置國民中小學輔導教師之減授課節數鐘點費</t>
  </si>
  <si>
    <t>學生輔導諮商中心運作經費及專任專業輔導人員人事費</t>
  </si>
  <si>
    <t>補助各地方政府增置專任輔導教師</t>
  </si>
  <si>
    <t>114年度補助本縣推動學前及國民教育階段特殊教育工作等相關經費</t>
  </si>
  <si>
    <t>辦理性平、霸凌防治及正向管教業務所需人力及業務經費</t>
  </si>
  <si>
    <t>113年度汰舊換新身心障礙學生交通車經費</t>
  </si>
  <si>
    <t>13年度辦理推動兒童權利公約實施計畫</t>
  </si>
  <si>
    <t>113年度辦理友善校園學生事務與輔導工作計畫</t>
  </si>
  <si>
    <t>113年度改善及充實身心障礙資源班設施設備</t>
  </si>
  <si>
    <t>直轄市、縣(市)政府辦理公立高級中等以下學校及特殊教育學校無障礙校園環境盤點及精進作業</t>
  </si>
  <si>
    <t>113年度改善無障礙校園環境計畫</t>
  </si>
  <si>
    <t>113年度改善無障礙校園環境計畫(新建無障礙電梯)</t>
  </si>
  <si>
    <t>113年度特教資源中心運動輔具建置補助計畫</t>
  </si>
  <si>
    <t>113學年度輔導教師人力運用計畫第一期款經費</t>
  </si>
  <si>
    <t>增置特殊教育法第51條第4項編制內正式特殊教育教師</t>
  </si>
  <si>
    <t>113年度汰舊換新身心障礙學生交通車增列經費</t>
  </si>
  <si>
    <t>推動過渡性教育措施試辦計畫</t>
  </si>
  <si>
    <t>113學年度學前教育階段專業團隊專業人員及助理人員經費</t>
  </si>
  <si>
    <t>113年辦理學務輔導工作所需人力及業務經費計畫</t>
  </si>
  <si>
    <t>113學年度增置高級中等以下學校及幼兒園分散式資源班及巡迴輔導班教師規劃</t>
  </si>
  <si>
    <t>113學年度補助地方政府試辦成立國民中學學生會或其他相關自治組織計畫</t>
  </si>
  <si>
    <t>113年因應取消軍訓教官薪資所得免稅配套措施校園安全值班費</t>
  </si>
  <si>
    <t>縣(市)教育網路中心基礎維運計畫</t>
  </si>
  <si>
    <t>校園網路優化補助(AP)</t>
  </si>
  <si>
    <t>第二期數位學習深耕計畫</t>
  </si>
  <si>
    <t>補助高級中等以下學校及教保服務機構投保公共意外責任保險</t>
  </si>
  <si>
    <t>強化智慧學習暨教學計畫-數位學習教師增能工作坊</t>
  </si>
  <si>
    <t>校園5G示範教室與學習載具計畫</t>
  </si>
  <si>
    <t>113年度高級中等學校充實教學實習設備計畫(一般科目)經費</t>
  </si>
  <si>
    <t>113年直轄市及縣(市)立高級中等學校改善校園環境與充實設施設備計畫</t>
  </si>
  <si>
    <t>「113年度教育部校園網路優化補助案」經費</t>
  </si>
  <si>
    <t>補助新豐國小「113年度充實設施設備-校園教學環境設備」經費</t>
  </si>
  <si>
    <t>「112-113年5G新科技學習示範學校計畫」113年縣市XR數位共學中心擴充與課程精進計畫</t>
  </si>
  <si>
    <t>113年度偏遠地區學校及非山非市學校(非原住民學校)設施設備計畫</t>
  </si>
  <si>
    <t>113年度營造原住民族文化學習場域計畫</t>
  </si>
  <si>
    <t>113學年度教育優先區計畫</t>
  </si>
  <si>
    <t>推動各級學校及相關單位辦理美感與藝術教育相關措施</t>
  </si>
  <si>
    <t>補助各直轄市、縣市政府推動教師專業發展支持系統</t>
  </si>
  <si>
    <t>補助公立高級中等學校編制外行政人力計畫</t>
  </si>
  <si>
    <t>高中職優質化輔助方案</t>
  </si>
  <si>
    <t>高中職適性學習社區教育資源均質化實施方案</t>
  </si>
  <si>
    <t>推動高級中等學校多元入學、適性入學說明會、學生學習表現及成效蒐集等經費</t>
  </si>
  <si>
    <t>補助辦理高中職學生學習扶助方案</t>
  </si>
  <si>
    <t>推動高級中等教育階段實驗教育、自主學習空間環境及學生學習成果展現</t>
  </si>
  <si>
    <t>推動高級中等以下學校科學教育、學科能力競賽及科學班計畫等相關經費</t>
  </si>
  <si>
    <t>推動十二年國民基本教育課程綱要</t>
  </si>
  <si>
    <t>高級中等學校調整基本教學節數、推動新課綱課程及置課程諮詢教師新增鐘點費</t>
  </si>
  <si>
    <t>辦理高級中等學校學生與國內大專院校外籍生交流等相關經費</t>
  </si>
  <si>
    <t>提升高級中等學校學生英語文成效等相關經費</t>
  </si>
  <si>
    <t>補助國民小學弱勢學生兒童課後照顧(含夜光天使)服務費用</t>
  </si>
  <si>
    <t>補助推動實驗教育計畫</t>
  </si>
  <si>
    <t>補助辦理國中小學生學習扶助整體行政推動計畫、學校開班計畫、課中學習扶助增置代理教師計畫等學習扶助計畫所需經費</t>
  </si>
  <si>
    <t>補助引進外籍英語教學人員或國際教育相關計畫所需經費</t>
  </si>
  <si>
    <t>落實國中教學正常化及推動活化教學相關事項所需經費</t>
  </si>
  <si>
    <t>建置中央課程與教學輔導諮詢教師團隊及輔導網絡所需經費</t>
  </si>
  <si>
    <t>辦理國民中小學戶外教育所需經費</t>
  </si>
  <si>
    <t>辦理海洋教育課程與教學事項所需經費</t>
  </si>
  <si>
    <t>推動數學、自然科學(含實驗設備)、自造教育、參加國際競賽及國際評比所需經費</t>
  </si>
  <si>
    <t>辦理國教業務所需人力、推動課程與教學相關事項(含金融教育、書法教育及安全教育等)所需經費</t>
  </si>
  <si>
    <t>辦理教科書審查及部編本教科書配套措施計畫所需經費</t>
  </si>
  <si>
    <t>辦理十二年國民基本教育相關課程及精進國民中小學教學品質計畫事項所需經費</t>
  </si>
  <si>
    <t>補助各地方政府強化英語教學與設備、推動多元英語師資與教師增能活動及提升學生學習與推動各項教學創新計畫所需經費</t>
  </si>
  <si>
    <t>補助縣市政府依據「國民小學與國民中學班級編制及教職員員額編制準則」提高國小教師員額編制至每班1.65師(含學生編班人數相關事項)所需經費</t>
  </si>
  <si>
    <t>補助增置公立國民中學教學人力</t>
  </si>
  <si>
    <t>教師課稅相關配套所需費用(含幼兒園)</t>
  </si>
  <si>
    <t>補助地方政府辦理教學卓越獎初選活動、初選獎金、獲教學卓越獎團隊之獎金等所需經費</t>
  </si>
  <si>
    <t>推動國民中學學生生涯發展教育計畫所需經費</t>
  </si>
  <si>
    <t>研發國中教育會考試題、國中教育會考之冷氣費用及辦理國中教育會考試務工作等相關經費所需經費</t>
  </si>
  <si>
    <t>推動鼓勵家長參與教育計畫</t>
  </si>
  <si>
    <t>補助公立國民小學兼任及代課教師鐘點費調增差額</t>
  </si>
  <si>
    <t>推動原住民族實驗教育、特色課程及課後輔導相關經費</t>
  </si>
  <si>
    <t>辦理及推展國家語言整體發展方案-國中小教育階段所需經費(含本土語言及夏日樂學計畫)</t>
  </si>
  <si>
    <t>因應本土語文納入部定必修2學分，推動高級中等學校本土教育相關經費</t>
  </si>
  <si>
    <t>補助各地方政府設置原住民族教育資源中心</t>
  </si>
  <si>
    <t>辦理原住民族語言教學、教材編印經費</t>
  </si>
  <si>
    <t>因應十二年國民基本教育課程綱要推動開設臺灣手語課程經費</t>
  </si>
  <si>
    <t>補助縣市新住民子女教育行政人力及建置系統網站經費</t>
  </si>
  <si>
    <t>提升新住民子女及少數族群教育實施計畫</t>
  </si>
  <si>
    <t>培訓新住民語文師資及推動新住民語文課程經費</t>
  </si>
  <si>
    <t>推動國際交流及職場體驗經費</t>
  </si>
  <si>
    <t>推動中小學國際教育中程計畫政策，辦理國際教育等相關經費</t>
  </si>
  <si>
    <t>自願赴偏遠地區學校服務之校長及教師投保傷害保險之保險費</t>
  </si>
  <si>
    <t>補助地方政府辦理教師諮商輔導支持服務</t>
  </si>
  <si>
    <t>補助地方政府國民小學兒童課照身心障礙專班</t>
  </si>
  <si>
    <t>2030雙語政策－國際學伴計畫</t>
  </si>
  <si>
    <t>2030雙語政策－建置國中小雙語化教育計畫</t>
  </si>
  <si>
    <t>2030雙語政策－提升高級中等學校學生英語及雙語相關推動計畫</t>
  </si>
  <si>
    <t>113學年度精進國民中小學教師專業與課程品質計畫</t>
  </si>
  <si>
    <t>113學年度國民中學技藝教育專案編班開辦經費</t>
  </si>
  <si>
    <t>113學年度學習區完全免試國中提升學習品質計畫</t>
  </si>
  <si>
    <t>113年夢的N次方計畫</t>
  </si>
  <si>
    <t>113學年度科技教育推動總體計畫</t>
  </si>
  <si>
    <t>113學年度公立國民中小學校與國外姊妹校互惠機制實施計畫</t>
  </si>
  <si>
    <t>原住民族實驗教育補助計畫</t>
  </si>
  <si>
    <t>推展以民族教育為特色之學校本位課程計畫</t>
  </si>
  <si>
    <t>鼓勵原住民學生多元智能發展補助計畫</t>
  </si>
  <si>
    <t>補助地方政府推動客家語言發展相關計畫</t>
  </si>
  <si>
    <t>112學年度國民小學及國民中學活化教學與多元學習計畫第二期款</t>
  </si>
  <si>
    <t>113學年度國民小學及國民中學活化教學與多元學習計畫經費</t>
  </si>
  <si>
    <t>112學年度辦理學校型態原住民族實驗教育計畫(實驗期及籌備期)資本門經費</t>
  </si>
  <si>
    <t>113年本府教師專業審查會運作經費</t>
  </si>
  <si>
    <t>113學年度推動國小合理教師員額事項所需經費</t>
  </si>
  <si>
    <t>112學年度國民小學辦理課後照顧服務班低收入戶、身心障礙及原住民學生參加費用(含冷氣使用電費)及調整服務人員上班時間鐘點費所增差額之補助經費第二期款</t>
  </si>
  <si>
    <t>112學年度國民小學辦理夜光天使點燈專案計畫之補助經費第二期款</t>
  </si>
  <si>
    <t>112學年度國民小學兒童課後照顧服務身心障礙專班之補助經費第二期款</t>
  </si>
  <si>
    <t>113學年度國民小學夜光天使點燈專案計畫補助經費</t>
  </si>
  <si>
    <t>113學年度國民小學辦理課後照顧服務班低收入戶、身心障礙及原住民學生參加費用(含冷氣使用電費)及調整服務人員上班時間鐘點費所增差額之補助經費</t>
  </si>
  <si>
    <t>113學年度「擴大引進外籍英語教學人員計畫」經費</t>
  </si>
  <si>
    <t>113學年度擴大引進外籍英語教學人員計畫第1次經費調整補助</t>
  </si>
  <si>
    <t>113學年度高級中等學校實施『半導體』課程計畫</t>
  </si>
  <si>
    <t>113學年度部分領域課程雙語教學實施計畫</t>
  </si>
  <si>
    <t>113學年度「2030雙語政策－提升國中小師生口說英語展能樂學計畫」</t>
  </si>
  <si>
    <t>補助成人教育、補習班、兒童課後照顧中心、童軍教育，增置短期補習班人力及終身學習計畫等經費</t>
  </si>
  <si>
    <t>辦理各項家庭教育服務、新住民教育輔導活動等經費</t>
  </si>
  <si>
    <t>教育部補助申辦樂齡學習中心、樂齡大學計畫等經費</t>
  </si>
  <si>
    <t>推動國中小閱讀計畫(含閱讀磐石學校獎勵金)</t>
  </si>
  <si>
    <t>補助偏鄉學校藝文設施相關經費</t>
  </si>
  <si>
    <t>補助直轄市及各縣市政府辦理全國學生美術比賽初賽相關費用經費</t>
  </si>
  <si>
    <t>補助國中小圖書館(室)藏書量經費</t>
  </si>
  <si>
    <t>補助辦理交通安全業務所需相關經費</t>
  </si>
  <si>
    <t>113學年度教育部國民及學前教育署增置國民中小學圖書館閱讀推動教師計畫</t>
  </si>
  <si>
    <t>在職教保員進修幼兒園師資職前教育課程學分費補助</t>
  </si>
  <si>
    <t>辦理少子女化對策計畫、學前幼兒就學補助暨推動學前教育業務及促進幼教發展等相關經費所含項目</t>
  </si>
  <si>
    <t>推動幼童車屆齡新購與汰換</t>
  </si>
  <si>
    <t>114年度沉浸式族語教學幼兒園計畫</t>
  </si>
  <si>
    <t>113年度推動辦理教保相關人員違法事件調查案件所需業務費</t>
  </si>
  <si>
    <t>113年7月至114年8月公立幼兒園辦理延長照顧服務加置照顧服務人力人事費</t>
  </si>
  <si>
    <t>113學年度我國少子女化對策計畫之各項幼生就學補助及育兒津貼等補助經費第二期款</t>
  </si>
  <si>
    <t>113年教保服務人員諮商輔導支持計畫</t>
  </si>
  <si>
    <t>補助南投市立幼兒園辦理建築物耐震補強工程</t>
  </si>
  <si>
    <t>113年度嘉和國小附設幼兒園等3園充實及改善教學環境設備</t>
  </si>
  <si>
    <t>113學年度沉浸式族語教學幼兒園補助計畫</t>
  </si>
  <si>
    <t>113學年度國民教育幼兒班支持服務輔導計畫</t>
  </si>
  <si>
    <t>烏溪鳥嘴潭人工湖工程計畫公益支出份配數-補助本縣公立國中小午餐經費</t>
  </si>
  <si>
    <t>文化局</t>
  </si>
  <si>
    <t>南投縣竹雕工藝暨保存者葉基祥藝師保存維護計畫</t>
  </si>
  <si>
    <t>南投縣天然染色工藝暨保存者陳景林藝師、馬毓秀藝師保存維護計畫</t>
  </si>
  <si>
    <t>南投縣竹編工藝保存者：蘇素任藝師、邱錦緞藝師、葉寶蓮藝師保存維護計畫</t>
  </si>
  <si>
    <t>113年至114年南投縣漢民族傳統工藝普查計畫</t>
  </si>
  <si>
    <t>南投縣民俗文化資產教材編寫計畫</t>
  </si>
  <si>
    <t>113-114年南投縣文物普查建檔計畫(七)-國姓鄉、水里鄉</t>
  </si>
  <si>
    <t>113-114年南投縣縣定古蹟龍德廟、登瀛書院、連興宮列冊文物調查研究計畫</t>
  </si>
  <si>
    <t>113年一般古物「佑我開山」匾額展藏計畫案</t>
  </si>
  <si>
    <t>113年南投縣一般古物「草屯和梨園織品文物」展藏保存計畫</t>
  </si>
  <si>
    <t>113-114年南投縣文物普查專案管理計畫</t>
  </si>
  <si>
    <t>歷史建築南投縣陳姓宗親會西水祠修復計畫(含規劃設計)</t>
  </si>
  <si>
    <t>南投縣縣定古蹟草屯朝陽宮修復計畫</t>
  </si>
  <si>
    <t>南投縣縣定古蹟月眉厝龍德廟防蟲蟻及牆面修繕工程</t>
  </si>
  <si>
    <t>南投縣歷史建築草屯鎮新庄國民小學日治時期宿舍修復工程</t>
  </si>
  <si>
    <t>南投縣歷史建築新庄國小禮堂車寄天花板、屋頂防水及屋頂、山牆封簷板修繕工程(含規劃設計)</t>
  </si>
  <si>
    <t>歷史建築草屯國民小學禮堂緊急修繕工程(含規劃設計)</t>
  </si>
  <si>
    <t>南投縣草屯鎮碧峰國民小學禮堂正立面山牆防水及木門窗框裝潢壁板局部修繕工程(含規劃設計)</t>
  </si>
  <si>
    <t>南投縣縣定古蹟登瀛書院外牆及屋頂局部修繕工程(含修復計畫)</t>
  </si>
  <si>
    <t>南投縣縣定古蹟草屯燉倫堂外牆及柱體局部修繕工程(含修復計畫)</t>
  </si>
  <si>
    <t>歷史建築國姓鄉南港村－林屋伙房防災建置及緊急修繕工程</t>
  </si>
  <si>
    <t>113年度南投縣文資防護專業服務中心</t>
  </si>
  <si>
    <t>縣定古蹟國姓鄉北港溪石橋(糯米橋)橋梁結構穩定性分析與護坦工損壞調查評估計畫</t>
  </si>
  <si>
    <t>縣定古蹟明新書院震災搶修工程(0403花蓮地震緊急搶修案件)</t>
  </si>
  <si>
    <t>歷史建築水里賴家古厝修復計畫(0403花蓮地震緊急搶修案件)</t>
  </si>
  <si>
    <t>2024年全國古蹟日-全國文化資產行動博覽會-文‧遊南投足蹟-擘劃交織的經緯</t>
  </si>
  <si>
    <t>南投縣仁愛鄉大巴蘭部落遷徒史先期調查研究與保存可行性評估計畫</t>
  </si>
  <si>
    <t>南投縣『漆藝類』中壯世代藝術家典藏品購置計畫</t>
  </si>
  <si>
    <t>113-114年「補助直轄市及縣(市)政府推動文化創意產業發展」-「台灣之心-工藝文創聚落計畫」</t>
  </si>
  <si>
    <t>113-114年推動社區營造及村落文化發展計畫</t>
  </si>
  <si>
    <t>2024南投劇場藝術季</t>
  </si>
  <si>
    <t>教育部113年補助公共圖書館辦理嬰幼兒閱讀推廣實施計畫</t>
  </si>
  <si>
    <t>113年公共圖書館多元閱讀推廣計畫</t>
  </si>
  <si>
    <t>南投縣母語燎原計畫</t>
  </si>
  <si>
    <t>113年至115年考古遺址監管保護工作執行計畫</t>
  </si>
  <si>
    <t>考古遺址教育推廣影片拍攝計畫</t>
  </si>
  <si>
    <t>南投縣113年縣定覆鼎金考古遺址公園工程規劃設計</t>
  </si>
  <si>
    <t>警察局</t>
  </si>
  <si>
    <t>強化社會安全網計畫-少年偏差行為輔導業務</t>
  </si>
  <si>
    <t>毒品防制基金業務計畫-毒品防制宣導386千元及毒品防制輔導238千元</t>
  </si>
  <si>
    <t>毒品防制基金業務計畫-毒品熱區翻轉</t>
  </si>
  <si>
    <t>強化空襲警報發放及警察機關指揮通訊備援中程計畫</t>
  </si>
  <si>
    <t>消防局</t>
  </si>
  <si>
    <t>強化災害防救志工救災協勤能量中程計畫(111年-116年)</t>
  </si>
  <si>
    <t>建構國家安全化學與韌性永續計畫</t>
  </si>
  <si>
    <t>AI智慧搜救派遣系統建置中程計畫(113年-115年)</t>
  </si>
  <si>
    <t>提升山域事故救援效能五年中程計畫-團體輕量化救援裝備(113年-117年)</t>
  </si>
  <si>
    <t>韌性臺灣-強化各類型義消科技訓練與精進裝備中程計畫</t>
  </si>
  <si>
    <t>建構韌性臺灣因應極端情況災害應變中心與119指揮中心異地強固中程計畫(114-115年)</t>
  </si>
  <si>
    <t>韌性國家醫療整備計畫(114-116年)</t>
  </si>
  <si>
    <t>資通訊設備多重異地備援備份中程計畫(113-115年)</t>
  </si>
  <si>
    <t>建構數位韌性防救災緊急通訊系統中程計畫(114-117年)</t>
  </si>
  <si>
    <t>建構消防人員工作安全衛生作業中程計畫(114-118年)</t>
  </si>
  <si>
    <t>衛生局</t>
  </si>
  <si>
    <t>114年度「整合型口腔健康促進計畫-口腔健康計畫」</t>
  </si>
  <si>
    <t>114年度「原住民族及離島地區部落社區健康營造計畫」</t>
  </si>
  <si>
    <t>114年度「原住民族地區原住民就醫及照護資源(包含社福機構)使用交通費補助計畫」</t>
  </si>
  <si>
    <t>113年度第2次新創產品及服務採購補助計畫-南投縣政府衛生局健康管理系統採購案」</t>
  </si>
  <si>
    <t>114年「擴大補助山地原鄉地區非原住民籍之孕產婦交通費」</t>
  </si>
  <si>
    <t>114年「醫療爭議調解會運作」</t>
  </si>
  <si>
    <t>114年「建立優質之緊急醫療救護體系」</t>
  </si>
  <si>
    <t>114年「急救站整備及人員訓練計畫」</t>
  </si>
  <si>
    <t>114年「整合型心理健康工作計畫」</t>
  </si>
  <si>
    <t>114年「強化精神疾病、自殺防治及藥癮個案管理服務」</t>
  </si>
  <si>
    <t>114年「精神病人社區資源布建」</t>
  </si>
  <si>
    <t>114年「精神病人及家庭支持服務、社區居住方案、自立生活方案與發展新興及創新方案」</t>
  </si>
  <si>
    <t>114年「改善精神復健機構公共安全」</t>
  </si>
  <si>
    <t>114年度公益彩券回饋金排除就醫障礙計畫</t>
  </si>
  <si>
    <t>114年度「加強監控食品、藥物、化粧品違規廣告」計畫</t>
  </si>
  <si>
    <t>114年度(第5期)「前瞻基礎建設計畫-食品安全建設-強化衛生單位食安治理檢驗效能及品質計畫」</t>
  </si>
  <si>
    <t>114年「南投縣在地農特產小型加工製造業輔導計畫」</t>
  </si>
  <si>
    <t>114年度「流感疫苗接種工作計畫」</t>
  </si>
  <si>
    <t>114年「COVID-19疫苗補助計畫」</t>
  </si>
  <si>
    <t>114年「外國人健康檢查管理實施計畫」</t>
  </si>
  <si>
    <t>114年度「傳染病防治計畫」</t>
  </si>
  <si>
    <t>113年度「整合型口腔健康促進計畫-癌症篩檢與檳榔健康危害防制計畫」</t>
  </si>
  <si>
    <t>114年「整合型口腔健康促進計畫-癌症篩檢與檳榔健康危害防制計畫」</t>
  </si>
  <si>
    <t>114年「預防及延緩失能之長者功能評估知能提升計畫」</t>
  </si>
  <si>
    <t>114年度「綜合保健工作計畫」</t>
  </si>
  <si>
    <t>112年布建之銀髮健身俱樂部據點後續營運計畫(114年)</t>
  </si>
  <si>
    <t>114年補助地方政府發展兒童事故傷害防制宣導計畫</t>
  </si>
  <si>
    <t>114年度「整合性預防及延緩失能計畫」</t>
  </si>
  <si>
    <t>114年度「聘僱外籍看護工家庭短期替代照顧服務實施計畫」</t>
  </si>
  <si>
    <t>114年度「長照十年計畫2.0-強化照顧管理人力資源」</t>
  </si>
  <si>
    <t>113年度「權責型失智社區服務據點試辦計畫」</t>
  </si>
  <si>
    <t>114年度「失智照護服務計畫」</t>
  </si>
  <si>
    <t>114年度「住宿式服務機構使用者補助方案」</t>
  </si>
  <si>
    <t>114年度「長照十年計畫2.0-強化整備長期照顧服務行政人力資源(行政人員」</t>
  </si>
  <si>
    <t>114年度「長照十年計畫2.0-長期照顧服務給付及支付」</t>
  </si>
  <si>
    <t>114年度「長照十年計畫2.0-社區整體照顧服務體系(醫事C)」</t>
  </si>
  <si>
    <t>114年度「住宿機構強化感染管制獎勵計畫(一般護理之家)」</t>
  </si>
  <si>
    <t>環保局</t>
  </si>
  <si>
    <t>113年度蚊媒公共環境清理計畫</t>
  </si>
  <si>
    <t>113年南投縣推動垃圾定時定點(專區)收運試辦計畫</t>
  </si>
  <si>
    <t>113年度非農地環境雜草管理計畫</t>
  </si>
  <si>
    <t>113年度淨零綠生活推廣暨夜光材料應用示範計畫</t>
  </si>
  <si>
    <t>112年度源頭減量及資源回收績效考核圑體獎勵金運用計畫</t>
  </si>
  <si>
    <t>113年度南投縣清潔隊備勤室環境改善及優化計畫-南投市</t>
  </si>
  <si>
    <t>113年度優質公廁及美質環境推動計畫-機具資本門</t>
  </si>
  <si>
    <t>1113年南投縣推動畜牧業資源化補助計畫(資本門)</t>
  </si>
  <si>
    <t>113年度南投縣公有掩埋場暨轉運站整理整頓計畫</t>
  </si>
  <si>
    <t>114年毒性及關注化學物質源頭管理計畫</t>
  </si>
  <si>
    <t>114年非農地環境雜草管理計畫</t>
  </si>
  <si>
    <t>南投縣114年度資源循環工作計畫</t>
  </si>
  <si>
    <t>114年度源頭減量及強化分類回收補助計畫</t>
  </si>
  <si>
    <t>114年南投縣水肥資源回收再利用中心計畫</t>
  </si>
  <si>
    <t>114年度土壤及地下水污染調查及查證工作計畫-南投縣</t>
  </si>
  <si>
    <t>114年度蚊媒公共環境清理計畫</t>
  </si>
  <si>
    <t>114年美質環境推動計畫</t>
  </si>
  <si>
    <t>114年度多元化垃圾處理計畫-第2期計畫</t>
  </si>
  <si>
    <t>114年度物料資源循環計畫</t>
  </si>
  <si>
    <t>114年石綿建材廢棄物清除處理計畫</t>
  </si>
  <si>
    <t>114年度資收關懷計畫</t>
  </si>
  <si>
    <t>114年推動源頭管理及物料資源循環業務人力支援計畫</t>
  </si>
  <si>
    <t>114年度換購低污染資源回收車補助計畫</t>
  </si>
  <si>
    <t>家畜所</t>
  </si>
  <si>
    <t>113年度豬瘟撲滅及防範重要豬病防檢疫計畫-豬瘟撲滅工作計畫</t>
  </si>
  <si>
    <t>113年度豬瘟撲滅及防範重要豬病防檢疫計畫-維持口蹄疫非疫區防疫工作計畫</t>
  </si>
  <si>
    <t>113年度建構動物防疫及畜產品安全衛生預警體系計畫-重要境外動物疫病之預警及管制</t>
  </si>
  <si>
    <t>113年度家禽流行性感冒防疫計畫</t>
  </si>
  <si>
    <t>113年度死亡畜禽化製流向查核管制計畫</t>
  </si>
  <si>
    <t>113年度1959動物保護專線維運計畫</t>
  </si>
  <si>
    <t>113年度建構友善動物保護計畫</t>
  </si>
  <si>
    <t>113年度遊蕩犬管理精進措施計畫</t>
  </si>
  <si>
    <t>113年度寵物產業管理精進計畫</t>
  </si>
  <si>
    <t>113年度市售動物用藥品抽查取締計畫</t>
  </si>
  <si>
    <t>113年度畜禽產品安全衛生預警體系計畫</t>
  </si>
  <si>
    <t>113年度強化動物疾病診斷計畫</t>
  </si>
  <si>
    <t>113年度水產動物疾病診療與獸醫師用藥輔導</t>
  </si>
  <si>
    <t>稅務局</t>
  </si>
  <si>
    <t>原民處</t>
  </si>
  <si>
    <t>113年度原住民族部落特色道路改善計畫(第二次核定)－信義鄉望美村望鄉部落往臺21道改善工程</t>
  </si>
  <si>
    <t>113年度原住民族部落特色道路改善計畫(第三次核定)－明德村明德部落聯絡道路改善工程</t>
  </si>
  <si>
    <t>信義鄉潭南段641地號(陳作琦案)國有原住民保留地拆屋還地強制執行拆除作業</t>
  </si>
  <si>
    <t>113年度增劃編原住民保留地暨複丈分割工作計畫</t>
  </si>
  <si>
    <t>辦理部(聚)落環境基本調查、部(聚)落溝通及國土功能分區圖法定作業</t>
  </si>
  <si>
    <t>仁愛鄉莫那.魯道最後一哩路之經濟產業整體規劃計畫</t>
  </si>
  <si>
    <t>113年度原住民保留地禁伐補償計畫</t>
  </si>
  <si>
    <t>113年度獎勵輔導造計畫</t>
  </si>
  <si>
    <t>113年度原住民保留地竹林更新獎勵計畫</t>
  </si>
  <si>
    <t>推動都市地區原住民族基本權利及組織建構</t>
  </si>
  <si>
    <t>辦理原住民族部落大學實施計畫</t>
  </si>
  <si>
    <t>原住民學生課後扶植計畫</t>
  </si>
  <si>
    <t>都市原住民族文化傳承計畫-文化歲時祭儀</t>
  </si>
  <si>
    <t>平埔族群聚落活力計畫</t>
  </si>
  <si>
    <t>原住民族語言單詞競賽</t>
  </si>
  <si>
    <t>原住民族語言戲劇競賽</t>
  </si>
  <si>
    <t>原住民族語言推廣人員設置計畫</t>
  </si>
  <si>
    <t>平埔族群語言復振補助計畫</t>
  </si>
  <si>
    <t>原住民族語保母獎助計畫</t>
  </si>
  <si>
    <t>原住民族地區族語環境營造(公文雙語書寫)</t>
  </si>
  <si>
    <t>原住民族青年暑期工讀計畫</t>
  </si>
  <si>
    <t>第14屆原住民族語言戲劇競賽</t>
  </si>
  <si>
    <t>113年度原住民族語保母獎助計畫</t>
  </si>
  <si>
    <t>112年度原住民族部落大學實施計畫評鑑績優獎勵金</t>
  </si>
  <si>
    <t>補助原住民急難救助實施要點</t>
  </si>
  <si>
    <t>推展原住民族志願服務</t>
  </si>
  <si>
    <t>原住民族長期照顧-文化健康站實施計畫</t>
  </si>
  <si>
    <t>原住民族長期照顧文化健康站查核計畫</t>
  </si>
  <si>
    <t>114年度原住民族家庭服務中心實施計畫</t>
  </si>
  <si>
    <t>前瞻基礎建設計畫城鄉建設原住民部落營造原住民族家庭服務中心購置設施設備實施計畫</t>
  </si>
  <si>
    <t>補助原住民族長者裝置假牙補助計畫</t>
  </si>
  <si>
    <t>提升原住民就業競爭力實施計畫</t>
  </si>
  <si>
    <t>原住民取得技術士證照獎勵金</t>
  </si>
  <si>
    <t>補助各直轄市及縣(市)聘僱用原住民社工員(師)實施計畫</t>
  </si>
  <si>
    <t>113年度增撥原住民取得技術士證照獎勵金</t>
  </si>
  <si>
    <t>113年度文化健康綜合服務據點友善空間整建計畫</t>
  </si>
  <si>
    <t>113年度原住民族家庭服務中心執行計畫</t>
  </si>
  <si>
    <t>113年度推動原住民族至原服務執行計畫</t>
  </si>
  <si>
    <t>113-114年度推展原住民族長期照顧文化健康站查核計畫</t>
  </si>
  <si>
    <t>補助地方政府辦理原住民族住宅業務及多元居住協助補助經濟弱勢原住民建購修繕住宅計畫</t>
  </si>
  <si>
    <t>青年發展所</t>
  </si>
  <si>
    <t>113年度「中彰投苗跨城際」及「南投縣都市內」公共運輸通勤月票計畫</t>
  </si>
  <si>
    <t>公共充電樁補助計畫</t>
  </si>
  <si>
    <t>客家發展所</t>
  </si>
  <si>
    <t>2024南投縣桐花小旅行</t>
  </si>
  <si>
    <t>2024南投縣客家文化節系列活動</t>
  </si>
  <si>
    <t>113年南投縣客家文藝研習計畫</t>
  </si>
  <si>
    <t>113年南投縣客庄產業推廣及創新加值計畫</t>
  </si>
  <si>
    <t>水里鄉立圖書館修建「客家文化生活館」及館舍空間改善先期評估規劃案</t>
  </si>
  <si>
    <t>國姓客庄文化書閣-圖書館先期評估規劃案</t>
  </si>
  <si>
    <t>2024日月潭紅茶文化季系列活動-魚池鄉多元文化特色產業節</t>
  </si>
  <si>
    <t>112年度推動客語為通行語執行成效獎勵金</t>
  </si>
  <si>
    <t>113年度客庄文藝復興運動推動實施計畫</t>
  </si>
  <si>
    <t>113年度客庄文藝復興運動推動實施計畫-國姓鄉及水里鄉</t>
  </si>
  <si>
    <t>「玩藝客．樂讀趣」HAKKA文化探索營</t>
  </si>
  <si>
    <t>113年南投縣客庄地方記憶空間專案輔導團</t>
  </si>
  <si>
    <t>國姓鄉客庄文化書閣-規劃設計暨工程施作案</t>
  </si>
  <si>
    <t>客不容緩－國姓客家人文夏令營</t>
  </si>
  <si>
    <t>增列進位數</t>
  </si>
  <si>
    <t>114年度「殯葬設施量能提升計畫」-仁愛鄉互助村清流公墓興建納骨牆(前置作業)</t>
  </si>
  <si>
    <t>輔導既有宗教建築物及用地合法化作業補助經費</t>
  </si>
  <si>
    <t>114年春節期間另發村(里)長事務補助費</t>
  </si>
  <si>
    <t>114年度再生能源發電設備認定與查核作業</t>
  </si>
  <si>
    <t>114年農產業保險業務計畫</t>
  </si>
  <si>
    <t>114年度南投縣綠鬣蜥防治宣導計畫</t>
  </si>
  <si>
    <t>114年度南投縣政府捕蜂捉蛇為民服務補助計畫</t>
  </si>
  <si>
    <t>114年度南投縣輔導農民架設電圍網防治野生動物危害計畫</t>
  </si>
  <si>
    <t>114年度南投縣化解野生動物危害農業及瀕危物種與人衝突計畫</t>
  </si>
  <si>
    <t>114年度南投縣陸域野生物資源保育計畫</t>
  </si>
  <si>
    <t>114年度南投縣陸域野生物合理利用與管理計畫</t>
  </si>
  <si>
    <t>114年度南投縣陸域自然保護區經營管理計畫</t>
  </si>
  <si>
    <t>113年度南投縣休閒農業場域服務優化計畫</t>
  </si>
  <si>
    <t>114年度全國荔枝椿象區域整合防治計畫</t>
  </si>
  <si>
    <t>114年未上市水產品產地監測計畫</t>
  </si>
  <si>
    <t>114年度推動地方政府疫病蟲害主動調查制度計畫</t>
  </si>
  <si>
    <t>114年度特定水土保持區劃定、長期水土保持計畫及其通盤檢討與廢止計畫</t>
  </si>
  <si>
    <t>2024中臺灣農業行銷展售會-品味南投</t>
  </si>
  <si>
    <t>113年度名間好農行銷推廣計畫</t>
  </si>
  <si>
    <t>地方創生-竹安農農民直銷據點設置計畫</t>
  </si>
  <si>
    <t>南投縣竹山鎮公所113年鮮筍番薯節暨國產農產品創新行銷計畫</t>
  </si>
  <si>
    <t>2024水里臍橙納財行銷活動</t>
  </si>
  <si>
    <t>魚池鄉紅茶產業遊程整合行銷推廣計畫</t>
  </si>
  <si>
    <t>鹿谷農村產業體驗型塑推廣計畫</t>
  </si>
  <si>
    <t>114年南投縣社區農村再生輔導計畫</t>
  </si>
  <si>
    <t>國產有機質暨微生物等農田地力肥料推廣計畫(中區113)</t>
  </si>
  <si>
    <t>114年推動儲備植物醫師進駐農村及活化再生發展示範計畫(1-3月份薪資)</t>
  </si>
  <si>
    <t>114年南投縣年度農村再生執行計畫</t>
  </si>
  <si>
    <t>2024南投世界茶業博覽會活動品質提升計畫</t>
  </si>
  <si>
    <t>2024南投溫泉季活動</t>
  </si>
  <si>
    <t>2024南投花卉嘉年華活動</t>
  </si>
  <si>
    <t>2025南投燈會活動</t>
  </si>
  <si>
    <t>114年度「交通部觀光署協助地方政府執行違法旅宿管理工作」補助計畫</t>
  </si>
  <si>
    <t>114年度「交通部觀光署協助地方政府執行露營場輔導管理工作」補助計畫</t>
  </si>
  <si>
    <t>114年度「智慧運輸系統發展建設計畫」</t>
  </si>
  <si>
    <t>前瞻基礎建設計畫-水環境建設-縣市管河川及區域排水整體改善計畫第8批次防洪綜合治理工程工作計畫-外轆排水治理工程用地費</t>
  </si>
  <si>
    <t>前瞻基礎建設計畫-水環境建設-補助縣市管河川及區域排水整體改善計畫非工程措施執行計畫書(大型移動式抽水機購置)</t>
  </si>
  <si>
    <t>前瞻基礎建設計畫-國姓鄉龜坑排水幹線-2護岸應急工程、國姓鄉北港溪排水幹線-2匯流口處護岸應急工程</t>
  </si>
  <si>
    <t>前瞻基礎建設計畫-水環境建設-縣市管河川及區域排水整體改善計畫-114年度生態檢核工作</t>
  </si>
  <si>
    <t>前瞻基建設計畫-水環境建設-水與安全-縣市管河川及區域排水整體改善工程第6批次治理規劃及檢討工作-「街子尾溪排水系統治理規畫」及「魚池溪排水系統治理規劃」</t>
  </si>
  <si>
    <t>提升道路品質計畫(內政部)2.0第四次提案競爭型補助計畫</t>
  </si>
  <si>
    <t>永續提升人行安全計畫第二次提案競爭型補助計畫</t>
  </si>
  <si>
    <t>永續提升人行安全計畫-南投縣竹山鎮149縣道11K+400~11K+500人行環境改善工程</t>
  </si>
  <si>
    <t>永續提升人行安全計畫-仁愛鄉南豐國小通學步道改善工程</t>
  </si>
  <si>
    <t>提升道路質計畫公路系統(106~114年)政策輔導型計畫</t>
  </si>
  <si>
    <t>「前瞻基礎建設計畫-縣市管河川及區域排水整體改善計畫-下水道及都市其他排水第5期」經費</t>
  </si>
  <si>
    <t>113學年度國民小學兒童課後照顧服務身心障礙專班補助經費(第一期)</t>
  </si>
  <si>
    <t>中投考區114年國中教育會考試務籌辦計畫第二期款</t>
  </si>
  <si>
    <t>113年度忠孝國小附設幼兒園等10園充實及改善教學環境設施設備經費(資本門)</t>
  </si>
  <si>
    <t>113年度互助國小附設幼兒園充實及改善教學環境設施設備經費</t>
  </si>
  <si>
    <t>112學年度配合提升公共化教保服務政策著有績效之鼓勵獎金經費</t>
  </si>
  <si>
    <t>113年度教育部補助高級中等以下學校校園美感環境再造計畫</t>
  </si>
  <si>
    <t>本縣仁愛鄉親愛國小辦理「113年度充實設施設備-教室全平面推拉水洗黑板」經費</t>
  </si>
  <si>
    <t>114年度「直轄市及縣(市)政府辦理防災教育計畫」暨「高級中等以下學校防災校園建置計畫」</t>
  </si>
  <si>
    <t>113學年度偏遠地區學校及非山非市學校整合性計畫(資本門)</t>
  </si>
  <si>
    <t>三光國民中學辦理「111年度改善偏遠地區及非山非市國民中小學宿舍計畫-宿舍興建工程」經費</t>
  </si>
  <si>
    <t>113年度高級中等以下學校及教保服務機構投保公共意外責任保險</t>
  </si>
  <si>
    <t>教育部數位機會中心資訊耗材補充計畫</t>
  </si>
  <si>
    <t>補助埔里鎮水尾國小「113年度充實設施設備-汰換高效能箱型冷氣機」經費</t>
  </si>
  <si>
    <t>113學年度購置鑑定評估工具經費</t>
  </si>
  <si>
    <t>「113年度改善無障礙校園環境計畫」案(第2階段)補助經費</t>
  </si>
  <si>
    <t>113學年度推動地方政府資源班巡迴輔導班合理生師比教師增額經費補助經費(經常門-業務費)</t>
  </si>
  <si>
    <t>113年8月至12月期間設置運作特殊教育輔導團、特殊教育相關資源中心所需經費</t>
  </si>
  <si>
    <t>113學年度高級中等以下學校及幼兒園身心障礙學生及幼兒之鑑定評估報告費及跨校鑑定評估費</t>
  </si>
  <si>
    <t>113學年度藝術才能(含資賦優異)班計畫(資本門)</t>
  </si>
  <si>
    <t>大成國民中學辦理「112年度高級中等以下學校協助少年矯正機關(安置機構)教育事項獎勵補助改善校園環境」經費</t>
  </si>
  <si>
    <t>113學年度品德教育推廣與深耕學校實施計畫</t>
  </si>
  <si>
    <t>南投縣南投市樂活運動館興建計畫</t>
  </si>
  <si>
    <t>埔里鎮社區型五人制足球練習場興建工程</t>
  </si>
  <si>
    <t>明潭國民中學辦理「113學年度日月潭區國民中小學學區聯合運動大會」</t>
  </si>
  <si>
    <t>114年「補助地方政府成立學校午餐輔導團及輔導人力計畫」</t>
  </si>
  <si>
    <t>113學年度補助地方政府辦理健康促進學校計畫</t>
  </si>
  <si>
    <t>114年度補助高級中等以下學校友善提供多元生理用品及推動月經平權計畫</t>
  </si>
  <si>
    <t>魚池鄉東光國民小學辦理「113年特色課程改善脫殼機、樹枝打碎機採購計畫」</t>
  </si>
  <si>
    <t>瑞竹國中辦理「童軍營地修繕經費申請計畫」</t>
  </si>
  <si>
    <t>「114年數位學伴計畫」經費</t>
  </si>
  <si>
    <t>「114年數位機會中心營運及督導計畫」經費</t>
  </si>
  <si>
    <t>114年度原住民保留地超限利用處理計畫</t>
  </si>
  <si>
    <t>114年度原住民族土地規劃與管理經營細部實施計畫-原住民保留地權利回復計畫(含資訊系統異動更新及土地政策計畫)</t>
  </si>
  <si>
    <t>114年度原住民族土地規劃與管理經營實施計畫-原住民保留地權利回復計畫-複丈分割地籍整理計畫</t>
  </si>
  <si>
    <t>114年度增劃編原住民保留地暨複丈分割工作計畫</t>
  </si>
  <si>
    <t>114年度原住民族土地建地合法化輔導計畫</t>
  </si>
  <si>
    <t>信義鄉沙里仙184-4地號伍榮興上訴案</t>
  </si>
  <si>
    <t>114年度原住民保留地禁伐補償計畫(人力檢測經費)</t>
  </si>
  <si>
    <t>「宜居部落建設計畫-113年南投縣部落永續建設藍圖規劃」</t>
  </si>
  <si>
    <t>「提升道路品質計畫(內政部)2.0」第四次非人行案件競爭型補助計畫－「南投縣信義鄉地利村提升道路品質工程」</t>
  </si>
  <si>
    <t>擴大灌溉服務案件-「南投縣仁愛鄉中正村灌溉水路改善工程」等8件</t>
  </si>
  <si>
    <t>「原住民族地區部落聯絡道路養護經費分配及執行計畫」</t>
  </si>
  <si>
    <t>114年度推動「原住民族家庭服務中心實施計畫」</t>
  </si>
  <si>
    <t>114年度「文化健康綜合服務據點友善空間整建計畫」</t>
  </si>
  <si>
    <t>114年度「前瞻基礎建設推動人力計畫」</t>
  </si>
  <si>
    <t>114年度公益彩券回饋金補助計畫</t>
  </si>
  <si>
    <t>114年度推動原住民急難救助案</t>
  </si>
  <si>
    <t>辦理第10屆原住民族語言單詞競賽計畫</t>
  </si>
  <si>
    <t>113年度推動原住民族登記傳統名字實施計畫</t>
  </si>
  <si>
    <t>113年度原住民學生課後扶植計畫增加經費</t>
  </si>
  <si>
    <t>114年「打造信義鄉濁水線Matamasaz布農文化探索基地人才扎根休閒運動產業推動計畫」</t>
  </si>
  <si>
    <t>114年度「食(實)物銀行援助計畫」專業服務費</t>
  </si>
  <si>
    <t>114年度「低(中低)收入户自立脫貧方案計畫」、「充實遊民業務人力暨生活培力服務計畫」、「社會救助自立脫貧服務社工人力計畫暨低收入户家庭資產累積發展個人帳户-脫貧方案」</t>
  </si>
  <si>
    <t>食物銀行充實冷藏及冷凍設備補助計畫</t>
  </si>
  <si>
    <t>南投縣114年度性別暴力防治社區服務方案</t>
  </si>
  <si>
    <t>114年度藥癮者家庭支持服務及資源培力計畫-約用人員酬金</t>
  </si>
  <si>
    <t>兒少保護家庭處遇服務創新方案-兒少保護親屬家庭媒合與支持計畫(計畫編號:114NH003n00)</t>
  </si>
  <si>
    <t>精進及擴充兒少安置資源-提升少年自立生活適應協助服務量能計畫(計畫編號：114NH021o03)</t>
  </si>
  <si>
    <t>兒少保護家庭處遇服務創新方案-兒少保護親屬安置費用補助計畫(計畫編號:114NH002m00)</t>
  </si>
  <si>
    <t>114年度兒童及少年諮詢代表培力計畫(計畫編號:1141RH527F)</t>
  </si>
  <si>
    <t>114年度社會工作服務品質精進整合性活動計畫</t>
  </si>
  <si>
    <t>114年親屬接受委託照顧兒少費用計畫(計畫編號:1142MH0020)</t>
  </si>
  <si>
    <t>「113-114年度住照顧品質獎勵計畫(老人福利機構)」行政費</t>
  </si>
  <si>
    <t>「113年度住宿式機構強化感染管制獎勵計畫」(老人福利機構)經費</t>
  </si>
  <si>
    <t>社區式多元預防性活動與課程</t>
  </si>
  <si>
    <t>113-114年度住宿機構照顧品質獎勵計畫-行政費(住宿式長照機構)</t>
  </si>
  <si>
    <t>「長照服務發展基金113年度獎助長照2.0整合型計畫」經費</t>
  </si>
  <si>
    <t>114年度「南投縣提升復康巴士服務能量計畫」經費</t>
  </si>
  <si>
    <t>114年度高照顧負荷家庭創新服務方案獎助計畫(計畫編號：114MH728z)</t>
  </si>
  <si>
    <t>114年度「強化社會安全網計畫-精神障礙者協作模式服務據點計畫」(計畫編號：114NH017q01)</t>
  </si>
  <si>
    <t>「少子化友善育兒空間建設之建構零至二歲兒童社區公共托育計畫-草屯鎮新庄公辦民營托嬰中心」借用場地一次性搬遷、重建原用途等修繕費(計畫編號：114UH305a)(總經費100萬元，114年編列30萬元，115年編列70萬元)</t>
  </si>
  <si>
    <t>114年度社區式身心障礙服務銜接長照整合型計畫</t>
  </si>
  <si>
    <t>114年強化身心障礙者嚴重情緒行為正向支持計畫</t>
  </si>
  <si>
    <t>113年度及114年度「住宿機構照顧品質獎勵計畫(身心障礙福利機構)」行政費</t>
  </si>
  <si>
    <t>114年度運用長照服務發展基金一般性獎助經費-「住宿式機構強化感染管制獎勵計畫」(身心障礙福利機構)行政費</t>
  </si>
  <si>
    <t>南投縣埔里區及竹山區親子館(托育資源中心)提升服務品計畫</t>
  </si>
  <si>
    <t>「少子化友善育兒空間建設之建構零至二歲兒童社區公共托育計畫-魚池鄉魚池公辦民營托嬰中心」開辦費(計畫編號：114UH302a)(總經費300萬元，114年編列90萬元，115年編列210萬元)</t>
  </si>
  <si>
    <t>「少子化友善育兒空間建設之建構零至二歲兒童社區公共托育計畫-魚池鄉魚池公辦民營托嬰中心」借用場地一次性搬遷、重建原用途等修繕費(計畫編號：114UH303a)(總經費100萬元，114年編列30萬元，115年編列70萬元)</t>
  </si>
  <si>
    <t>「少子化友善育兒空間建設之建構零至二歲兒童社區公共托育計畫-草屯鎮新庄公辦民營托嬰中心」開辦費(計畫編號：114UH304a)(總經費300萬元，114年編列90萬元，115年編列210萬元)</t>
  </si>
  <si>
    <t>114年度社工智慧決策平臺應用設備補助計畫(計畫編號:1141B2166B-11)</t>
  </si>
  <si>
    <t>114年南投縣政府「熊讚、暨安心、日香三大安衛家族」交流參訪活動計畫</t>
  </si>
  <si>
    <t>114年與你共築家園-打造宜居城市計畫經費</t>
  </si>
  <si>
    <t>114年促進新住民就業服務計畫</t>
  </si>
  <si>
    <t>114年度促進低收入戶或中低收入戶就業服務計畫</t>
  </si>
  <si>
    <t>114年度二度就業婦女促進就業服務計畫</t>
  </si>
  <si>
    <t>114年度更生受保護人就業服務計畫</t>
  </si>
  <si>
    <t>114年度相揪移起看電影暨法令宣導活動</t>
  </si>
  <si>
    <t>「114年度社區培力育成中心輔導方案」經費</t>
  </si>
  <si>
    <t>「少子化友善育兒空間建設之建構零至二歲兒童社區公共托育計畫-信義鄉同富公辦民營托嬰中心」新建費(計畫編號：114UH301a)</t>
  </si>
  <si>
    <t>114-115年南投縣文物普查建檔計畫(九)-信義鄉</t>
  </si>
  <si>
    <t>南投縣有形文化資產普查計畫(中寮鄉、魚池鄉及信義郷非原住民地區)</t>
  </si>
  <si>
    <t>114年度南投縣文資防護專業服務中心</t>
  </si>
  <si>
    <t>縣定大馬璘遺址文化園區─考古遺址教育貨櫃屋規劃展示案計畫</t>
  </si>
  <si>
    <t>114年-115年南投縣石質列冊文物調查研究計畫(一)</t>
  </si>
  <si>
    <t>南投縣原住民族文化資產普查計畫(信義鄉)</t>
  </si>
  <si>
    <t>114年度霧社事件•馬赫坡古戰場-Butuc(一文字高地)暨運材古道管理維護計畫</t>
  </si>
  <si>
    <t>「『Sbayan泰雅民族起源地』-古道修繕及導覽解說系統建置」案</t>
  </si>
  <si>
    <t>114年「文化資產保存修復及管理維護計畫(B類)」經費補助案(縣定古蹟、歷史建築、紀念建築類)</t>
  </si>
  <si>
    <t>114年度「文化部補助直轄市及縣(市)政府辦理擴大推動電子書計次借閱及優化圖書採購機制補助作業要點」經費</t>
  </si>
  <si>
    <t>114年度「補助地方推動兒童發展聯合評估服務計畫」</t>
  </si>
  <si>
    <t>113年度「住宿式機構強化感染管制獎勵計畫」(一般護理之家)</t>
  </si>
  <si>
    <t>113年度「住宿式機構強化感染管制獎勵計畫」(精神護理之家)</t>
  </si>
  <si>
    <t>113-114年度住宿機構照顧品質獎勵計畫」(一般護理之家)</t>
  </si>
  <si>
    <t>114年度「新住民生育保健通譯員服務計畫」</t>
  </si>
  <si>
    <t>114年度「住宿式機構強化感染管制獎勵計畫」(精神護理之家)</t>
  </si>
  <si>
    <t>114年度「住宿機構品質獎勵計畫」(精神護理之家)</t>
  </si>
  <si>
    <t>113年度「住宿機構照顧品質獎勵計畫」(精神護理之家)</t>
  </si>
  <si>
    <t>113年度「聘僱外籍看護工家庭短期替代照顧服務實施計畫」</t>
  </si>
  <si>
    <t>113年度住宿機構照顧品質獎勵計畫(精神護理之家)</t>
  </si>
  <si>
    <t>114年度「銀髮健身俱樂部補助計畫」</t>
  </si>
  <si>
    <t>113年度公益彩券回饋金心理健康組「充實社區心理衛生中心辦公空間及設施設備計畫」</t>
  </si>
  <si>
    <t>113-116年度南投縣埔里鎮育英橋下游水質淨化設施效率提升原址重建工程</t>
  </si>
  <si>
    <t>113至114年度南投縣信義鄉公所申請環保設施有效管理與效能提升購置特種機具(3台)補助計畫</t>
  </si>
  <si>
    <t>風景區管理所</t>
  </si>
  <si>
    <t>交通工程及管理所</t>
  </si>
  <si>
    <t>114年度「智慧運輸系統發展建設計畫」-114年南投觀光軸帶智慧交通管理計畫</t>
  </si>
  <si>
    <t>南投縣國姓鄉成功廣場整體環境與設施強化改善計畫規劃設計案</t>
  </si>
  <si>
    <t>鄉鎮市區公所行政中心及村里集會所活動中心室內外裝修整建計畫</t>
  </si>
  <si>
    <t>113年度南投市公有零售市場及中興新村第三市場環境品質提升計畫</t>
  </si>
  <si>
    <t>114年度「所得未達一定標準認定及國民年金被保險人繳費率提升計畫」經費</t>
  </si>
  <si>
    <t>114年度南投縣設籍前新住民社會救助計畫經費</t>
  </si>
  <si>
    <t>以家庭為中心之整合性服務方案</t>
  </si>
  <si>
    <t>南投縣114年度新住民家庭服務中心計畫</t>
  </si>
  <si>
    <t>南投縣114年設籍前新住民遭逢特殊境遇相關福利及扶助計畫</t>
  </si>
  <si>
    <t>114年度強化社會安全網第二期-兒少保護家庭處遇服務創新方案-兒少保護多元親職教育服務方案(計畫編號：114NH010k00)</t>
  </si>
  <si>
    <t>114年度兒少家庭關懷服務方案</t>
  </si>
  <si>
    <t>114年精進及擴充兒少安置資源-補助親屬家庭、居家托育、寄養家庭、團體家庭、兒少安置機構等承接單位辦理「強化社會安全網計畫-精進及擴充兒少安置資源」(計畫編號:114NH005o01)</t>
  </si>
  <si>
    <t>「少子化友善育兒空間建設之建構零至二歲兒童社區公共托育計畫-信義鄉同富公辦民營托嬰中心」新建費(計畫編號：114OH301a)</t>
  </si>
  <si>
    <t>114年度「整合型口腔健康促進計畫」</t>
  </si>
  <si>
    <t>114總</t>
  </si>
  <si>
    <t>114追</t>
  </si>
  <si>
    <t>列標籤</t>
  </si>
  <si>
    <t>總計</t>
  </si>
  <si>
    <t>加總 - 金額</t>
  </si>
  <si>
    <t>欄標籤</t>
  </si>
  <si>
    <t>請參考「(供參)114總＆追」綠色頁籤，據以填寫附表1＆1-1</t>
    <phoneticPr fontId="1" type="noConversion"/>
  </si>
  <si>
    <r>
      <t>單位：新臺幣</t>
    </r>
    <r>
      <rPr>
        <b/>
        <sz val="12"/>
        <color rgb="FFFF0000"/>
        <rFont val="標楷體"/>
        <family val="4"/>
        <charset val="136"/>
      </rPr>
      <t>元</t>
    </r>
    <phoneticPr fontId="1" type="noConversion"/>
  </si>
  <si>
    <t>機關(單位)：</t>
    <phoneticPr fontId="1" type="noConversion"/>
  </si>
  <si>
    <r>
      <t>單位：新臺幣</t>
    </r>
    <r>
      <rPr>
        <b/>
        <sz val="12"/>
        <color rgb="FFFF0000"/>
        <rFont val="標楷體"/>
        <family val="4"/>
        <charset val="136"/>
      </rPr>
      <t>元</t>
    </r>
    <r>
      <rPr>
        <sz val="12"/>
        <color theme="1"/>
        <rFont val="標楷體"/>
        <family val="4"/>
        <charset val="136"/>
      </rPr>
      <t>、％</t>
    </r>
    <phoneticPr fontId="1" type="noConversion"/>
  </si>
  <si>
    <t>地方配合
(A2－B2)</t>
    <phoneticPr fontId="1" type="noConversion"/>
  </si>
  <si>
    <t>檢誤保留
原因類型</t>
    <phoneticPr fontId="1" type="noConversion"/>
  </si>
  <si>
    <t>檢誤賸餘
原因類型</t>
    <phoneticPr fontId="1" type="noConversion"/>
  </si>
  <si>
    <r>
      <t xml:space="preserve">列入預算
(D)
</t>
    </r>
    <r>
      <rPr>
        <b/>
        <sz val="12"/>
        <color rgb="FFFF0000"/>
        <rFont val="標楷體"/>
        <family val="4"/>
        <charset val="136"/>
      </rPr>
      <t>應等於附表1-1的A1</t>
    </r>
    <phoneticPr fontId="1" type="noConversion"/>
  </si>
  <si>
    <r>
      <t xml:space="preserve">地方配合款
(F)
</t>
    </r>
    <r>
      <rPr>
        <b/>
        <sz val="12"/>
        <color rgb="FFFF0000"/>
        <rFont val="標楷體"/>
        <family val="4"/>
        <charset val="136"/>
      </rPr>
      <t>應等於附表1-1的A2</t>
    </r>
    <phoneticPr fontId="1" type="noConversion"/>
  </si>
  <si>
    <r>
      <t xml:space="preserve">中央補助
(A1)
</t>
    </r>
    <r>
      <rPr>
        <b/>
        <sz val="12"/>
        <color rgb="FFFF0000"/>
        <rFont val="標楷體"/>
        <family val="4"/>
        <charset val="136"/>
      </rPr>
      <t>應等於附表1的(D)</t>
    </r>
    <phoneticPr fontId="1" type="noConversion"/>
  </si>
  <si>
    <r>
      <t xml:space="preserve">地方配合
(A2)
</t>
    </r>
    <r>
      <rPr>
        <b/>
        <sz val="12"/>
        <color rgb="FFFF0000"/>
        <rFont val="標楷體"/>
        <family val="4"/>
        <charset val="136"/>
      </rPr>
      <t>應等於附表1的(F)</t>
    </r>
    <phoneticPr fontId="1" type="noConversion"/>
  </si>
  <si>
    <t>灰底有公式
請勿更動</t>
    <phoneticPr fontId="1" type="noConversion"/>
  </si>
  <si>
    <r>
      <t>應與附表1相同</t>
    </r>
    <r>
      <rPr>
        <sz val="16"/>
        <color rgb="FFFF0000"/>
        <rFont val="標楷體"/>
        <family val="4"/>
        <charset val="136"/>
      </rPr>
      <t>(灰底有公式，請勿更動)</t>
    </r>
    <phoneticPr fontId="1" type="noConversion"/>
  </si>
  <si>
    <r>
      <t xml:space="preserve">應與附表1相同
</t>
    </r>
    <r>
      <rPr>
        <sz val="14"/>
        <color rgb="FFFF0000"/>
        <rFont val="標楷體"/>
        <family val="4"/>
        <charset val="136"/>
      </rPr>
      <t>(灰底有公式，請勿更動)</t>
    </r>
    <phoneticPr fontId="1" type="noConversion"/>
  </si>
  <si>
    <r>
      <t xml:space="preserve">請查填
</t>
    </r>
    <r>
      <rPr>
        <sz val="14"/>
        <color rgb="FFFF0000"/>
        <rFont val="標楷體"/>
        <family val="4"/>
        <charset val="136"/>
      </rPr>
      <t>(決算數＝實現數＋應付數＋保留數)</t>
    </r>
    <phoneticPr fontId="1" type="noConversion"/>
  </si>
  <si>
    <r>
      <t>中央對地方政府計畫型補助計畫</t>
    </r>
    <r>
      <rPr>
        <b/>
        <sz val="16"/>
        <color rgb="FFFF0000"/>
        <rFont val="標楷體"/>
        <family val="4"/>
        <charset val="136"/>
      </rPr>
      <t>核定</t>
    </r>
    <r>
      <rPr>
        <b/>
        <sz val="16"/>
        <color theme="1"/>
        <rFont val="標楷體"/>
        <family val="4"/>
        <charset val="136"/>
      </rPr>
      <t>情形調查表</t>
    </r>
    <r>
      <rPr>
        <sz val="12"/>
        <color rgb="FFFF0000"/>
        <rFont val="標楷體"/>
        <family val="4"/>
        <charset val="136"/>
      </rPr>
      <t>【註1】</t>
    </r>
    <phoneticPr fontId="1" type="noConversion"/>
  </si>
  <si>
    <r>
      <t>中央對地方政府計畫型補助款</t>
    </r>
    <r>
      <rPr>
        <b/>
        <sz val="16"/>
        <color rgb="FFFF0000"/>
        <rFont val="標楷體"/>
        <family val="4"/>
        <charset val="136"/>
      </rPr>
      <t>執行</t>
    </r>
    <r>
      <rPr>
        <b/>
        <sz val="16"/>
        <color theme="1"/>
        <rFont val="標楷體"/>
        <family val="4"/>
        <charset val="136"/>
      </rPr>
      <t>情形調查表</t>
    </r>
    <phoneticPr fontId="1" type="noConversion"/>
  </si>
  <si>
    <t>依據財政部賦稅署113.8.1臺稅財產字第11304613150號函及中央對直轄市及縣(市)政府補助辦法)</t>
  </si>
  <si>
    <t>114年網路e櫃檯建置擴充計畫</t>
    <phoneticPr fontId="29" type="noConversion"/>
  </si>
  <si>
    <t>依據數位發展部113.8.16數位政府字第11340013791號暨113.8.21數位政府決字第11340014641號函</t>
  </si>
  <si>
    <t>財政部114年度菸品健康福利捐供私劣菸品查緝經費</t>
    <phoneticPr fontId="29" type="noConversion"/>
  </si>
  <si>
    <t>依據財政部113.4.29台財庫字第11303669101號函</t>
  </si>
  <si>
    <t>內政部112-114年度「殯葬設施量能提升計畫」-縣立南投殯儀館新建工程</t>
    <phoneticPr fontId="29" type="noConversion"/>
  </si>
  <si>
    <t>依據內政部113.5.7台內宗字第1130561047號函暨「殯葬設施量能提升計畫」113 年度需求計畫補助經費撥款期程調整情形一覽表</t>
    <phoneticPr fontId="29" type="noConversion"/>
  </si>
  <si>
    <t>依據內政部113.8.5台內役字第1131161396號函</t>
  </si>
  <si>
    <t>依據113.8.5台內役字第1131161396號函</t>
  </si>
  <si>
    <t>依據內政部113.7.17台內訓字第1131205820號函</t>
  </si>
  <si>
    <t>依據內政部113.5.8台內民字第11302213644號函</t>
  </si>
  <si>
    <t>依據內政部移民署113.6.13移署移字第1130067923號函</t>
  </si>
  <si>
    <t>依據內政部113.3.12台內宗字第11305605692號函</t>
  </si>
  <si>
    <t>114年度辦理職業災害勞工協助事項之職災勞工個案主動服務計畫</t>
    <phoneticPr fontId="29" type="noConversion"/>
  </si>
  <si>
    <t>依據勞動部113.5.15勞職授字第1130204255號函</t>
  </si>
  <si>
    <t>依據勞動部職業安全衛生署113.5.6勞職保3字第1131500775號函</t>
  </si>
  <si>
    <t>依據勞動部勞動力發展署中彰投分署113.3.22中分署訓字第1132301232B號函</t>
  </si>
  <si>
    <t>依據勞動部勞動力發展署113.4.18發特字第1130013808號函</t>
  </si>
  <si>
    <t>依據勞動部勞動力發展署113.7.10發綜字第1132002226號函</t>
  </si>
  <si>
    <t>依據勞動部113.5.14勞動發管字第1130507600號函</t>
  </si>
  <si>
    <t>依據勞動部113.2.27勞動發管字第1130012082號函</t>
  </si>
  <si>
    <t>依據勞動部113.5.17勞動發管字第1130507669號函</t>
  </si>
  <si>
    <t>依據勞動部113.7.8勞職授字第1130205071號函</t>
  </si>
  <si>
    <t>依據勞動部113.5.13勞動福3字第1130058898號函</t>
  </si>
  <si>
    <t>依據勞動部113.5.23勞職授字第1130204563號函</t>
  </si>
  <si>
    <t>依據勞動部113.8.20勞動條4字第1130074545號函</t>
  </si>
  <si>
    <t>依據勞動部113.8.20勞動條5字第1130074411號函</t>
  </si>
  <si>
    <t>依據勞動部113.8.20勞動條5字第1130074548號函</t>
  </si>
  <si>
    <t>依據勞動部113.2.26勞職授字第1130202806號函</t>
  </si>
  <si>
    <t>依據勞動部勞動力發展署中彰投分署113.1.3中分署諮字第1120015198號函</t>
  </si>
  <si>
    <t>依據衛生福利部113.3.13衛授家字第1130560372號函</t>
  </si>
  <si>
    <t>依據衛生福利部113.3.21衛部救字第1131360861號函</t>
  </si>
  <si>
    <t>依據衛生福利部社會及家庭署113.8.8社家支字第1130960852號函</t>
  </si>
  <si>
    <t>依據衛生福利部社會及家庭署113.8.9社家支字第1130960877號函</t>
  </si>
  <si>
    <t>依據衛生福利部113.7.19衛部護字第1131460813號函</t>
  </si>
  <si>
    <t>依據衛生福利部113.1.18衛授家字第1120561946號函及衛生福利部社會及家庭署113.3.19社家幼字第1130660315號函</t>
  </si>
  <si>
    <t>依據衛生福利部113.5.2衛授家字第1130105405號函</t>
  </si>
  <si>
    <t>依據衛生福利部113.8.2衛部救字第1131362589號函</t>
  </si>
  <si>
    <t>依據衛生福利部113.4.25衛部護字第1131460455號函</t>
  </si>
  <si>
    <t>依據衛生福利部113.4.16衛部護字第1130116423號函</t>
  </si>
  <si>
    <t>依據衛生福利部113.3.22衛部救字第1131360899H號函及衛生福利部113.4.11衛部救字第1131361272號函</t>
  </si>
  <si>
    <t>依據衛生福利部社會及家庭署113.08.08社家支字第1130960852號函</t>
  </si>
  <si>
    <t>依據衛生福利部113.8.9衛部會字第1132460445號函</t>
    <phoneticPr fontId="29" type="noConversion"/>
  </si>
  <si>
    <t>辦理公益彩券回饋金指標性計畫「深化經濟弱勢家庭脫貧服務-兒童及少年未來教育與發展帳戶個案管理計畫-以工代-臨時人員酬金」</t>
    <phoneticPr fontId="29" type="noConversion"/>
  </si>
  <si>
    <t>依據衛生福利部113.6.21衛部救字第1130128014號函</t>
    <phoneticPr fontId="29" type="noConversion"/>
  </si>
  <si>
    <t>依據衛生福利部113.8.13衛部救字第1131362515號函</t>
  </si>
  <si>
    <t>依據衛生福利部中央健康保險署113.7.26健保承字第1130640723號函</t>
  </si>
  <si>
    <t>依據內政部113.4.26內授移字第1130933227號函</t>
  </si>
  <si>
    <t>依據衛生福利部113.1.30衛部救字第1131360261號函</t>
    <phoneticPr fontId="29" type="noConversion"/>
  </si>
  <si>
    <t>依據勞動部勞工保險局113.4.24保國五字第11360124021號函</t>
  </si>
  <si>
    <t>依據衛生福利部社會及家庭署113.7.11社家老字第1130860563號函</t>
  </si>
  <si>
    <t>依據衛生福利部社會及家庭署113.6.3社家障字第1130761014號函</t>
  </si>
  <si>
    <t>依據衛生福利部113.1.25衛部護字第1131460085號函</t>
  </si>
  <si>
    <t>依據衛生福利部113.8.8衛部護字第1131460705號函</t>
  </si>
  <si>
    <t>依據衛生福利部113.8.9社家支字第1130960885號函</t>
  </si>
  <si>
    <t>依據衛生福利部社會及家庭署113.8.9社家支字第1130960873號函</t>
  </si>
  <si>
    <t>依據衛生福利部112.4.14衛授家字第1120960283號函</t>
  </si>
  <si>
    <t>依據衛生福利部社會及家庭署113.7.19社家幼字第1130660828號號函</t>
  </si>
  <si>
    <t>依據衛生福利部社會及家庭署113.6.12社家幼字第1130660646號函</t>
  </si>
  <si>
    <t>依據衛生福利部社會家庭署113.2.5社家支字第1130960114號函</t>
  </si>
  <si>
    <t>依據衛生福利部113.8.9衛部顧字第1131962076號函</t>
  </si>
  <si>
    <t>依據衛生福利部113.4.15衛授家字第1130760710號函</t>
  </si>
  <si>
    <t>依據衛生福利部社會及家庭署113.3.7社家障字第11307603680號函</t>
  </si>
  <si>
    <t>依據衛生福利部社會及家庭署113.5.13社家障字第1130760921號號函</t>
  </si>
  <si>
    <t>依據衛生福利部社會及家庭署113.4.19社家障字第1130105176號號函</t>
  </si>
  <si>
    <t>依據衛生福利部社會及家庭署112.9.8社家企字第1120561289號函</t>
  </si>
  <si>
    <t>依據衛生福利部社會及家庭署113.4.24社家障字第1130760840號函</t>
  </si>
  <si>
    <t>依據衛生福利部社會及家庭署113.5.13社家障字第1130760913號函</t>
  </si>
  <si>
    <t>依據衛生福利部社會及家庭署113.5.28社家障字第1130761018號函</t>
  </si>
  <si>
    <t>依據衛生福利部社會及家庭署113.8.9社家老字第1130860635號函</t>
  </si>
  <si>
    <t>依據衛生福利部社會及家庭署113.8.14社家老字第1130860648號函</t>
  </si>
  <si>
    <t>依據衛生福利部社會及家庭署113.8.5社家障字第1130761490號函</t>
  </si>
  <si>
    <t>依據衛生福利部社會及家庭署113.5.17社家障字第1130760956號函</t>
    <phoneticPr fontId="29" type="noConversion"/>
  </si>
  <si>
    <t>依據衛生福利部社會及家庭署113.7.16社家老字第1130860569號函</t>
  </si>
  <si>
    <t>依據衛生福利部社會及家庭署113.7.22社家老字第1130860589號函</t>
  </si>
  <si>
    <t>依據衛生福利部社會及家庭署113.4.2社家障字第1130760579號函暨113.4.17社家障字第1130760772號函</t>
  </si>
  <si>
    <t>依據勞動力發展署中彰投分署113.3.22中分署訓字第1132301232B號函</t>
  </si>
  <si>
    <t>依據衛生福利部社會及家庭署113.8.9衛部會字第1132460450號函</t>
  </si>
  <si>
    <t>依據衛生福利部113.2.19衛部顧字第1131960190號函</t>
  </si>
  <si>
    <t>依據衛生福利部社會及家庭署113.3.27社家障字第1130101906號函暨衛生福利部113.4.15衛授家字第1130760710號函</t>
  </si>
  <si>
    <t>114年度石油設施設置管理及取締違法經營石油業務及液化石油氣查核</t>
    <phoneticPr fontId="29" type="noConversion"/>
  </si>
  <si>
    <t>依據經濟部能源署113.1.5能油字第11200777520號函</t>
  </si>
  <si>
    <t>依據經濟部能源署112.11.2能油字第11200708760號函</t>
  </si>
  <si>
    <t>依據經濟部中小及新創企業署113.7.29中企輔字第11302003590號函</t>
  </si>
  <si>
    <t>依據內政部國土管理署113.5.14國署住字第1131073842號函</t>
  </si>
  <si>
    <t>依據內政部國土管理署113.4.30國署住字第1131065454號函</t>
  </si>
  <si>
    <t>依據內政部113.4.2台內國字第1130803102號函</t>
  </si>
  <si>
    <t>依據內政部113.4.16台內國字第1130802818號函</t>
  </si>
  <si>
    <t>依據內政部113.6.20台內國字第1130805357號函</t>
  </si>
  <si>
    <t>依據經濟部水利署中區水資源分署113.8.1水中養字第11317025642號函</t>
  </si>
  <si>
    <t>依據台電公司促進電力發展營運協助金審議委員會113.3.28(113)協准建字第010085號核准通知單</t>
    <phoneticPr fontId="29" type="noConversion"/>
  </si>
  <si>
    <t>依據台電公司促進電力發展營運協助金審議委員會113.3.28(113)協准建字第010090號核准通知單</t>
    <phoneticPr fontId="29" type="noConversion"/>
  </si>
  <si>
    <t>依據台電公司促進電力發展營運協助金審議委員會113.3.28(113)協准建字第010091號核准通知單</t>
    <phoneticPr fontId="29" type="noConversion"/>
  </si>
  <si>
    <t>依據台電公司促進電力發展營運協助金審議委員會113.3.25(113)協准建字第010094號核准通知單</t>
    <phoneticPr fontId="29" type="noConversion"/>
  </si>
  <si>
    <t>依據台電公司促進電力發展營運協助金審議委員會113.3.26(113)協准建字第010206號核准通知單</t>
    <phoneticPr fontId="29" type="noConversion"/>
  </si>
  <si>
    <t>依據經濟部113.5.15經授商字第11300060740號函</t>
  </si>
  <si>
    <t>依據內政部國土管理署113.8.2國署建管字第1131121061號函</t>
  </si>
  <si>
    <t>依據內政部國土管理署113.3.21國署建管字第1131025823號函</t>
  </si>
  <si>
    <t>依據經濟部水利署113.7.23經水事字第11331062310號函</t>
  </si>
  <si>
    <t>依據經濟部水利署113.8.20經水事字第11331070250號函</t>
  </si>
  <si>
    <t>依據內政部國土管理署113.2.29國署住字第1131030805號函</t>
  </si>
  <si>
    <t>113年農作物污染監測管制及損害查處計畫</t>
    <phoneticPr fontId="29" type="noConversion"/>
  </si>
  <si>
    <t>依據農業部農糧署113.2.5農糧資字第1131147236號函</t>
  </si>
  <si>
    <t>依據農業部農糧署中區分署113.2.5農糧中稻字第1131251064號函</t>
  </si>
  <si>
    <t>依據農業部農糧署113.2.17農糧資字第1131147536號函</t>
  </si>
  <si>
    <t>依據農業部農糧署113.2.27農糧稻字第1131185260號函</t>
    <phoneticPr fontId="29" type="noConversion"/>
  </si>
  <si>
    <t>依據農業部農糧署113.3.6農糧資字第1131147799號函</t>
    <phoneticPr fontId="29" type="noConversion"/>
  </si>
  <si>
    <t>依據農業部農糧署113.3.14農糧特字第1131172180號函</t>
  </si>
  <si>
    <t>依據農業部農糧署113.4.12農糧特字第1131181206號函</t>
  </si>
  <si>
    <t>依據農業部農糧署中區分署113.5.20農糧中資字第1131284794號函</t>
  </si>
  <si>
    <t>依據農業部農糧署113.5.23農糧資字第1131148815號函</t>
  </si>
  <si>
    <t>依據農業部農糧署中區分署113.5.24農糧中資字第1131284800號函</t>
  </si>
  <si>
    <t>依據農業部農糧署113.6.19農糧資字第1131149081號函</t>
  </si>
  <si>
    <t>依據農業部農糧署中區分署113.7.8農糧中資字第1131284905號函</t>
  </si>
  <si>
    <t>依據農業部農糧署中區分署113.7.22農糧中資字第1131284946號函</t>
  </si>
  <si>
    <t>依據農業部林業及自然保育署南投分署113.1.24投企字第1134330104號函</t>
  </si>
  <si>
    <t>依據行農業部農糧署113.1.25農糧資字第1131147321號函</t>
  </si>
  <si>
    <t>依據農業部農糧署113.1.26農糧蔬字第1131134169號函</t>
  </si>
  <si>
    <t>依據農業部農糧署113.3.13農糧特字第1131172175號函</t>
  </si>
  <si>
    <t>依據農業部農糧署113.3.1農糧特字第1131172139號函</t>
  </si>
  <si>
    <t>依據農業部農糧署113.3.1農糧特字第1131172140號函</t>
  </si>
  <si>
    <t>依據農業部農糧署113.2.29農糧果字第1131130022號函</t>
  </si>
  <si>
    <t>依據農業部農糧署113.3.27農糧特字第1131172227號函</t>
  </si>
  <si>
    <t>依據農業部113.4.24農輔字第1130211857號函</t>
  </si>
  <si>
    <t>依據農業部113.4.26農綜字第1130012564號函</t>
  </si>
  <si>
    <t>依據農業部農村發展及水土保持署113.2.19農保建字第1132602326號函</t>
  </si>
  <si>
    <t>依據農業部農糧署中區分署113.5.28農糧中園字第1131283025號函</t>
  </si>
  <si>
    <t>依據農業部農糧署113.6.6農糧特字第1131172380號函</t>
  </si>
  <si>
    <t>依據農業部農糧署中區分署113.6.24農糧中資字第1131284889號函</t>
  </si>
  <si>
    <t>依據農業部農糧署中區分署113.7.5農糧中園字第1131283093A號函</t>
    <phoneticPr fontId="29" type="noConversion"/>
  </si>
  <si>
    <t>依據農業部農糧署112.12.7農糧企字第1121062164號函</t>
  </si>
  <si>
    <t>依據農業部農糧署113.1.26農糧統字第1131162037號函</t>
  </si>
  <si>
    <t>依據農業部農糧署113.2.16農糧企字第1131108225號函</t>
  </si>
  <si>
    <t>依據農業部農糧署113.3.12農糧統字第1131162090號函</t>
  </si>
  <si>
    <t>依據農業部農村發展及水土保持署113.5.3農保規字第1132655304號函</t>
  </si>
  <si>
    <t>依據農業部農村發展及水土保持署113.5.16農保規字第1132655372號函</t>
  </si>
  <si>
    <t>依據農業部113.5.17農永字第1130032603號函</t>
  </si>
  <si>
    <t>依據農業部113.6.11農永字第1130032694號函</t>
  </si>
  <si>
    <t>依據農業部農糧署113.2.22農糧資字第1131147609號函</t>
  </si>
  <si>
    <t>依據農業部動植物防疫檢疫署113.3.21防檢三字第1131875615號函</t>
  </si>
  <si>
    <t>依據農業部動植物防疫檢疫署113.3.26防檢三字第1131875644號函</t>
  </si>
  <si>
    <t>依據農業部農糧署113.4.19農糧企字第1131108698號函</t>
  </si>
  <si>
    <t>依據農業部動植物防疫檢疫署113.4.8防檢三字第1131875679號函</t>
  </si>
  <si>
    <t>依據農業部動植物防疫檢疫署113.7.3防檢三字第1131876255號函</t>
  </si>
  <si>
    <t>依據農業部113.8.1農授防字第1131876316號函</t>
  </si>
  <si>
    <t>依據農業部113.2.20農牧字第1130042172號函</t>
  </si>
  <si>
    <t>依據農業部113.2.26農牧字第1130042183號函</t>
  </si>
  <si>
    <t>依據農業部113.3.8農牧字第1130042237號函</t>
  </si>
  <si>
    <t>依據農業部113.4.11農牧字第1130042396號函</t>
  </si>
  <si>
    <t>依據農業部113.4.29農牧字第1130042436號函</t>
  </si>
  <si>
    <t>依據農業部113.5.8農牧字第1130042464號函</t>
  </si>
  <si>
    <t>依據農業部113.6.19農牧字第1130042711號函</t>
  </si>
  <si>
    <t>依據農業部113.6.26農牧字第1130042668號函</t>
  </si>
  <si>
    <t>依據農業部113.7.1農牧字第1130042742號函</t>
  </si>
  <si>
    <t>依據農業部113.7.5農牧字第1130042813號函</t>
  </si>
  <si>
    <t>依據農業部113.8.12農牧字第1130042949號函</t>
  </si>
  <si>
    <t>依據農業部113.2.20農牧字第1130042170號函</t>
  </si>
  <si>
    <t>依據農業部113.2.23農牧字第1130042157號函</t>
  </si>
  <si>
    <t>依據農業部113.3.5農牧字第1130042238號函</t>
  </si>
  <si>
    <t>依據農業部113.3.15農牧字第1130042234號函</t>
  </si>
  <si>
    <t>依據農業部113.2.27農牧字第1130042134號函</t>
  </si>
  <si>
    <t>依據農業部113.3.28農牧字第1130042344號函</t>
  </si>
  <si>
    <t>依據農業部動植物防疫檢疫署113.4.10防檢六字第1131893394號函</t>
  </si>
  <si>
    <t>依據農業部113.6.19農牧字第1130042658號函</t>
  </si>
  <si>
    <t>依據農業部113.7.16農牧字第1130042855號函</t>
  </si>
  <si>
    <t>依據農業部農村發展及水土保持署113.6.13農保休字第1132660524號函</t>
  </si>
  <si>
    <t>依據農業部113.2.29農輔字第1130020023號函</t>
  </si>
  <si>
    <t>依據農業部農村發展及水土保持署113.8.7農保休字第1132660755號函</t>
  </si>
  <si>
    <t>依據農業部113.4.16農輔字第1130020024號函</t>
  </si>
  <si>
    <t>依據農業部113.2.23農輔字第1130202482號函</t>
  </si>
  <si>
    <t>依據農業部113.3.28農輔字第1130020021號函</t>
  </si>
  <si>
    <t>依據農業部林業及自然保育署南投分署113.2.5投企字第1134101003號函</t>
  </si>
  <si>
    <t>依據農業部林業及自然保育署南投分署113.2.21投企字第1134330161號函</t>
  </si>
  <si>
    <t>依據農業部林業及自然保育署南投分署113.2.21投企字第1134330166號函</t>
  </si>
  <si>
    <t>依據農業部林業及自然保育署113.2.22林產字第1132202558號函</t>
  </si>
  <si>
    <t>依據農業部林業及自然保育署113.3.4林產字第1132440126號函</t>
  </si>
  <si>
    <t>依據農業部林業及自然保育署113.3.7林保字第1132400271號函</t>
  </si>
  <si>
    <t>依據農業部林業及自然保育署南投分署113.3.8投保字第1134101877號函</t>
  </si>
  <si>
    <t>依據農業部林業及自然保育署南投分署113.3.11投保字第1134390064號函及113.6.24投保字第1134106370號函</t>
  </si>
  <si>
    <t>依據農業部林業及自然保育署南投分署113.3.26投企字第1134330292號函</t>
  </si>
  <si>
    <t>依據農業部林業及自然保育署113.4.29林產字第1132440275號函</t>
  </si>
  <si>
    <t>依據農業部林業及自然保育署113.7.11林產字第1132219643號函</t>
  </si>
  <si>
    <t>依據農業部113.8.1農農保字第1132667347號函</t>
  </si>
  <si>
    <t>依據農業部農村發展及水土保持署113.2.6農保建字第1132657804號函</t>
  </si>
  <si>
    <t>依據農業部農村發展及水土保持署113.3.19農保建字第1132658043號函</t>
  </si>
  <si>
    <t>依據農業部農村發展及水土保持署113.3.18農保建字第1132658032號函</t>
    <phoneticPr fontId="29" type="noConversion"/>
  </si>
  <si>
    <t>依據農業部113.6.21農授農保字第1132660572號函暨農業部農村發展及水土保持署113.7.10農保休字第1132660677號函</t>
  </si>
  <si>
    <t>依據農業部113.5.1農牧字第1130042515號函</t>
  </si>
  <si>
    <t>依據環境部環境管理署113.2.17環管中字第1137002133號函</t>
  </si>
  <si>
    <t>依據農業部113.8.19農牧字第1130042922號函</t>
  </si>
  <si>
    <t>依據農業部113.8.16農牧字第1130042935號函</t>
  </si>
  <si>
    <t>依據農業部農糧署中區分署113.8.21農糧中資字第1131285027號函</t>
  </si>
  <si>
    <t>依據農業部113.8.9農會字第1130122388號函</t>
  </si>
  <si>
    <t>依據農業部農村發展及水土保持署113.8.23農保休字第1132660833號函</t>
  </si>
  <si>
    <t>依據農業部農村發展及水土保持署113.8.7農保監字第1132668249號函</t>
  </si>
  <si>
    <t>依據農業部農村發展及水土保持署113.5.23農保監字第1132668016號函</t>
  </si>
  <si>
    <t>113-114年度「景點優化體驗加值計畫」-南投縣鹿谷鄉挑竹步道整建工程</t>
    <phoneticPr fontId="29" type="noConversion"/>
  </si>
  <si>
    <t>依據交通部觀光署113.4.24觀景字第1134000703號函</t>
  </si>
  <si>
    <t>依據交通部觀光署113.4.2觀景字第11340005773號函</t>
  </si>
  <si>
    <t>依據交通部觀光署113.1.30觀旅字第1135000218號函</t>
  </si>
  <si>
    <t>依據交通部觀光署113.3.21觀旅字第1135000507號函</t>
  </si>
  <si>
    <t>依據交通部觀光署113.4.23觀旅字第11350007101號函</t>
  </si>
  <si>
    <t>依據交通部觀光署113.5.29觀旅字第11350008358號函</t>
  </si>
  <si>
    <t>依據交通部觀光署113.5.30觀旅字第1135001013號函</t>
  </si>
  <si>
    <t>依據交通部觀光署113.5.30觀旅字第1135001015號函</t>
  </si>
  <si>
    <t>依據交通部觀光署113.7.29觀旅字第1135001345號函</t>
  </si>
  <si>
    <t>地籍圖重測114年度計畫</t>
    <phoneticPr fontId="29" type="noConversion"/>
  </si>
  <si>
    <t>依據內政部國土測繪中心113.7.30測籍字第1131555589號函</t>
  </si>
  <si>
    <t>依據內政部國土測繪中心113.7.8測籍字第1131555547號函</t>
  </si>
  <si>
    <t>依據內政部113.8.7台內地字第1130263348號函</t>
  </si>
  <si>
    <t>依據內政部113.2.7內授國計字第1130801213號函</t>
  </si>
  <si>
    <t>依據內政部113.7.23台內國字第1130808220號函</t>
  </si>
  <si>
    <t>依據內政部113.8.21內授國計字第1130809470號函</t>
  </si>
  <si>
    <t>113年度中區水資源作業基金集集攔河堰清淤及營運公益支出補助執行計畫</t>
    <phoneticPr fontId="29" type="noConversion"/>
  </si>
  <si>
    <t>依據經濟部水利署中區水資源分署113.4.24水中集字第11330022340號函</t>
  </si>
  <si>
    <t>依據經濟部水利署第四河川分署113.3.8水四管字第1130203168E號函</t>
  </si>
  <si>
    <t>依據內政部113.8.8台內國字第1130808966號函</t>
  </si>
  <si>
    <t>依據農業部農田水利署113.3.6農水建字第1138004268號函</t>
  </si>
  <si>
    <t>依據農業部農田水利署113.1.12農水建字第1138047040號函</t>
  </si>
  <si>
    <t>依據經濟部113.4.26經授水字第11360007970號函</t>
  </si>
  <si>
    <t>依據經濟部水利署113.7.8經水事字第11331055460號函</t>
  </si>
  <si>
    <t>依據經濟部水利署第四河川分署113.5.17水四管字第11302063860號函</t>
  </si>
  <si>
    <t>依據內政部國土管理署中區都市基礎工程分署113.3.11國署中所字第1131004074號函</t>
  </si>
  <si>
    <t>依據內政部113.6.7台內國字第1130805590號函</t>
  </si>
  <si>
    <t>依據內政部113.6.21台內國字第1130805875號函</t>
  </si>
  <si>
    <t>依據交通部公路局113.8.6路規計字第1135002697號函</t>
  </si>
  <si>
    <t>依據內政部國土管理署113.8.19國署工字第1130086939號函</t>
  </si>
  <si>
    <t>依據經濟部水利署第四河川分署113.5.17水四管字第11302063860函</t>
  </si>
  <si>
    <t>依據經濟部水利署113.1.3經水河字第11253481550號函</t>
  </si>
  <si>
    <t>依據經濟部水利署中區水資源局112.9.12水中品字第11253072160號函</t>
  </si>
  <si>
    <t>113年推動食米樂園計畫</t>
    <phoneticPr fontId="29" type="noConversion"/>
  </si>
  <si>
    <t>依據農業部農糧署中區分署113.4.10農糧中稻字第1131280286B號函</t>
  </si>
  <si>
    <t>依據經濟部水利署中區水資源分署113.3.4水中集字第11330013030號函</t>
  </si>
  <si>
    <t>依據教育部113.3.19臺教資(六)字第1132701140B號函</t>
  </si>
  <si>
    <t>依據台灣電力股份有限公司明潭發電廠113.3.15明潭字第1131860773號函</t>
  </si>
  <si>
    <t>依據教育部體育署113.2.21臺教體署全(二)字第1120053596號函</t>
  </si>
  <si>
    <t>依據教育部體育署113.5.24臺教體署全(二)字第1130021335號函</t>
  </si>
  <si>
    <t>依據教育部113.8.7臺教會(四)字第1134400826J號函</t>
  </si>
  <si>
    <t>依據教育部113.8.14臺教授體字第1130900055J號函</t>
  </si>
  <si>
    <t>依據教育部體育署113.7.16臺教體署計字第1130900016I號函</t>
  </si>
  <si>
    <t>依據教育部體育署112.7.3臺教體署學(三)字第1120025339號函</t>
  </si>
  <si>
    <t>依據教育部113.5.31臺教授體部字第1130022463E號函</t>
  </si>
  <si>
    <t>依據內政部113.2.17台內團字第1130007010號函</t>
  </si>
  <si>
    <t>依據教育部國民及學前教育署113.4.10臺教國署學字第1135801350號函</t>
  </si>
  <si>
    <t>依據教育部113.8.7臺教會(四)字第1134400826J號函、教育部國民及學前教育署113.8.6臺教國署原字第1135702592號函</t>
  </si>
  <si>
    <t>依據教育部國民及學前教育署113.4.18臺教國署原字第1135700640B號函</t>
  </si>
  <si>
    <t>依據教育部國民及學前教育署113.4.25臺教國署學字第1135801701號函</t>
  </si>
  <si>
    <t>依據教育部國民及學前教育署113.7.3臺教國署學字第1130073952A號函</t>
  </si>
  <si>
    <t>依據教育部國民及學前教育署113.5.31臺教國署原字第1135701460號函</t>
  </si>
  <si>
    <t>依據教育部113.3.20臺教授國部字第1135700351號函</t>
  </si>
  <si>
    <t>依據教育部國民及學前教育署113.3.11臺教國署原字第1135700363號函</t>
  </si>
  <si>
    <t>依據教育部113.3.22臺教授國部字第1135700353號函</t>
  </si>
  <si>
    <t>依據教育部體育署113.6.4臺教體署學(二)字第1130022652F號函</t>
  </si>
  <si>
    <t>依據教育部國民及學前教育署113.7.1臺教國署學字第1135803294號函</t>
  </si>
  <si>
    <t>依據教育部國民及學前教育署113.4.8臺教國署原字第1135700702號函</t>
  </si>
  <si>
    <t>依據教育部國民及學前教育署113.7.15臺教國署原字第1130073905B號函</t>
  </si>
  <si>
    <t>依據教育部國民及學前教育署113.6.26臺教國署學字第1135803529I號函</t>
  </si>
  <si>
    <t>依據教育部國民及學前教育署113.6.25臺教國署幼字第1135601226號函</t>
  </si>
  <si>
    <t>依據教育部國民及學前教育署113.8.1臺教國署學字第1135804720號函</t>
  </si>
  <si>
    <t>依據教育部國民及學前教育署113.8.14臺教國署原字第1135702280C號函</t>
  </si>
  <si>
    <t>依據教育部國民及學前教育署113.7.4臺教國署學字第1135803959號函</t>
  </si>
  <si>
    <t>依據教育部國民及學前教育署113.8.27臺教國署學字第1135805176號函</t>
  </si>
  <si>
    <t>1.「推動中小學數位學習精進方案」114年中小學實施計畫
(1)數位內容及教學軟體
(2)師培與支持系統(教師增能研習、代理代課費、數位學習推動辦公室專/兼任人力及運作費、行政管理費等)
2.BYOD、THSD計畫
3.雙語數位學伴計畫
4.教育大數據相關計畫</t>
  </si>
  <si>
    <t>依據教育部113.8.7臺教會(四)字第1134400830J號函</t>
  </si>
  <si>
    <t>依據教育部國民及學前教育署113.1.31臺教國署高字第1135400035A號函</t>
  </si>
  <si>
    <t>依據教育部國民及學前教育署113.2.7臺教國署高字第1135400026號函</t>
  </si>
  <si>
    <t>依據教育部113.4.29臺教資通字第1132701561I號函</t>
  </si>
  <si>
    <t>依據教育部國民及學前教育署113.5.22臺教國署國字第1135501238號函</t>
  </si>
  <si>
    <t>依據教育部113.6.6臺教資(三)字第1132702319G號函</t>
  </si>
  <si>
    <t>依據教育部國民及學前教育署113.7.3臺教國署國字第1135501405號函</t>
  </si>
  <si>
    <t>依據教育部國民及學前教育署113.6.20臺教國署原字第1135701618號函及教育部113.5.20臺教授國部字第1135701040號函</t>
  </si>
  <si>
    <t>依據教育部國民及學前教育署113.7.5臺教國署國字第1135502621號函及113.7.29臺教國署國字第1135502859號函</t>
  </si>
  <si>
    <t>依據教育部113.8.7臺教會(四)字第1134400826J號函</t>
    <phoneticPr fontId="29" type="noConversion"/>
  </si>
  <si>
    <t>依據教育部國民及學前教育署113.6.17臺教國署國字第1135502027號函</t>
  </si>
  <si>
    <t>依據教育部國民及學前教育署113.7.17臺教國署國字第1135502897號函</t>
  </si>
  <si>
    <t>依據教育部國民及學前教育署113.8.16臺教國署國字第1135503578號函</t>
  </si>
  <si>
    <t>依據教育部國民及學前教育署113.7.10臺教國署國字第1130073021A號函</t>
  </si>
  <si>
    <t>依據教育部國民及學前教育署113.7.11臺教國署國字第1135502576號函</t>
  </si>
  <si>
    <t>依據教育部國民及學前教育署113.7.2臺教國署國字第1135502274號函</t>
  </si>
  <si>
    <t>依據原住民族委員會113.7.5原民綜字第1130033140號函</t>
  </si>
  <si>
    <t>依據客家委員會113.5.15客會語字第1130003720號函</t>
  </si>
  <si>
    <t>依據教育部國民及學前教育署112.8.24臺教國署國字第1120107558號函</t>
  </si>
  <si>
    <t>依據教育部國民及學前教育署113.8.12臺教國署國字第1135503715號函</t>
  </si>
  <si>
    <t>依據原住民族委員會112.7.21原民教字第1120035717號函暨112.8.21原民教字第1120039931號函</t>
  </si>
  <si>
    <t>依據教育部國民及學前教育署113.3.19臺教國署人字第1136000349號函</t>
  </si>
  <si>
    <t>依據教育部國民及學前教育署113.6.25臺教國署國字第1135502121號函及113.6.21臺教國署國字第1135502061號函</t>
  </si>
  <si>
    <t>依據教育部國民及學前教育署113.4.30臺教國署國字第1135501050號函</t>
  </si>
  <si>
    <t>依據教育部國民及學前教育署113.4.15臺教國署國字第1135500846號函</t>
  </si>
  <si>
    <t>依據教育部國民及學前教育署113.5.20臺教國署原字第1135701013號函</t>
  </si>
  <si>
    <t>依據教育部國民及學前教育署113.7.19臺教國署國字第1135502454號函</t>
  </si>
  <si>
    <t>依據教育部國民及學前教育署113.7.19臺教國署國字第1135502360號函</t>
  </si>
  <si>
    <t>依據教育部國民及學前教育署113.5.24臺教國署國字第1135501369號函</t>
  </si>
  <si>
    <t>依據教育部國民及學前教育署113.7.29臺教國署國字第1135502738號函</t>
  </si>
  <si>
    <t>依據教育部國民及學前教育署113.7.30臺教國署高字第1135404125X號函</t>
  </si>
  <si>
    <t>依據教育部國民及學前教育署113.7.19臺教國署國字第1135502340號函</t>
  </si>
  <si>
    <t>依據教育部國民及學前教育署113.8.26臺教國署國字第1135504182號函</t>
  </si>
  <si>
    <t>推動社區大學相關計畫 、社區教育、社區多功能學習中心、學習型城市計畫等經費</t>
  </si>
  <si>
    <t>依據教育部國民及學前教育署113.5.20臺教國署國字第1135501305號函</t>
  </si>
  <si>
    <t>依據教育部國民及學前教育署113.8.7臺教會(四)字第1134400826J號函</t>
  </si>
  <si>
    <t>依據教育部國民及學前教育署113.3.15臺教國署幼字第1135600204號函</t>
  </si>
  <si>
    <t>依據教育部國民及學前教育署113.5.23臺教國署幼字第1135600709號函</t>
  </si>
  <si>
    <t>依據教育部國民及學前教育署113.6.20臺教國署幼字第1135601274號函</t>
  </si>
  <si>
    <t>依據教育部國民及學前教育署113.3.29臺教國署人字第1136000361J號函</t>
  </si>
  <si>
    <t>依據教育部國民及學前教育署113.7.3臺教國署幼字第1130073866號函</t>
  </si>
  <si>
    <t>依據教育部國民及學前教育署113.7.30臺教國署幼字第1135601318號函</t>
  </si>
  <si>
    <t>依據原住民族委員會113.8.2原民教字第1130039320號函</t>
  </si>
  <si>
    <t>依據教育部國民及學前教育署113.7.22臺教國署幼字第1135601291號函</t>
  </si>
  <si>
    <t>依據經濟部水利署中區水資源分署112.9.12水中品字第11253072160號函</t>
  </si>
  <si>
    <t>依據經濟部水利署中區水資源分署113.8.21水中工字第11315038100號函</t>
  </si>
  <si>
    <t>南投縣文化資產保存技術「細木作-傳統家具修復」調查研究計畫</t>
    <phoneticPr fontId="29" type="noConversion"/>
  </si>
  <si>
    <t>依據文化部文化資產局113.3.5文資傳字第1133002368號函</t>
  </si>
  <si>
    <t>依據文化部文化資產局113.3.11文資傳字第1133002605號函</t>
  </si>
  <si>
    <t>依據文化部文化資產局113.3.15文資傳字第1133002811號函</t>
  </si>
  <si>
    <t>依據文化部文化資產局113.3.18文資傳字第1133002852號函</t>
  </si>
  <si>
    <t>依據文化部文化資產局113.3.11文資物字第1133002528號函</t>
  </si>
  <si>
    <t>依據文化部文化資產局113.2.7文資物字第1133001577號函暨113.3.11文資物字第1133002528號函</t>
  </si>
  <si>
    <t>依據文化部文化資產局113.1.17文資物字第1133000705號函</t>
  </si>
  <si>
    <t>依據文化部文化資產局112.7.14文資蹟字第1123007173號函</t>
  </si>
  <si>
    <t>依據文化部文化資產局113.5.13文資蹟字第1133004898號函</t>
  </si>
  <si>
    <t>依據文化部文化資產局113.5.22文資綜字第1133005224B號函</t>
  </si>
  <si>
    <t>依據原住民族委員會113.5.3原民教字第1130022624號函</t>
  </si>
  <si>
    <t>依據文化部113.3.15文藝字第1133006924號函</t>
  </si>
  <si>
    <t>依據文化部113.5.15文創字第1133012747E號函</t>
  </si>
  <si>
    <t>依據文化部113.3.12文源字第1133006307號函</t>
  </si>
  <si>
    <t>依據文化部113.2.6文藝字第1133003491號函</t>
  </si>
  <si>
    <t>依據教育部113.2.5臺教社(四)字第1130010882號函</t>
  </si>
  <si>
    <t>依據教育部113.2.29臺教社(四)字第1130018119號函</t>
  </si>
  <si>
    <t>依據文化部113.7.26文版字第11330199834號函</t>
  </si>
  <si>
    <t>依據文化部文化資產局112.12.28文資物字第1123013490號函及113.1.2文資物字第11330000392號函</t>
  </si>
  <si>
    <t>依據文化部文化資產局113.1.30文資物字第1133001205號函及113.3.26文資物字第1133003151號函</t>
  </si>
  <si>
    <t>前瞻基礎建設-城鄉建設-公共服務據點整備－公有危險建築補強重建(106-114年)計畫第3期、第4期</t>
    <phoneticPr fontId="29" type="noConversion"/>
  </si>
  <si>
    <t>依據內政部警政署109.12.9警署後字第10901653571號函</t>
  </si>
  <si>
    <t>依據內政部113.6.6內授警字第1130878459號函</t>
  </si>
  <si>
    <t>依據內政部113.7.16內授警字第11308785991號函</t>
  </si>
  <si>
    <t>依據內政部113.7.16內授警字第11308785992號函</t>
  </si>
  <si>
    <t>依據內政部113.7.15內授警字第1130872724號函</t>
  </si>
  <si>
    <t>強韌臺灣大規模風災震災整備與協作計畫(112年-116年)</t>
    <phoneticPr fontId="29" type="noConversion"/>
  </si>
  <si>
    <t>依據內政部111.6.16內授消字第1110824291號函</t>
  </si>
  <si>
    <t>依據內政部消防署110.8.2消署民字第1101500135號函</t>
  </si>
  <si>
    <t>依據內政部113.3.25內授消字第1131601233號函</t>
  </si>
  <si>
    <t>依據內政部消防署113.8.23消署指字第1130800210號函</t>
  </si>
  <si>
    <t>依據內政部112.5.18台內消字第1120823946號函</t>
  </si>
  <si>
    <t>依據內政部112.7.24台內密昌消字第1120824774號函</t>
  </si>
  <si>
    <t>依據內政部112.7.10台內消字第1120824778號函</t>
  </si>
  <si>
    <t>依據內政部消防署113.5.17消署救字第1130600340號函</t>
  </si>
  <si>
    <t>依據內政部112.10.6台內消字第1120826251號函</t>
  </si>
  <si>
    <t>依據內政部112.10.6台內消字第1120826248號函</t>
  </si>
  <si>
    <t>依據內政部113.6.24內授消字第1131602838號函及內政部113.8.5內授消字第1131603571號函</t>
  </si>
  <si>
    <t>「113年度住宿式機構強化感染管制獎勵計畫」</t>
    <phoneticPr fontId="29" type="noConversion"/>
  </si>
  <si>
    <t>依據衛生福利部112.8.31衛部照字第1121561399號函</t>
  </si>
  <si>
    <t>依據衛生福利部113.7.5衛部口字第1132060896號函</t>
  </si>
  <si>
    <t>依據衛生福利部113.7.22衛部照字第1131560965號函</t>
  </si>
  <si>
    <t>依據經濟部中小及新創企業署113.6.6中企創字第11300147010號函</t>
  </si>
  <si>
    <t>依據衛生福利部113.8.5衛部照字第1131561057號函</t>
  </si>
  <si>
    <t>依據衛生福利部113.8.9衛部會字第1132460445號函</t>
  </si>
  <si>
    <t>依據衛生福利部113.8.7衛部保字第1131260443L號函</t>
  </si>
  <si>
    <t>依據衛生福利部食品藥物管理署113.6.20FDA企字第1131201476N號函</t>
  </si>
  <si>
    <t>依據衛生福利部食品藥物管理署113.8.6FDA品字第1131105128號函</t>
  </si>
  <si>
    <t>依據衛生福利部113.7.10衛授食字第1131201732P號函</t>
  </si>
  <si>
    <t>依據衛生福利部疾病管制署113.7.3疾管新字第1130400311號函</t>
  </si>
  <si>
    <t>依據衛生福利部疾病管制署113.7.9疾管防字第1130200599號函</t>
  </si>
  <si>
    <t>依據衛生福利部疾病管制署113.8.9疾管企字第1130100946號函</t>
  </si>
  <si>
    <t>依據衛生福利部113.3.15衛部口字第1132060183號函</t>
  </si>
  <si>
    <t>依據衛生福利部113.7.31衛部口字第1132061049號函</t>
  </si>
  <si>
    <t>依據衛生福利部國民健康署113.7.31國健慢病字第1130660620號函</t>
  </si>
  <si>
    <t>依據衛生福利部國民健康署113.7.29國健企字第1131460851號函</t>
  </si>
  <si>
    <t>依據衛生福利部國民健康署112.10.26國健社字第1120261826號函</t>
  </si>
  <si>
    <t>依據衛生福利部國民健康署113.8.5國健社字第1130261228號函</t>
  </si>
  <si>
    <t>依據衛生福利部國民健康署113.8.15國健社字第1130261123號函</t>
  </si>
  <si>
    <t>依據勞動部113.7.11勞動發管字第1130510761號函</t>
  </si>
  <si>
    <t>依據衛生福利部113.7.23衛部顧字第1131961980號函</t>
  </si>
  <si>
    <t>依據衛生福利部113年8月26日衛部照字第1131561171號函</t>
  </si>
  <si>
    <t>鼓勵公民營機構興建營運垃圾焚化廠推動計畫(含垃圾全分類零廢棄第一階段執行計畫)113年-南投縣第5期111至114年垃圾轉運暨監督稽查計畫</t>
    <phoneticPr fontId="29" type="noConversion"/>
  </si>
  <si>
    <t>依據行政院環境保護署110.11.1環署督字第1101149883號函</t>
  </si>
  <si>
    <t>依據環境部環境管理署113.1.30環管衛字第1137103149號函</t>
  </si>
  <si>
    <t>依據環境部環境管理署113.2.29環管衛字第1137105781號函</t>
  </si>
  <si>
    <t>依據環境部化學物質管理署113.2.23環化控字1138001584號函</t>
  </si>
  <si>
    <t>依據環境部113.2.29環部綜字第1131014844號函</t>
  </si>
  <si>
    <t>依據環境部資源循環署113.5.24環循永字第1136109096號函</t>
  </si>
  <si>
    <t>依據環境部環境管理署113.5.17環管衛字第1137113978號函</t>
  </si>
  <si>
    <t>依據環境部環境管理署113.6.13環管衛字第1137009552號函</t>
  </si>
  <si>
    <t>依據環境部113.7.16環部水字第1130014957號函</t>
  </si>
  <si>
    <t>依據環境部環境管理署112.11.9環管廢字第1127117343號函</t>
  </si>
  <si>
    <t>依據環境部化學物質管理署113.6.27環化評字第1138113321號函</t>
  </si>
  <si>
    <t>依據環境部化學物質管理署113.4.15環化評字第1138107288號函</t>
  </si>
  <si>
    <t>依據環境部資源循環署113.7.30環循永字第1136112600號函</t>
  </si>
  <si>
    <t>依據環境部資源循環署113.7.30環循永字第1136115058號函</t>
  </si>
  <si>
    <t>依據環境部環境管理署113.7.26環管廢字第1137121064號函</t>
  </si>
  <si>
    <t>依據環境部113.8.9環部授管字第1137122676號函</t>
  </si>
  <si>
    <t>依據113.7.15環管衛字第1137119573號函</t>
  </si>
  <si>
    <t>依據環境部環境管理署113.8.1環管會字第1137121392號函</t>
  </si>
  <si>
    <t>依據環境部環境管理署113.8.9環管會字第1136116394號函</t>
  </si>
  <si>
    <t>依據環境部環境循環署113.8.23環循永字第1136116309號函</t>
  </si>
  <si>
    <t>113年度防範非洲豬瘟國內防疫量能整備計畫</t>
    <phoneticPr fontId="29" type="noConversion"/>
  </si>
  <si>
    <t>依據農業部動植物防疫檢疫署113.3.28防檢一字第1131861629號函</t>
  </si>
  <si>
    <t>依據農業部動植物防疫檢疫署113.4.2防檢一字第1131861644號函</t>
  </si>
  <si>
    <t>依據農業部動植物防疫檢疫署113.3.22防檢一字第1131861562號函</t>
  </si>
  <si>
    <t>依據農業部動植物防疫檢疫署113.3.29防檢一字第1131861641號函</t>
  </si>
  <si>
    <t>依據農業部動植物防疫檢疫署113.3.28防檢六字第1131893349號函</t>
  </si>
  <si>
    <t>依據農業部113.3.7農護字第1130072155號函</t>
  </si>
  <si>
    <t>依據農業部113.3.25農護字第1130072222號函</t>
  </si>
  <si>
    <t>依據農業部113.4.1農護字第1130072233號函</t>
  </si>
  <si>
    <t>依據農業部113.3.29農護字第1130072246號函</t>
  </si>
  <si>
    <t>依據農業部動植物防疫檢疫署113.3.22防檢一字1131861562號函</t>
  </si>
  <si>
    <t>依據農業部動植物防疫檢疫署113.2.2防檢一字第1131861262號函</t>
  </si>
  <si>
    <t>依據農業部漁業署113.2.6漁四字第1131544390號函暨農業部動植物防疫檢疫署113.2.16防檢一字第1131829024號函</t>
  </si>
  <si>
    <t>地方政府土地增值稅款短收補助經費</t>
    <phoneticPr fontId="29" type="noConversion"/>
  </si>
  <si>
    <t>原住民族地區部落聯絡道路養護經費分配及執行計畫</t>
    <phoneticPr fontId="29" type="noConversion"/>
  </si>
  <si>
    <t>依據原住民族委員會113.2.2原民建字第11300058845號函</t>
  </si>
  <si>
    <t>依據原住民族委員會113.2.7原民建字第11300062364號函</t>
  </si>
  <si>
    <t>依據原住民族委員會113.4.10原民建字第11300168091號函</t>
  </si>
  <si>
    <t>依據原住民族委員會113.6.3原民土字第1130029704號函</t>
  </si>
  <si>
    <t>依據原住民族委員會113.6.25原民土字第11300332952號函</t>
    <phoneticPr fontId="29" type="noConversion"/>
  </si>
  <si>
    <t>依據內政部國土管理署112.10.24國署計字第1120517323號函</t>
  </si>
  <si>
    <t>依據原住民族委員會113.3.27原民經字第1130013311號函</t>
  </si>
  <si>
    <t>依據原住民族委員會113.3.5原民經字第1130004753號函</t>
  </si>
  <si>
    <t>依據農業部林業及自然保育署南投分署113.3.18投企字第1134330268號函</t>
  </si>
  <si>
    <t>依據農業部林業及自然保育署南投分署113.3.13投企字第1134330253號函</t>
    <phoneticPr fontId="29" type="noConversion"/>
  </si>
  <si>
    <t>依據原住民族委員會113.07.05原民綜字第1130033140號函</t>
  </si>
  <si>
    <t>依據原住民族委員會113.4.18原民教字第1130017376號函</t>
  </si>
  <si>
    <t>依據原住民族委員會113.3.7原民教字第1130009686號函</t>
  </si>
  <si>
    <t>依據原住民族委員會112.12.8原民教字第11200603471號函</t>
  </si>
  <si>
    <t>依據原住民族委員會113.07.19原民社字第1130037539號函</t>
  </si>
  <si>
    <t>依據原住民族委員會113.5.13原民社字第11300247254號函</t>
  </si>
  <si>
    <t>依據原住民族委員會113.1.5原民社字第11200669335號函</t>
  </si>
  <si>
    <t>依據原住民族委員會113.4.12原民社字第1130017280號函</t>
  </si>
  <si>
    <t>依據原住民族委員會112.11.16原民社字第1120055610號函</t>
  </si>
  <si>
    <t>114年度大專青年學生公部門暑期工讀計畫暨南投縣青年職涯發展計畫</t>
    <phoneticPr fontId="29" type="noConversion"/>
  </si>
  <si>
    <t>113年度公路公共運輸服務升級計畫-第1波核定經費共6案</t>
    <phoneticPr fontId="29" type="noConversion"/>
  </si>
  <si>
    <t>依據交通部公路局113.4.29路運計字第1130045215號函</t>
    <phoneticPr fontId="29" type="noConversion"/>
  </si>
  <si>
    <t>依據交通部公路局113.3.7路運計字第1130022216號函</t>
    <phoneticPr fontId="29" type="noConversion"/>
  </si>
  <si>
    <t>依據交通部公路局112.12.4路交管字第1120156907號函</t>
    <phoneticPr fontId="29" type="noConversion"/>
  </si>
  <si>
    <t>113年度南投縣客庄創生環境營造計畫地方輔導團</t>
    <phoneticPr fontId="29" type="noConversion"/>
  </si>
  <si>
    <t>依據客家委員會113.2.6客會產字第1136600085號函</t>
  </si>
  <si>
    <t>2024南投縣客庄特色產業節-國姓鄉鹿神祭產業文化活動-一鹿向前 跑向客庄</t>
  </si>
  <si>
    <t>依據客家委員會113.2.1客會產字第1120012003號函</t>
  </si>
  <si>
    <t>依據客家委員會113.2.7客會產字第1120012250號函</t>
  </si>
  <si>
    <t>依據客家委員會113.3.14客會傳字第1120011056號函</t>
  </si>
  <si>
    <t>依據客家委員會113.3.13客會傳字第1120010922號函</t>
  </si>
  <si>
    <t>依據客家委員會113.3.27客會產字第1120010885號函</t>
  </si>
  <si>
    <t>依據客家委員會113.1.24客會產字第1120008748號函暨113.4.1客會產字第1136600177號函</t>
  </si>
  <si>
    <t>依據客家委員會113.1.24客會產字第1120008748號函暨113.4.1客會產字第1130001780號函</t>
  </si>
  <si>
    <t>依據客家委員會113.4.10客會產字第1136600198號函</t>
  </si>
  <si>
    <t>依據客家委員會113.2.19客會語字第1136700165號函</t>
  </si>
  <si>
    <t>依據客家委員會113.4.17客會傳字第1130001052號函</t>
  </si>
  <si>
    <t>依據客家委員會113.4.25客會語字第1130001759號函</t>
  </si>
  <si>
    <t>依據客家委員會113.5.22客會產字第1136600313號函</t>
  </si>
  <si>
    <t>依據客家委員會113.5.29客會產字第1136600337號函</t>
  </si>
  <si>
    <t>國姓鄉客家情 共下來打嘴鼓</t>
  </si>
  <si>
    <t>依據客家委員會113.7.2客會語字第11300040196號函</t>
  </si>
  <si>
    <t>依據客家委員會113.6.19客會語字第1136700654號函</t>
  </si>
  <si>
    <t>無</t>
    <phoneticPr fontId="29" type="noConversion"/>
  </si>
  <si>
    <t>「2025我愛南投新故鄉」移民節多元文化嘉年華</t>
    <phoneticPr fontId="29" type="noConversion"/>
  </si>
  <si>
    <t>依據內政部113.12.30台內移字第11309359671號函</t>
  </si>
  <si>
    <t>依據內政部113.9.25台內民字第1130562251號函</t>
  </si>
  <si>
    <t>依據內政部113.12.27台內宗字第1130153194號函</t>
  </si>
  <si>
    <t>依據內政部114.1.10台內民字第1140002768號函</t>
  </si>
  <si>
    <t>114年度莫拉克颱風災後民間興建贈與住宅修繕補助</t>
    <phoneticPr fontId="29" type="noConversion"/>
  </si>
  <si>
    <t>依據內政部113.9.10國署住字第1131148285號函</t>
  </si>
  <si>
    <t>依據經濟部能源署113.7.17能廣字第1130600905B號函暨經濟部能源署113.9.6能廣字第11300170350號函</t>
  </si>
  <si>
    <t>日月潭飲食生活節-在地物產行銷推廣計畫</t>
    <phoneticPr fontId="29" type="noConversion"/>
  </si>
  <si>
    <t>依據農業部農糧署中區分署113.10.16農糧中特字第1131258642號函</t>
  </si>
  <si>
    <t>依據農業部農糧署113.12.9農糧企字第1131110489號函</t>
  </si>
  <si>
    <t>依據農業部林業及自然保育署南投分署113.12.31投保字第1134113375號函</t>
  </si>
  <si>
    <t>依據農業部林業及自然保育署南投分署113.12.31投保字第1134390270號函</t>
  </si>
  <si>
    <t>依據農業部林業及自然保育署南投分署113.12.31投保字第1134390273號函</t>
  </si>
  <si>
    <t>依據農業部林業及自然保育署南投分署113年12月31日投保字第1134390277號函</t>
  </si>
  <si>
    <t>依據農業部林業及自然保育署南投分署113.12.31投保字第1134390280號函</t>
  </si>
  <si>
    <t>依據農業部林業及自然保育署南投分署114.1.20投保字第1144390021號函</t>
  </si>
  <si>
    <t>依據農業部林業及自然保育署南投分署114.2.3投保字第1144390026號函</t>
  </si>
  <si>
    <t>依據農業部農村發展及水土保持署113.9.20農保休字第1132660984號函</t>
  </si>
  <si>
    <t>依據農業部動植物防疫檢疫署113.12.27防檢三字第1131878702號函</t>
  </si>
  <si>
    <t>依據農業部113年12月30日農授漁字第1131547653號函</t>
  </si>
  <si>
    <t>依據農業部動植物防疫檢疫署114.1.16防檢三字第1141875171號函</t>
  </si>
  <si>
    <t>依據農業部農村發展及水土保持署113.12.10農保管字第1132671603號函</t>
  </si>
  <si>
    <t>依據農業部農糧署113.9.6農糧企字第1131019510號函</t>
  </si>
  <si>
    <t>依據農業部農糧署中區分署113.9.5農糧中企字第1131281877號函</t>
  </si>
  <si>
    <t>依據農業部農糧署中區分署113.10.8農糧中企字第1131281883號函</t>
  </si>
  <si>
    <t>依據農業部農糧署113年10月18日農糧蔬字第1131143053號函</t>
  </si>
  <si>
    <t>依據農業部農糧署113.11.21農糧果字第1131121972號函</t>
  </si>
  <si>
    <t>依據農業部農村發展及水土保持署113.9.20農保建字第1132659159號函</t>
  </si>
  <si>
    <t>依據農業部農村發展及水土保持署113.10.16農保建字第1132659367號函</t>
  </si>
  <si>
    <t>依據農業部農村發展及水土保持署113.12.10農保建字第1132659800號函</t>
  </si>
  <si>
    <t>依據農業部農糧署中區分署114.2.4農糧中資字第1141284511號函</t>
  </si>
  <si>
    <t>依據農業部動植物防疫檢疫署114.1.20防檢三字第1141875168號函</t>
  </si>
  <si>
    <t>台灣觀光100亮點捲動國旅方案</t>
    <phoneticPr fontId="29" type="noConversion"/>
  </si>
  <si>
    <t>依據交通部觀光署113.9.6觀旅字第1135001649號函</t>
  </si>
  <si>
    <t>依據交通部觀光署113.9.6觀旅字第1135001626號函</t>
  </si>
  <si>
    <t>依據交通部觀光署113.10.8觀宿字第11306009142號函</t>
  </si>
  <si>
    <t>依據交通部觀光署113.10.11觀旅字第1135001903號函</t>
  </si>
  <si>
    <t>依據交通部觀光署113.12.17觀旅字第1135002511號函</t>
  </si>
  <si>
    <t>依據交通部觀光署113.11.20觀宿字第1130601182號暨113.12.6觀宿字第1130926094號函</t>
  </si>
  <si>
    <t>依據交通部觀光署113.12.31觀景字第11340025877號函</t>
  </si>
  <si>
    <t>依據交通部114.1.7交科字第1135018494號函</t>
  </si>
  <si>
    <t>前瞻基礎建設計畫-水環境建設-縣市管河川及區域排水整體改善計畫第8批次防洪綜合治理工程工作計畫-外轆排水治理工程</t>
    <phoneticPr fontId="29" type="noConversion"/>
  </si>
  <si>
    <t>依據經濟部水利署113.9.5經水河字第11353295410號函</t>
  </si>
  <si>
    <t>依據經濟部水利署113.9.11經水防字第11333037540號函</t>
  </si>
  <si>
    <t>依據經濟部水利署113.9.23經水河字第11316123390號函</t>
  </si>
  <si>
    <t>依據經濟部水利署113.12.31經水河字第11353431570號函</t>
  </si>
  <si>
    <t>依據經濟部水利署113.12.25經水河字第11353427080號函</t>
  </si>
  <si>
    <t>依據內政部113.8.30台內國字第1130809316號函</t>
  </si>
  <si>
    <t>依據內政部113.12.4台內國字第1130813165號函</t>
  </si>
  <si>
    <t>依據交通部公路局113.12.2路交工字第1135011867號函</t>
  </si>
  <si>
    <t>依據交通部公路局113.12.18路交工字第1135013467號函</t>
  </si>
  <si>
    <t>依據交通部公路局114.1.13路規計字第1145000859號函</t>
  </si>
  <si>
    <t>依據內政部國土管理署113.9.9國署水建字第1131147655號函</t>
  </si>
  <si>
    <t>113學年度擴增高級中等學校雙語實驗班實施計畫</t>
    <phoneticPr fontId="29" type="noConversion"/>
  </si>
  <si>
    <t>依據教育部國民及學前教育署113.7.30臺教國署高字第1135404058B號函</t>
  </si>
  <si>
    <t>依據教育部國民及學前教育署113.8.7臺教國署原字第1135702284號函</t>
  </si>
  <si>
    <t>依據教育部113.11.19臺教授國部第1130124267號函</t>
  </si>
  <si>
    <t>依據教育部國民及學前教育署113.9.6臺教國署幼字第1135601985號函</t>
  </si>
  <si>
    <t>依據教育部國民及學前教育署113.9.18臺教國署幼字第1135602015號函</t>
  </si>
  <si>
    <t>依據教育部國民及學前教育署113.8.27臺教國署幼字第1135601991號函</t>
  </si>
  <si>
    <t>依據國立臺中教育大學113.9.3臺中大學文創字第1135060574A號函</t>
  </si>
  <si>
    <t>依據教育部114.1.6臺教授國部字第1135506525號函</t>
  </si>
  <si>
    <t>依據教育部113.12.27臺教資(六)字第1132704846E號函</t>
  </si>
  <si>
    <t>依據教育部國民及學前教育署113.9.9臺教國署國字第1135504121號函</t>
  </si>
  <si>
    <t>依據教育部國民及學前教育署113.9.16臺教國署國字第1130101673號函</t>
  </si>
  <si>
    <t>依據教育部國民及學前教育署113.10.15臺教國署學字第1135805587號函</t>
  </si>
  <si>
    <t>依據教育部113.10.17臺教資(三)字第1132703987號函</t>
  </si>
  <si>
    <t>依據教育部114.1.6臺教授國部字第1135506522號函</t>
  </si>
  <si>
    <t>依據教育部國民及學前教育署113.9.26臺教國署原字第1135703064號函</t>
  </si>
  <si>
    <t>依據教育部113.10.4臺教授國部字第1135702956號函</t>
  </si>
  <si>
    <t>依據教育部國民及學前教育署113.12.6臺教國署原字第1135704165號函</t>
  </si>
  <si>
    <t>依據教育部國民及學前教育署113.10.15臺教國署原字第1135703466號函</t>
  </si>
  <si>
    <t>依據教育部國民及學前教育署113.10.22臺教國署原字第1135703271號函</t>
  </si>
  <si>
    <t>依據教育部國民及學前教育署113.11.6臺教國署原字第1135703690號函</t>
  </si>
  <si>
    <t>依據教育部113.9.9臺教師(一)字第1130087166號函</t>
  </si>
  <si>
    <t>依據教育部國民及學前教育署113.11.20臺教國署學字第1130133441號函</t>
  </si>
  <si>
    <t>依據教育部國民及學前教育署113.11.27臺教國署學字第1135807515號函</t>
  </si>
  <si>
    <t>依據教育部體育署113.10.1臺教體署設(一)字第1130600487號函</t>
  </si>
  <si>
    <t>依據教育部體育署114.1.10臺教體署設(一)字第1140600024號函</t>
  </si>
  <si>
    <t>依據台灣電力股份有限公司明潭發電廠113.11.20明潭字第1131863387號函</t>
  </si>
  <si>
    <t>依據教育部國民及學前教育署113.12.17臺教國署學字第1135807899號函</t>
  </si>
  <si>
    <t>依據教育部國民及學前教育署113.12.30臺教國署學字第1135808337號函</t>
  </si>
  <si>
    <t>依據教育部國民及學前教育署113.12.19臺教國署學字第1135808033號函</t>
  </si>
  <si>
    <t>依據台灣電力股份有限公司明潭發電廠113.12.17明潭字第1131863693號函</t>
  </si>
  <si>
    <t>依據教育部國民及學前教育署113.12.4臺教國署學字第1135807463號函</t>
  </si>
  <si>
    <t>依據教育部113.12.18臺教資(三)字第1132704854F號函</t>
  </si>
  <si>
    <t>依據教育部114.1.24臺教資(三)字第1142700301G號函</t>
  </si>
  <si>
    <t>114年度原住民族土地古道、文化遺址及環境永續維護計畫</t>
    <phoneticPr fontId="29" type="noConversion"/>
  </si>
  <si>
    <t>依據原住民族委員會113.12.11原民土字第11300649561號函</t>
  </si>
  <si>
    <t>依據原住民族委員會113.12.16原民土字第1130066120號函</t>
  </si>
  <si>
    <t>依據原住民族委員會113.12.11原民土字第1130061481號函</t>
  </si>
  <si>
    <t>依據原住民族委員會113.12.20原民土字第1130064972號函</t>
  </si>
  <si>
    <t>依據原住民族委員會113.12.31原民土字第1130065320號函</t>
  </si>
  <si>
    <t>依據原住民族委員會113.12.31原民土字第1130065518號函</t>
  </si>
  <si>
    <t>依據原住民族委員會113.8.12原民土字第1130040556號函</t>
  </si>
  <si>
    <t>依據原住民族委員會113.12.5原民經字第1130060672號函</t>
  </si>
  <si>
    <t>依據原住民族委員會113.9.23日原民經字第1130045615號函</t>
  </si>
  <si>
    <t>依據原住民族委員會113.8.15原民建字第1130039548號函</t>
  </si>
  <si>
    <t>依據農業部農田水利署113.11.7農水建字第1138031799號函</t>
  </si>
  <si>
    <t>依據原住民族委員會113.12.24原民建字第1130064322號函</t>
  </si>
  <si>
    <t>依據原住民族委員會113.10.18原民社字第11300516906號函</t>
  </si>
  <si>
    <t>依據原住民族委員會114.1.23原民社字第11400013934號函</t>
  </si>
  <si>
    <t>依據原住民族委員會113.12.24原民社字第11300641403號函</t>
  </si>
  <si>
    <t>依據原住民族委員會113.10.1原民社字第11300499781號函</t>
  </si>
  <si>
    <t>依據原住民族委員會113.12.13原民社字第1130062419號函</t>
  </si>
  <si>
    <t>依據原住民族委員會113.12.13原民教字第1130063222號函</t>
  </si>
  <si>
    <t>依據原住民族委員會113.10.7原民綜字第1130048093號函</t>
  </si>
  <si>
    <t>依據原住民族委員會113.5.31原民教字第11300269823號函</t>
  </si>
  <si>
    <t>依據原住民族委員會113.12.30原民教字第11300598429號函</t>
  </si>
  <si>
    <t>依據原住民族委員會111.11.17原民經字第11100597806號函暨113.12.30原民經字第11300681307號函</t>
  </si>
  <si>
    <t>深化經濟弱勢家庭脫貧服務－兒童與少年未來教育及發展帳戶個案管理計畫-開戶家庭教育訓練及以工代賑</t>
    <phoneticPr fontId="29" type="noConversion"/>
  </si>
  <si>
    <t>依據衛生福利部114.1.24衛部救字第1131364866號函</t>
  </si>
  <si>
    <t>依據衛生福利部113.10.21衛部救字第1131363413號函</t>
  </si>
  <si>
    <t>依據衛生福利部113.12.30衛部救字第1130152429號函</t>
  </si>
  <si>
    <t>依據衛生福利部113.10.16衛部護字第1131461091號函</t>
  </si>
  <si>
    <t>依據衛生福利部114.1.21衛部救字第1131364737號函</t>
  </si>
  <si>
    <t>依據衛生福利部113.12.30衛授家字第1130561791號函</t>
  </si>
  <si>
    <t>依據衛生福利部社會及家庭署113.10.08社家企字第1130561415號函</t>
  </si>
  <si>
    <t>依據衛生福利部113.12.05社家支字第1130961249號函</t>
  </si>
  <si>
    <t>依據衛生福利部社會及家庭署113.09.12社家老字第1130860729號函</t>
  </si>
  <si>
    <t>依據衛生福利部社會及家庭署113.09.30社家老字第1130011151F號函</t>
  </si>
  <si>
    <t>依據衛生福利部社會及家庭署113.12.27社家老字第1130861008號函</t>
  </si>
  <si>
    <t>依據衛生福利部113.9.30衛部顧字第1131962718號函</t>
  </si>
  <si>
    <t>依據衛生福利部113.9.16衛術部顧字第1131962472號函</t>
  </si>
  <si>
    <t>依據衛生福利部社會及家庭署113.12.2社家障字第1130012182號函暨113.12.19社家障字第1130762219號函</t>
  </si>
  <si>
    <t>依據衛生福利部社會及家庭署113.12.12社家障字第1130014823A號函暨114.1.9社家障字第1130762352號函</t>
  </si>
  <si>
    <t>依據衛生福利部社會及家庭署114.1.9社家障字第1130762352號函</t>
  </si>
  <si>
    <t>依據衛生福利部社會及家庭署 113.10.8社家企字第1130561415號函</t>
  </si>
  <si>
    <t>依據衛生福利部社會及家庭署113.12.18社家障字第1130012348B號函</t>
  </si>
  <si>
    <t>依據衛生福利部社會及家庭署113.12.30衛授家字第1130561791號函</t>
  </si>
  <si>
    <t>依據衛生福利部113.12.9衛授家字第1130961269號函</t>
  </si>
  <si>
    <t>依據衛生福利部社會及家庭署113.12.20社家障字第1130012071號函</t>
  </si>
  <si>
    <t>依據衛生福利部社會及家庭署中華民國113年12月9日社家障字第1130014887A號函</t>
  </si>
  <si>
    <t>依據衛生福利部社會及家庭署113.11.15社家障字第1130762052號函</t>
  </si>
  <si>
    <t>依據衛生福利部社會及家家庭署113.08.30社家障字第1130761698號函</t>
  </si>
  <si>
    <t>依據衛生福利部社會及家庭署113.12.9社家障字第1130014887A號函</t>
  </si>
  <si>
    <t>依據衛生福利部社會及家庭署114.1.16社家支字第1140960001號函</t>
  </si>
  <si>
    <t>依據衛生福利部113.12.09衛授家字第1130961269號函</t>
  </si>
  <si>
    <t>依據衛生福利部114.1.21衛部救字第1141360036號函</t>
  </si>
  <si>
    <t>依據勞動部113.12.30勞動綜2字第1130164512號函</t>
  </si>
  <si>
    <t>依據勞動部113.12.30動綜2字第1130164512號函</t>
  </si>
  <si>
    <t>依據勞動部113.9.18日勞動發綜字第1130513971號函</t>
  </si>
  <si>
    <t>依據勞動部113.9.18勞動發綜字第1130513971號函</t>
  </si>
  <si>
    <t>114-115年南投縣文物普查建檔計畫(八)-仁愛鄉</t>
    <phoneticPr fontId="29" type="noConversion"/>
  </si>
  <si>
    <t>依據文化部文化資產局113.10.4文資物字第1133010103號函</t>
  </si>
  <si>
    <t>依據文化部文化資產局113.10.11文資蹟字第1133010383號函</t>
  </si>
  <si>
    <t>依據文化部文化資產局113.12.16文資物字第1133012793號函</t>
  </si>
  <si>
    <t>依據文化部文化資產局113.12.12文資物字第1133012693號函</t>
  </si>
  <si>
    <t>依據文化部文化資產局113.10.8文資蹟字第1133010265號函</t>
  </si>
  <si>
    <t>依據文化部文化資產局113.10.8文資蹟字第1133010267號函</t>
  </si>
  <si>
    <t>依據文化部文化資產局113.12.31文資蹟字第1133013571號函</t>
  </si>
  <si>
    <t>依據文化部113.11.6文版字第1133029687號函</t>
  </si>
  <si>
    <t>精進民力任務隊編組訓練服勤中程計畫</t>
    <phoneticPr fontId="29" type="noConversion"/>
  </si>
  <si>
    <t>依據內政部113.8.28內授警字第1130873217號函</t>
  </si>
  <si>
    <t>114年度公益彩券回饋金心理健康組「家庭暴力相對人預防性輔導服務方案」、「充實社區心理衛生中心辦公空間及設施設備計畫」及「提升心理衛生訪視人員執業安全計畫」</t>
    <phoneticPr fontId="29" type="noConversion"/>
  </si>
  <si>
    <t>依據衛生福利部113.10.18衛部心字第1131762788號函</t>
  </si>
  <si>
    <t>依據衛生福利部國民健康署113.12.20國健婦字第1130464245號函</t>
  </si>
  <si>
    <t>依據衛生福利部113.8.30衛部照字第1131560765號函</t>
  </si>
  <si>
    <t>依據衛生福利部113.9.20衛部心字第1131762493號函</t>
  </si>
  <si>
    <t>依據衛生福利部113.9.25衛部照字第1131561213號函</t>
  </si>
  <si>
    <t>依據內政部113.10.16台內移字第11309350301號函</t>
  </si>
  <si>
    <t>依據衛生福利部113.10.17衛部心字第1131762689號函</t>
  </si>
  <si>
    <t>依據衛生福利部113.10.17衛部心字第1131762689號函暨113.12.12衛部心字第1131763271號函</t>
  </si>
  <si>
    <t>依據勞動部勞動力發展署113.11.4發管字第11300119922號函</t>
  </si>
  <si>
    <t>依據衛生福利部113.12.12衛部心字第1131763271號函</t>
  </si>
  <si>
    <t>依據衛生福利部國民健康署113.10.24國健社字第1130008175號函</t>
  </si>
  <si>
    <t>依據衛生福利部113.11.20衛部心字第1131763130號函</t>
  </si>
  <si>
    <t>113年度南投縣石綿建材廢棄物清除處理計畫</t>
    <phoneticPr fontId="29" type="noConversion"/>
  </si>
  <si>
    <t>依據環境部資源循環署113.10.18環循處字第1136016688號函</t>
  </si>
  <si>
    <t>依據環境部113.10.23環部水字第1131069772號函</t>
  </si>
  <si>
    <t>依據環境部環境管理署113.12.30環管廢字第1137136571號函</t>
  </si>
  <si>
    <t>112-114年度台灣好行『服務升級』與『路線優化』景點特色候車亭優化計畫-溪頭線(台中出發)、日月潭溪頭線、清境線、埔里線、集集線、瑞龍瀑布線」計畫</t>
    <phoneticPr fontId="29" type="noConversion"/>
  </si>
  <si>
    <t>依據交通部觀光署113.12.4觀旅字第11350023731號函</t>
  </si>
  <si>
    <t>公共充電樁補助計畫(第三次修正)</t>
    <phoneticPr fontId="29" type="noConversion"/>
  </si>
  <si>
    <t>依據交通部公路局113.9.23路交管字第1135006709號函</t>
  </si>
  <si>
    <t>113年度公路公共運輸服務升級計畫-第1波後續計畫核定-共15案</t>
    <phoneticPr fontId="29" type="noConversion"/>
  </si>
  <si>
    <t>依據交通部公路局113.8.8路運計字第1135002216號函</t>
  </si>
  <si>
    <t>依據交通部114.1.7日交科字第1135018494號函</t>
  </si>
  <si>
    <t>114年度青年創業貸款宣導計畫</t>
    <phoneticPr fontId="29" type="noConversion"/>
  </si>
  <si>
    <t>114年南投縣客語深根服務計畫</t>
    <phoneticPr fontId="29" type="noConversion"/>
  </si>
  <si>
    <t>依據客家委員會113.11.21客會語字第1130008854號函</t>
  </si>
  <si>
    <t>依據客家委員會113.10.18客會產字第1130008316號函</t>
  </si>
  <si>
    <t>依據內政部114.1.10台內民字第114002768號函</t>
  </si>
  <si>
    <t>依據原住民族委員會113.9.20原民教字第1130046976號函</t>
  </si>
  <si>
    <t>依據勞動部勞工保險局114.1.6保國五字第11310085270號函及114.1.17(AA11400023330)核准簽</t>
    <phoneticPr fontId="29" type="noConversion"/>
  </si>
  <si>
    <t>依據內政部113.10.16台內移字第11309350301號函及113.11.04(F01130045122)核准簽</t>
    <phoneticPr fontId="29" type="noConversion"/>
  </si>
  <si>
    <t>依據衛生福利部函113.12.30衛授家字第1130561791號函及114.1.20(1140021910)核准簽</t>
    <phoneticPr fontId="29" type="noConversion"/>
  </si>
  <si>
    <t>依據內政部113.10.16台內移字第11309350301號函及113.10.30(F01130045055)核准簽</t>
    <phoneticPr fontId="29" type="noConversion"/>
  </si>
  <si>
    <t>依據內政部113.10.16台內移字第11309350301號函及113.11.1(F01130044532)核准簽</t>
    <phoneticPr fontId="29" type="noConversion"/>
  </si>
  <si>
    <t>依據衛生福利部113.12.30衛授家字第1130561791號函及114.1.20(1140014407)核准簽</t>
    <phoneticPr fontId="29" type="noConversion"/>
  </si>
  <si>
    <t>依據衛生福利部113.12.30衛授家字第1130561791號函及114.1.21(1140014408)核准簽</t>
    <phoneticPr fontId="29" type="noConversion"/>
  </si>
  <si>
    <t>依據依據衛生福利部113.12.30衛授家字第1130561791號函及114.2.8(1140019852)核准簽</t>
    <phoneticPr fontId="29" type="noConversion"/>
  </si>
  <si>
    <t>依據衛生福利部社會及家庭署113.12.12社家障字第1130014823A號函</t>
  </si>
  <si>
    <t>依據衛生福利部113.12.9衛授家字第1130961269號函及114.1.23(1140023904)核准簽</t>
    <phoneticPr fontId="29" type="noConversion"/>
  </si>
  <si>
    <t>依據衛生福利部113.11.18衛部口字第1132061440號函</t>
  </si>
  <si>
    <t>依據客家委員會113.8.5客會傳字第1130005328號函</t>
  </si>
  <si>
    <t>依據客家委員會113.6.13客會傳字第1130005195號函</t>
  </si>
  <si>
    <r>
      <rPr>
        <b/>
        <sz val="12"/>
        <rFont val="標楷體"/>
        <family val="4"/>
        <charset val="136"/>
      </rPr>
      <t>本欄請填代碼(若未遭遇問題，無須查填)：</t>
    </r>
    <r>
      <rPr>
        <sz val="12"/>
        <rFont val="標楷體"/>
        <family val="4"/>
        <charset val="136"/>
      </rPr>
      <t xml:space="preserve">
A.中央機關補助案件未能及時核定，影響後續執行進程，常須辦理保留。
B.中央機關未依各項計畫實際經費需求或發包金額與執行進度及市縣分擔款支用情形核實撥款，影響計畫執行進度。
C.中央機關所訂申請期程迫促，影響市縣相關先期規劃作業或應配合事項之辦理。
</t>
    </r>
    <r>
      <rPr>
        <sz val="12"/>
        <color rgb="FFFF0000"/>
        <rFont val="標楷體"/>
        <family val="4"/>
        <charset val="136"/>
      </rPr>
      <t>D.中央機關要求市縣於計畫起始年度即全額編列預算(如有本項情事，請另查填</t>
    </r>
    <r>
      <rPr>
        <b/>
        <sz val="12"/>
        <color rgb="FFFF0000"/>
        <rFont val="標楷體"/>
        <family val="4"/>
        <charset val="136"/>
      </rPr>
      <t>附表3</t>
    </r>
    <r>
      <rPr>
        <sz val="12"/>
        <color rgb="FFFF0000"/>
        <rFont val="標楷體"/>
        <family val="4"/>
        <charset val="136"/>
      </rPr>
      <t>)。</t>
    </r>
    <r>
      <rPr>
        <sz val="12"/>
        <rFont val="標楷體"/>
        <family val="4"/>
        <charset val="136"/>
      </rPr>
      <t xml:space="preserve">
E.其他(請敘明)。</t>
    </r>
    <phoneticPr fontId="1" type="noConversion"/>
  </si>
  <si>
    <t>A.災害或重大緊急事項</t>
  </si>
  <si>
    <t>B.中央政府各主管機關依「中央對直轄市及縣(市)政府補助辦法」第14條第1項第3款之評比結果，及同辦法第18條第4項規定報經行政院備查，並以非普及式方式分配具時效性之補助款</t>
  </si>
  <si>
    <t>C.配合中央重大政策或建設所辦理之事項，經行政院核定應於一定期限內完成者。</t>
  </si>
  <si>
    <t>未列入預算（代收代付方式）</t>
    <phoneticPr fontId="1" type="noConversion"/>
  </si>
  <si>
    <r>
      <t xml:space="preserve">因應事項
</t>
    </r>
    <r>
      <rPr>
        <sz val="12"/>
        <color rgb="FFFF0000"/>
        <rFont val="標楷體"/>
        <family val="4"/>
        <charset val="136"/>
      </rPr>
      <t>【註3】</t>
    </r>
    <r>
      <rPr>
        <sz val="12"/>
        <rFont val="標楷體"/>
        <family val="4"/>
        <charset val="136"/>
      </rPr>
      <t xml:space="preserve">
</t>
    </r>
    <r>
      <rPr>
        <sz val="12"/>
        <color rgb="FF0000FF"/>
        <rFont val="標楷體"/>
        <family val="4"/>
        <charset val="136"/>
      </rPr>
      <t>下拉式選單</t>
    </r>
    <phoneticPr fontId="1" type="noConversion"/>
  </si>
  <si>
    <t>填表說明</t>
    <phoneticPr fontId="1" type="noConversion"/>
  </si>
  <si>
    <r>
      <t>附表1：補助計畫</t>
    </r>
    <r>
      <rPr>
        <sz val="18"/>
        <color rgb="FFFF0000"/>
        <rFont val="標楷體"/>
        <family val="4"/>
        <charset val="136"/>
      </rPr>
      <t>核定</t>
    </r>
    <r>
      <rPr>
        <sz val="18"/>
        <color theme="1"/>
        <rFont val="標楷體"/>
        <family val="4"/>
        <charset val="136"/>
      </rPr>
      <t>情形調查表</t>
    </r>
    <phoneticPr fontId="1" type="noConversion"/>
  </si>
  <si>
    <r>
      <t>附表1-1：補助計畫</t>
    </r>
    <r>
      <rPr>
        <sz val="18"/>
        <color rgb="FFFF0000"/>
        <rFont val="標楷體"/>
        <family val="4"/>
        <charset val="136"/>
      </rPr>
      <t>執行</t>
    </r>
    <r>
      <rPr>
        <sz val="18"/>
        <color theme="1"/>
        <rFont val="標楷體"/>
        <family val="4"/>
        <charset val="136"/>
      </rPr>
      <t>情形調查表</t>
    </r>
    <phoneticPr fontId="1" type="noConversion"/>
  </si>
  <si>
    <r>
      <t>填表完成後，如最右方的</t>
    </r>
    <r>
      <rPr>
        <sz val="18"/>
        <color rgb="FFFF0000"/>
        <rFont val="標楷體"/>
        <family val="4"/>
        <charset val="136"/>
      </rPr>
      <t>檢誤專區</t>
    </r>
    <r>
      <rPr>
        <sz val="18"/>
        <color theme="1"/>
        <rFont val="標楷體"/>
        <family val="4"/>
        <charset val="136"/>
      </rPr>
      <t>有非「OK」項目均應除錯</t>
    </r>
    <phoneticPr fontId="1" type="noConversion"/>
  </si>
  <si>
    <r>
      <t>部分欄位有設</t>
    </r>
    <r>
      <rPr>
        <sz val="18"/>
        <color rgb="FFFF0000"/>
        <rFont val="標楷體"/>
        <family val="4"/>
        <charset val="136"/>
      </rPr>
      <t>下拉式選單</t>
    </r>
    <r>
      <rPr>
        <sz val="18"/>
        <color theme="1"/>
        <rFont val="標楷體"/>
        <family val="4"/>
        <charset val="136"/>
      </rPr>
      <t>，請用挑選方式填寫</t>
    </r>
    <phoneticPr fontId="1" type="noConversion"/>
  </si>
  <si>
    <r>
      <t>附表1＆1-1</t>
    </r>
    <r>
      <rPr>
        <sz val="18"/>
        <color rgb="FFFF0000"/>
        <rFont val="標楷體"/>
        <family val="4"/>
        <charset val="136"/>
      </rPr>
      <t>灰底部分有設公式</t>
    </r>
    <r>
      <rPr>
        <sz val="18"/>
        <color theme="1"/>
        <rFont val="標楷體"/>
        <family val="4"/>
        <charset val="136"/>
      </rPr>
      <t>，請勿修改</t>
    </r>
    <phoneticPr fontId="1" type="noConversion"/>
  </si>
  <si>
    <r>
      <t>「(供參)114總＆追」綠色頁籤中的資料係抓取自</t>
    </r>
    <r>
      <rPr>
        <sz val="18"/>
        <color rgb="FFFF0000"/>
        <rFont val="標楷體"/>
        <family val="4"/>
        <charset val="136"/>
      </rPr>
      <t>歸墊114年度總預算及追加(減)預算</t>
    </r>
    <r>
      <rPr>
        <sz val="18"/>
        <color theme="1"/>
        <rFont val="標楷體"/>
        <family val="4"/>
        <charset val="136"/>
      </rPr>
      <t>之</t>
    </r>
    <r>
      <rPr>
        <sz val="18"/>
        <color rgb="FFFF0000"/>
        <rFont val="標楷體"/>
        <family val="4"/>
        <charset val="136"/>
      </rPr>
      <t>計畫型補助收入</t>
    </r>
    <r>
      <rPr>
        <sz val="18"/>
        <color theme="1"/>
        <rFont val="標楷體"/>
        <family val="4"/>
        <charset val="136"/>
      </rPr>
      <t>明細</t>
    </r>
    <phoneticPr fontId="1" type="noConversion"/>
  </si>
  <si>
    <t>交通工程及管理所</t>
    <phoneticPr fontId="1" type="noConversion"/>
  </si>
  <si>
    <t>附表1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</si>
</sst>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76" formatCode="#,##0_ ;[Red]\-#,##0\ "/>
    <numFmt numFmtId="177" formatCode="#,##0_ "/>
  </numFmts>
  <fonts count="43">
    <font>
      <sz val="12"/>
      <color theme="1"/>
      <name val="新細明體"/>
      <family val="2"/>
      <charset val="136"/>
      <scheme val="minor"/>
    </font>
    <font>
      <sz val="9"/>
      <name val="新細明體"/>
      <family val="2"/>
      <charset val="136"/>
      <scheme val="minor"/>
    </font>
    <font>
      <sz val="12"/>
      <name val="標楷體"/>
      <family val="4"/>
      <charset val="136"/>
    </font>
    <font>
      <sz val="12"/>
      <color rgb="FF000000"/>
      <name val="新細明體1"/>
      <charset val="136"/>
    </font>
    <font>
      <sz val="9"/>
      <name val="新細明體"/>
      <family val="1"/>
      <charset val="136"/>
    </font>
    <font>
      <sz val="12"/>
      <color theme="1"/>
      <name val="標楷體"/>
      <family val="4"/>
      <charset val="136"/>
    </font>
    <font>
      <b/>
      <sz val="12"/>
      <color theme="1"/>
      <name val="標楷體"/>
      <family val="4"/>
      <charset val="136"/>
    </font>
    <font>
      <sz val="14"/>
      <color theme="1"/>
      <name val="標楷體"/>
      <family val="4"/>
      <charset val="136"/>
    </font>
    <font>
      <sz val="12"/>
      <name val="Courier"/>
      <family val="3"/>
    </font>
    <font>
      <sz val="14"/>
      <name val="標楷體"/>
      <family val="4"/>
      <charset val="136"/>
    </font>
    <font>
      <b/>
      <sz val="16"/>
      <color theme="1"/>
      <name val="標楷體"/>
      <family val="4"/>
      <charset val="136"/>
    </font>
    <font>
      <sz val="10"/>
      <name val="標楷體"/>
      <family val="4"/>
      <charset val="136"/>
    </font>
    <font>
      <sz val="16"/>
      <color theme="1"/>
      <name val="標楷體"/>
      <family val="4"/>
      <charset val="136"/>
    </font>
    <font>
      <sz val="12"/>
      <color rgb="FFFF0000"/>
      <name val="新細明體"/>
      <family val="2"/>
      <charset val="136"/>
      <scheme val="minor"/>
    </font>
    <font>
      <sz val="12"/>
      <color rgb="FF0000FF"/>
      <name val="標楷體"/>
      <family val="4"/>
      <charset val="136"/>
    </font>
    <font>
      <sz val="12"/>
      <name val="新細明體"/>
      <family val="2"/>
      <charset val="136"/>
      <scheme val="minor"/>
    </font>
    <font>
      <sz val="16"/>
      <name val="標楷體"/>
      <family val="4"/>
      <charset val="136"/>
    </font>
    <font>
      <sz val="8"/>
      <name val="標楷體"/>
      <family val="4"/>
      <charset val="136"/>
    </font>
    <font>
      <sz val="8"/>
      <name val="Times New Roman"/>
      <family val="1"/>
    </font>
    <font>
      <b/>
      <sz val="12"/>
      <name val="標楷體"/>
      <family val="4"/>
      <charset val="136"/>
    </font>
    <font>
      <b/>
      <sz val="12"/>
      <name val="新細明體"/>
      <family val="2"/>
      <charset val="136"/>
      <scheme val="minor"/>
    </font>
    <font>
      <b/>
      <sz val="12"/>
      <color rgb="FF0000FF"/>
      <name val="標楷體"/>
      <family val="4"/>
      <charset val="136"/>
    </font>
    <font>
      <u/>
      <sz val="12"/>
      <color rgb="FF0000FF"/>
      <name val="標楷體"/>
      <family val="4"/>
      <charset val="136"/>
    </font>
    <font>
      <sz val="8"/>
      <name val="標楷體"/>
      <family val="1"/>
      <charset val="136"/>
    </font>
    <font>
      <sz val="12"/>
      <color rgb="FFFF0000"/>
      <name val="標楷體"/>
      <family val="4"/>
      <charset val="136"/>
    </font>
    <font>
      <b/>
      <sz val="12"/>
      <color rgb="FFFF0000"/>
      <name val="標楷體"/>
      <family val="4"/>
      <charset val="136"/>
    </font>
    <font>
      <sz val="8"/>
      <color theme="1"/>
      <name val="標楷體"/>
      <family val="4"/>
      <charset val="136"/>
    </font>
    <font>
      <b/>
      <sz val="18"/>
      <color rgb="FFFF0000"/>
      <name val="標楷體"/>
      <family val="4"/>
      <charset val="136"/>
    </font>
    <font>
      <sz val="10"/>
      <name val="Arial"/>
      <family val="2"/>
    </font>
    <font>
      <sz val="9"/>
      <name val="細明體"/>
      <family val="3"/>
      <charset val="136"/>
    </font>
    <font>
      <sz val="16"/>
      <color rgb="FFFF0000"/>
      <name val="標楷體"/>
      <family val="4"/>
      <charset val="136"/>
    </font>
    <font>
      <sz val="16"/>
      <color rgb="FF0000FF"/>
      <name val="標楷體"/>
      <family val="4"/>
      <charset val="136"/>
    </font>
    <font>
      <sz val="18"/>
      <color theme="1"/>
      <name val="標楷體"/>
      <family val="4"/>
      <charset val="136"/>
    </font>
    <font>
      <b/>
      <sz val="16"/>
      <color rgb="FFFF0000"/>
      <name val="標楷體"/>
      <family val="4"/>
      <charset val="136"/>
    </font>
    <font>
      <b/>
      <sz val="16"/>
      <color rgb="FFFF0000"/>
      <name val="新細明體"/>
      <family val="2"/>
      <charset val="136"/>
      <scheme val="minor"/>
    </font>
    <font>
      <b/>
      <sz val="12"/>
      <color rgb="FFFF0000"/>
      <name val="新細明體"/>
      <family val="2"/>
      <charset val="136"/>
      <scheme val="minor"/>
    </font>
    <font>
      <sz val="14"/>
      <color rgb="FFFF0000"/>
      <name val="標楷體"/>
      <family val="4"/>
      <charset val="136"/>
    </font>
    <font>
      <sz val="12"/>
      <color rgb="FF000000"/>
      <name val="標楷體"/>
      <family val="4"/>
      <charset val="136"/>
    </font>
    <font>
      <sz val="18"/>
      <name val="標楷體"/>
      <family val="4"/>
      <charset val="136"/>
    </font>
    <font>
      <sz val="20"/>
      <color theme="1"/>
      <name val="標楷體"/>
      <family val="4"/>
      <charset val="136"/>
    </font>
    <font>
      <sz val="18"/>
      <color rgb="FFFF0000"/>
      <name val="標楷體"/>
      <family val="4"/>
      <charset val="136"/>
    </font>
    <font>
      <sz val="12"/>
      <color theme="1"/>
      <name val="標楷體"/>
      <family val="4"/>
    </font>
    <font>
      <sz val="12"/>
      <name val="標楷體"/>
      <family val="4"/>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0000FF"/>
      </left>
      <right style="thin">
        <color indexed="64"/>
      </right>
      <top style="thin">
        <color indexed="64"/>
      </top>
      <bottom style="medium">
        <color rgb="FF0000FF"/>
      </bottom>
      <diagonal/>
    </border>
    <border>
      <left style="thin">
        <color indexed="64"/>
      </left>
      <right style="thin">
        <color indexed="64"/>
      </right>
      <top style="thin">
        <color indexed="64"/>
      </top>
      <bottom style="medium">
        <color rgb="FF0000FF"/>
      </bottom>
      <diagonal/>
    </border>
    <border>
      <left style="medium">
        <color rgb="FF0000FF"/>
      </left>
      <right style="thin">
        <color indexed="64"/>
      </right>
      <top style="medium">
        <color rgb="FF0000FF"/>
      </top>
      <bottom style="thin">
        <color indexed="64"/>
      </bottom>
      <diagonal/>
    </border>
    <border>
      <left style="thin">
        <color indexed="64"/>
      </left>
      <right style="thin">
        <color indexed="64"/>
      </right>
      <top style="medium">
        <color rgb="FF0000FF"/>
      </top>
      <bottom style="thin">
        <color indexed="64"/>
      </bottom>
      <diagonal/>
    </border>
    <border>
      <left style="thin">
        <color indexed="64"/>
      </left>
      <right style="medium">
        <color rgb="FF0000FF"/>
      </right>
      <top style="medium">
        <color rgb="FF0000FF"/>
      </top>
      <bottom style="thin">
        <color indexed="64"/>
      </bottom>
      <diagonal/>
    </border>
    <border>
      <left style="medium">
        <color rgb="FF0000FF"/>
      </left>
      <right style="thin">
        <color indexed="64"/>
      </right>
      <top style="thin">
        <color indexed="64"/>
      </top>
      <bottom style="thin">
        <color indexed="64"/>
      </bottom>
      <diagonal/>
    </border>
    <border>
      <left style="thin">
        <color indexed="64"/>
      </left>
      <right style="medium">
        <color rgb="FF0000FF"/>
      </right>
      <top style="thin">
        <color indexed="64"/>
      </top>
      <bottom style="thin">
        <color indexed="64"/>
      </bottom>
      <diagonal/>
    </border>
    <border>
      <left style="thin">
        <color indexed="64"/>
      </left>
      <right style="medium">
        <color rgb="FF0000FF"/>
      </right>
      <top style="thin">
        <color indexed="64"/>
      </top>
      <bottom style="medium">
        <color rgb="FF0000FF"/>
      </bottom>
      <diagonal/>
    </border>
  </borders>
  <cellStyleXfs count="5">
    <xf numFmtId="0" fontId="0" fillId="0" borderId="0">
      <alignment vertical="center"/>
    </xf>
    <xf numFmtId="0" fontId="3" fillId="0" borderId="0">
      <alignment vertical="center"/>
    </xf>
    <xf numFmtId="0" fontId="8" fillId="0" borderId="0"/>
    <xf numFmtId="0" fontId="28" fillId="0" borderId="0" applyNumberFormat="0" applyFont="0" applyFill="0" applyBorder="0" applyAlignment="0" applyProtection="0"/>
    <xf numFmtId="43" fontId="28" fillId="0" borderId="0" applyNumberFormat="0" applyFont="0" applyFill="0" applyBorder="0" applyAlignment="0" applyProtection="0"/>
  </cellStyleXfs>
  <cellXfs count="178">
    <xf numFmtId="0" fontId="0" fillId="0" borderId="0" xfId="0">
      <alignment vertical="center"/>
    </xf>
    <xf numFmtId="0" fontId="2" fillId="2" borderId="0" xfId="0" applyFont="1" applyFill="1" applyAlignment="1">
      <alignment vertical="center" wrapText="1"/>
    </xf>
    <xf numFmtId="0" fontId="0" fillId="0" borderId="0" xfId="0" applyAlignment="1">
      <alignment horizontal="center" vertical="center" wrapText="1"/>
    </xf>
    <xf numFmtId="0" fontId="5" fillId="0" borderId="0" xfId="0" applyFont="1">
      <alignment vertical="center"/>
    </xf>
    <xf numFmtId="0" fontId="7" fillId="0" borderId="0" xfId="0" applyFont="1">
      <alignment vertical="center"/>
    </xf>
    <xf numFmtId="0" fontId="9" fillId="0" borderId="0" xfId="2" applyFont="1"/>
    <xf numFmtId="0" fontId="9" fillId="0" borderId="0" xfId="2" applyFont="1" applyAlignment="1">
      <alignment horizontal="left"/>
    </xf>
    <xf numFmtId="0" fontId="5" fillId="0" borderId="0" xfId="0" applyFont="1" applyAlignment="1">
      <alignment vertical="center" wrapText="1"/>
    </xf>
    <xf numFmtId="0" fontId="12" fillId="0" borderId="0" xfId="0" applyFont="1">
      <alignment vertical="center"/>
    </xf>
    <xf numFmtId="49" fontId="5" fillId="0" borderId="0" xfId="0" applyNumberFormat="1" applyFont="1" applyAlignment="1">
      <alignment horizontal="right" vertical="top"/>
    </xf>
    <xf numFmtId="0" fontId="5" fillId="0" borderId="0" xfId="0" applyFont="1" applyAlignment="1">
      <alignment horizontal="left" vertical="top" wrapText="1"/>
    </xf>
    <xf numFmtId="0" fontId="5" fillId="0" borderId="3" xfId="0" applyFont="1" applyBorder="1" applyAlignment="1">
      <alignment horizontal="right" vertical="center"/>
    </xf>
    <xf numFmtId="49" fontId="2" fillId="0" borderId="0" xfId="0" applyNumberFormat="1" applyFont="1" applyAlignment="1">
      <alignment horizontal="right" vertical="top" wrapText="1"/>
    </xf>
    <xf numFmtId="0" fontId="5" fillId="0" borderId="2" xfId="0" applyFont="1" applyBorder="1" applyAlignment="1">
      <alignment horizontal="right" vertical="center" wrapText="1"/>
    </xf>
    <xf numFmtId="0" fontId="10" fillId="0" borderId="0" xfId="0" applyFont="1" applyAlignment="1">
      <alignment horizontal="left" vertical="center" wrapText="1"/>
    </xf>
    <xf numFmtId="0" fontId="13" fillId="0" borderId="0" xfId="0" applyFont="1">
      <alignment vertical="center"/>
    </xf>
    <xf numFmtId="0" fontId="5" fillId="0" borderId="2" xfId="0" applyFont="1" applyBorder="1" applyAlignment="1">
      <alignment horizontal="right" vertical="center"/>
    </xf>
    <xf numFmtId="0" fontId="10" fillId="0" borderId="2" xfId="0" applyFont="1" applyBorder="1" applyAlignment="1">
      <alignment horizontal="left" vertical="center"/>
    </xf>
    <xf numFmtId="49" fontId="2" fillId="0" borderId="1" xfId="1" applyNumberFormat="1" applyFont="1" applyBorder="1" applyAlignment="1">
      <alignment horizontal="center" vertical="center" wrapText="1"/>
    </xf>
    <xf numFmtId="49" fontId="2" fillId="0" borderId="0" xfId="0" applyNumberFormat="1" applyFont="1" applyAlignment="1">
      <alignment vertical="top"/>
    </xf>
    <xf numFmtId="0" fontId="2" fillId="0" borderId="0" xfId="0" applyFont="1" applyAlignment="1">
      <alignment vertical="top"/>
    </xf>
    <xf numFmtId="0" fontId="15" fillId="0" borderId="8" xfId="0" applyFont="1" applyBorder="1" applyAlignment="1">
      <alignment horizontal="center" vertical="center" wrapText="1"/>
    </xf>
    <xf numFmtId="0" fontId="2" fillId="0" borderId="1" xfId="0" applyFont="1" applyBorder="1" applyAlignment="1">
      <alignment horizontal="center" vertical="center" wrapText="1"/>
    </xf>
    <xf numFmtId="0" fontId="15" fillId="0" borderId="0" xfId="0" applyFont="1" applyAlignment="1">
      <alignment vertical="center" wrapText="1"/>
    </xf>
    <xf numFmtId="0" fontId="15" fillId="0" borderId="0" xfId="0" applyFont="1">
      <alignment vertical="center"/>
    </xf>
    <xf numFmtId="0" fontId="2" fillId="0" borderId="7" xfId="0" applyFont="1" applyBorder="1" applyAlignment="1">
      <alignment horizontal="center" vertical="center" wrapText="1"/>
    </xf>
    <xf numFmtId="0" fontId="20" fillId="0" borderId="0" xfId="0" applyFont="1">
      <alignment vertical="center"/>
    </xf>
    <xf numFmtId="0" fontId="0" fillId="0" borderId="0" xfId="0"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justify" vertical="center"/>
    </xf>
    <xf numFmtId="0" fontId="5" fillId="0" borderId="1" xfId="0" applyFont="1" applyBorder="1">
      <alignment vertical="center"/>
    </xf>
    <xf numFmtId="176" fontId="5" fillId="4" borderId="1" xfId="0" applyNumberFormat="1" applyFont="1" applyFill="1" applyBorder="1" applyAlignment="1">
      <alignment horizontal="right" vertical="center"/>
    </xf>
    <xf numFmtId="176" fontId="5" fillId="0" borderId="1" xfId="0" applyNumberFormat="1" applyFont="1" applyBorder="1" applyAlignment="1">
      <alignment horizontal="right" vertical="center"/>
    </xf>
    <xf numFmtId="41" fontId="5" fillId="0" borderId="1" xfId="0" applyNumberFormat="1" applyFont="1" applyBorder="1" applyAlignment="1">
      <alignment horizontal="justify" vertical="center"/>
    </xf>
    <xf numFmtId="176" fontId="5" fillId="3" borderId="1" xfId="0" applyNumberFormat="1" applyFont="1" applyFill="1" applyBorder="1">
      <alignment vertical="center"/>
    </xf>
    <xf numFmtId="0" fontId="5" fillId="0" borderId="0" xfId="0" applyFont="1" applyAlignment="1">
      <alignment horizontal="justify" vertical="center" wrapText="1"/>
    </xf>
    <xf numFmtId="0" fontId="5" fillId="0" borderId="1" xfId="0" applyFont="1" applyBorder="1" applyAlignment="1">
      <alignment horizontal="center" vertical="center" wrapText="1"/>
    </xf>
    <xf numFmtId="0" fontId="5" fillId="7" borderId="1" xfId="0" applyFont="1" applyFill="1" applyBorder="1" applyAlignment="1">
      <alignment horizontal="center" vertical="center"/>
    </xf>
    <xf numFmtId="41" fontId="26" fillId="0" borderId="1" xfId="0" applyNumberFormat="1" applyFont="1" applyBorder="1" applyAlignment="1">
      <alignment horizontal="justify" vertical="center" wrapText="1"/>
    </xf>
    <xf numFmtId="0" fontId="17" fillId="2" borderId="1" xfId="0" applyFont="1" applyFill="1" applyBorder="1" applyAlignment="1">
      <alignment horizontal="justify" vertical="center" wrapText="1"/>
    </xf>
    <xf numFmtId="0" fontId="26" fillId="0" borderId="1" xfId="0" applyFont="1" applyBorder="1" applyAlignment="1">
      <alignment horizontal="justify" vertical="center" wrapText="1"/>
    </xf>
    <xf numFmtId="176" fontId="5" fillId="4" borderId="1" xfId="0" applyNumberFormat="1" applyFont="1" applyFill="1" applyBorder="1">
      <alignment vertical="center"/>
    </xf>
    <xf numFmtId="0" fontId="2" fillId="0" borderId="4" xfId="0" applyFont="1" applyBorder="1" applyAlignment="1">
      <alignment horizontal="center" vertical="center" wrapText="1"/>
    </xf>
    <xf numFmtId="176" fontId="6" fillId="3" borderId="11" xfId="0" applyNumberFormat="1" applyFont="1" applyFill="1" applyBorder="1" applyAlignment="1">
      <alignment horizontal="right" vertical="center"/>
    </xf>
    <xf numFmtId="0" fontId="2" fillId="0" borderId="13" xfId="0" applyFont="1" applyBorder="1" applyAlignment="1">
      <alignment horizontal="center" vertical="center" wrapText="1"/>
    </xf>
    <xf numFmtId="0" fontId="5" fillId="0" borderId="0" xfId="0" applyFont="1" applyAlignment="1">
      <alignment horizontal="center" vertical="center"/>
    </xf>
    <xf numFmtId="176" fontId="5" fillId="3" borderId="7" xfId="0" applyNumberFormat="1" applyFont="1" applyFill="1" applyBorder="1" applyAlignment="1">
      <alignment horizontal="justify" vertical="center"/>
    </xf>
    <xf numFmtId="0" fontId="5" fillId="0" borderId="7" xfId="0" applyFont="1" applyBorder="1" applyAlignment="1">
      <alignment horizontal="justify" vertical="center"/>
    </xf>
    <xf numFmtId="176" fontId="5" fillId="0" borderId="1" xfId="0" applyNumberFormat="1" applyFont="1" applyBorder="1" applyAlignment="1">
      <alignment horizontal="center" vertical="center" wrapText="1"/>
    </xf>
    <xf numFmtId="0" fontId="2" fillId="0" borderId="0" xfId="3" applyNumberFormat="1" applyFont="1" applyFill="1" applyBorder="1" applyAlignment="1"/>
    <xf numFmtId="0" fontId="2" fillId="0" borderId="1" xfId="3" applyNumberFormat="1" applyFont="1" applyFill="1" applyBorder="1" applyAlignment="1">
      <alignment horizontal="center" vertical="center" wrapText="1"/>
    </xf>
    <xf numFmtId="0" fontId="2" fillId="0" borderId="1" xfId="3" applyNumberFormat="1" applyFont="1" applyFill="1" applyBorder="1" applyAlignment="1">
      <alignment horizontal="justify" vertical="center" wrapText="1"/>
    </xf>
    <xf numFmtId="38" fontId="2" fillId="0" borderId="1" xfId="4" applyNumberFormat="1" applyFont="1" applyFill="1" applyBorder="1" applyAlignment="1">
      <alignment vertical="center" wrapText="1"/>
    </xf>
    <xf numFmtId="0" fontId="2" fillId="5" borderId="1" xfId="3" applyNumberFormat="1" applyFont="1" applyFill="1" applyBorder="1" applyAlignment="1">
      <alignment horizontal="center" vertical="center" wrapText="1"/>
    </xf>
    <xf numFmtId="0" fontId="2" fillId="4" borderId="1" xfId="3" applyNumberFormat="1" applyFont="1" applyFill="1" applyBorder="1" applyAlignment="1">
      <alignment horizontal="justify" vertical="center" wrapText="1"/>
    </xf>
    <xf numFmtId="38" fontId="2" fillId="4" borderId="1" xfId="4" applyNumberFormat="1" applyFont="1" applyFill="1" applyBorder="1" applyAlignment="1">
      <alignment vertical="center" wrapText="1"/>
    </xf>
    <xf numFmtId="0" fontId="2" fillId="4" borderId="0" xfId="3" applyNumberFormat="1" applyFont="1" applyFill="1" applyBorder="1" applyAlignment="1"/>
    <xf numFmtId="0" fontId="2" fillId="6" borderId="1" xfId="3" applyNumberFormat="1" applyFont="1" applyFill="1" applyBorder="1" applyAlignment="1">
      <alignment horizontal="center" vertical="center"/>
    </xf>
    <xf numFmtId="0" fontId="2" fillId="0" borderId="0" xfId="3" applyNumberFormat="1" applyFont="1" applyFill="1" applyBorder="1" applyAlignment="1">
      <alignment horizontal="center" vertical="center" wrapText="1"/>
    </xf>
    <xf numFmtId="0" fontId="2" fillId="0" borderId="0" xfId="3" applyNumberFormat="1" applyFont="1" applyFill="1" applyBorder="1" applyAlignment="1">
      <alignment horizontal="justify" vertical="center" wrapText="1"/>
    </xf>
    <xf numFmtId="38" fontId="2" fillId="0" borderId="0" xfId="4" applyNumberFormat="1" applyFont="1" applyFill="1" applyBorder="1" applyAlignment="1">
      <alignment vertical="center" wrapText="1"/>
    </xf>
    <xf numFmtId="0" fontId="2" fillId="7" borderId="1" xfId="3" applyNumberFormat="1" applyFont="1" applyFill="1" applyBorder="1" applyAlignment="1">
      <alignment horizontal="center" vertical="center" wrapText="1"/>
    </xf>
    <xf numFmtId="38" fontId="2" fillId="7" borderId="1" xfId="4" applyNumberFormat="1" applyFont="1" applyFill="1" applyBorder="1" applyAlignment="1">
      <alignment horizontal="center" vertical="center" wrapText="1"/>
    </xf>
    <xf numFmtId="0" fontId="2" fillId="0" borderId="0" xfId="3" applyNumberFormat="1" applyFont="1" applyFill="1" applyBorder="1" applyAlignment="1">
      <alignment vertical="top"/>
    </xf>
    <xf numFmtId="176" fontId="5" fillId="4" borderId="4" xfId="0" applyNumberFormat="1" applyFont="1" applyFill="1" applyBorder="1" applyAlignment="1">
      <alignment horizontal="right" vertical="center"/>
    </xf>
    <xf numFmtId="0" fontId="5" fillId="4" borderId="1" xfId="0" applyFont="1" applyFill="1" applyBorder="1" applyAlignment="1">
      <alignment horizontal="center" vertical="center"/>
    </xf>
    <xf numFmtId="0" fontId="5" fillId="4" borderId="1" xfId="0" applyFont="1" applyFill="1" applyBorder="1" applyAlignment="1">
      <alignment horizontal="justify" vertical="center"/>
    </xf>
    <xf numFmtId="0" fontId="12" fillId="0" borderId="1"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1" xfId="0" applyFont="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6" borderId="13" xfId="0" applyFont="1" applyFill="1" applyBorder="1" applyAlignment="1">
      <alignment horizontal="center" vertical="center" wrapText="1"/>
    </xf>
    <xf numFmtId="176" fontId="5" fillId="5" borderId="1" xfId="0" applyNumberFormat="1" applyFont="1" applyFill="1" applyBorder="1" applyAlignment="1">
      <alignment horizontal="right" vertical="center"/>
    </xf>
    <xf numFmtId="176" fontId="5" fillId="6" borderId="1" xfId="0" applyNumberFormat="1" applyFont="1" applyFill="1" applyBorder="1" applyAlignment="1">
      <alignment horizontal="right" vertical="center"/>
    </xf>
    <xf numFmtId="177" fontId="5" fillId="4" borderId="1" xfId="0" applyNumberFormat="1" applyFont="1" applyFill="1" applyBorder="1" applyAlignment="1">
      <alignment horizontal="right" vertical="center"/>
    </xf>
    <xf numFmtId="176" fontId="2" fillId="6" borderId="1" xfId="0" applyNumberFormat="1" applyFont="1" applyFill="1" applyBorder="1" applyAlignment="1">
      <alignment horizontal="right" vertical="center" wrapText="1"/>
    </xf>
    <xf numFmtId="176" fontId="2" fillId="5" borderId="1" xfId="0" applyNumberFormat="1" applyFont="1" applyFill="1" applyBorder="1" applyAlignment="1">
      <alignment horizontal="right" vertical="center" wrapText="1"/>
    </xf>
    <xf numFmtId="0" fontId="32" fillId="0" borderId="0" xfId="0" applyFont="1">
      <alignment vertical="center"/>
    </xf>
    <xf numFmtId="0" fontId="33" fillId="0" borderId="0" xfId="0" applyFont="1">
      <alignment vertical="center"/>
    </xf>
    <xf numFmtId="0" fontId="37" fillId="0" borderId="1" xfId="0" applyFont="1" applyBorder="1" applyAlignment="1">
      <alignment horizontal="justify" vertical="center"/>
    </xf>
    <xf numFmtId="0" fontId="32" fillId="0" borderId="1" xfId="0" applyFont="1" applyBorder="1" applyAlignment="1">
      <alignment horizontal="center" vertical="center"/>
    </xf>
    <xf numFmtId="0" fontId="32" fillId="0" borderId="1" xfId="0" applyFont="1" applyBorder="1" applyAlignment="1">
      <alignment vertical="center" wrapText="1"/>
    </xf>
    <xf numFmtId="0" fontId="38" fillId="3" borderId="1" xfId="0" applyFont="1" applyFill="1" applyBorder="1" applyAlignment="1">
      <alignment vertical="center" wrapText="1"/>
    </xf>
    <xf numFmtId="0" fontId="41" fillId="0" borderId="1" xfId="0" applyFont="1" applyBorder="1" applyAlignment="1">
      <alignment horizontal="left" vertical="center"/>
    </xf>
    <xf numFmtId="38" fontId="41" fillId="0" borderId="1" xfId="0" applyNumberFormat="1" applyFont="1" applyBorder="1">
      <alignment vertical="center"/>
    </xf>
    <xf numFmtId="0" fontId="41" fillId="7" borderId="1" xfId="0" applyFont="1" applyFill="1" applyBorder="1" applyAlignment="1">
      <alignment horizontal="center" vertical="center"/>
    </xf>
    <xf numFmtId="38" fontId="41" fillId="3" borderId="1" xfId="0" applyNumberFormat="1" applyFont="1" applyFill="1" applyBorder="1">
      <alignment vertical="center"/>
    </xf>
    <xf numFmtId="0" fontId="41" fillId="3" borderId="1" xfId="0" applyFont="1" applyFill="1" applyBorder="1" applyAlignment="1">
      <alignment horizontal="center" vertical="center"/>
    </xf>
    <xf numFmtId="0" fontId="5" fillId="0" borderId="0" xfId="0" applyFont="1" applyAlignment="1">
      <alignment vertical="top"/>
    </xf>
    <xf numFmtId="0" fontId="19" fillId="0" borderId="3" xfId="0" applyFont="1" applyBorder="1" applyAlignment="1">
      <alignment vertical="top"/>
    </xf>
    <xf numFmtId="0" fontId="25" fillId="0" borderId="0" xfId="0" applyFont="1" applyAlignment="1">
      <alignment vertical="top"/>
    </xf>
    <xf numFmtId="0" fontId="5" fillId="0" borderId="1" xfId="0" applyFont="1" applyBorder="1" applyAlignment="1">
      <alignment horizontal="right" vertical="top" wrapText="1"/>
    </xf>
    <xf numFmtId="0" fontId="2" fillId="0" borderId="1" xfId="0" applyFont="1" applyBorder="1" applyAlignment="1">
      <alignment vertical="top"/>
    </xf>
    <xf numFmtId="49" fontId="2" fillId="0" borderId="1" xfId="0" applyNumberFormat="1" applyFont="1" applyBorder="1" applyAlignment="1">
      <alignment vertical="top"/>
    </xf>
    <xf numFmtId="49" fontId="2" fillId="0" borderId="1" xfId="0" applyNumberFormat="1" applyFont="1" applyBorder="1" applyAlignment="1">
      <alignment horizontal="right" vertical="top" wrapText="1"/>
    </xf>
    <xf numFmtId="49" fontId="2" fillId="0" borderId="0" xfId="0" applyNumberFormat="1" applyFont="1" applyAlignment="1">
      <alignment horizontal="right" vertical="top"/>
    </xf>
    <xf numFmtId="49" fontId="2" fillId="0" borderId="1" xfId="0" applyNumberFormat="1" applyFont="1" applyBorder="1" applyAlignment="1">
      <alignment horizontal="right" vertical="top"/>
    </xf>
    <xf numFmtId="0" fontId="19" fillId="0" borderId="1" xfId="0" applyFont="1" applyBorder="1" applyAlignment="1">
      <alignment horizontal="justify" vertical="top" wrapText="1"/>
    </xf>
    <xf numFmtId="0" fontId="2" fillId="0" borderId="1" xfId="0" applyFont="1" applyBorder="1" applyAlignment="1">
      <alignment horizontal="justify" vertical="top" wrapText="1"/>
    </xf>
    <xf numFmtId="0" fontId="5" fillId="0" borderId="0" xfId="0" applyFont="1" applyAlignment="1">
      <alignment horizontal="justify" vertical="top"/>
    </xf>
    <xf numFmtId="0" fontId="25" fillId="0" borderId="1" xfId="0" applyFont="1" applyBorder="1" applyAlignment="1">
      <alignment horizontal="justify" vertical="top" wrapText="1"/>
    </xf>
    <xf numFmtId="0" fontId="5" fillId="0" borderId="1" xfId="0" applyFont="1" applyBorder="1" applyAlignment="1">
      <alignment horizontal="justify" vertical="top" wrapText="1"/>
    </xf>
    <xf numFmtId="0" fontId="5" fillId="0" borderId="0" xfId="0" applyFont="1" applyAlignment="1">
      <alignment horizontal="center" vertical="top"/>
    </xf>
    <xf numFmtId="49" fontId="2" fillId="0" borderId="0" xfId="0" applyNumberFormat="1" applyFont="1" applyAlignment="1">
      <alignment horizontal="right" vertical="center" wrapText="1"/>
    </xf>
    <xf numFmtId="0" fontId="2" fillId="3" borderId="1" xfId="0" applyFont="1" applyFill="1" applyBorder="1" applyAlignment="1">
      <alignment horizontal="center" vertical="center" wrapText="1"/>
    </xf>
    <xf numFmtId="0" fontId="41" fillId="3" borderId="1" xfId="0" applyFont="1" applyFill="1" applyBorder="1" applyAlignment="1">
      <alignment horizontal="left" vertical="center"/>
    </xf>
    <xf numFmtId="0" fontId="39" fillId="7" borderId="1" xfId="0" applyFont="1" applyFill="1" applyBorder="1" applyAlignment="1">
      <alignment horizontal="center" vertical="center"/>
    </xf>
    <xf numFmtId="0" fontId="19" fillId="0" borderId="0" xfId="0" applyFont="1" applyAlignment="1">
      <alignment horizontal="left" vertical="center"/>
    </xf>
    <xf numFmtId="0" fontId="20" fillId="0" borderId="0" xfId="0" applyFont="1">
      <alignment vertical="center"/>
    </xf>
    <xf numFmtId="0" fontId="5" fillId="0" borderId="0" xfId="0" applyFont="1" applyAlignment="1">
      <alignment vertical="center" wrapText="1"/>
    </xf>
    <xf numFmtId="0" fontId="0" fillId="0" borderId="0" xfId="0" applyAlignment="1">
      <alignment vertical="center" wrapText="1"/>
    </xf>
    <xf numFmtId="49" fontId="2" fillId="0" borderId="7" xfId="1" applyNumberFormat="1" applyFont="1" applyBorder="1" applyAlignment="1">
      <alignment horizontal="center" vertical="center" wrapText="1"/>
    </xf>
    <xf numFmtId="0" fontId="15" fillId="0" borderId="7" xfId="0" applyFont="1" applyBorder="1" applyAlignment="1">
      <alignment horizontal="center" vertical="center" wrapText="1"/>
    </xf>
    <xf numFmtId="0" fontId="15" fillId="0" borderId="7" xfId="0" applyFont="1" applyBorder="1" applyAlignment="1">
      <alignment vertical="center" wrapText="1"/>
    </xf>
    <xf numFmtId="0" fontId="19" fillId="0" borderId="3" xfId="0" applyFont="1" applyBorder="1" applyAlignment="1">
      <alignment horizontal="left" vertical="center"/>
    </xf>
    <xf numFmtId="0" fontId="20" fillId="0" borderId="3" xfId="0" applyFont="1" applyBorder="1">
      <alignment vertical="center"/>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49" fontId="2" fillId="0" borderId="1" xfId="1" applyNumberFormat="1" applyFont="1" applyBorder="1" applyAlignment="1">
      <alignment horizontal="center" vertical="center" wrapText="1"/>
    </xf>
    <xf numFmtId="0" fontId="15" fillId="0" borderId="1" xfId="0" applyFont="1" applyBorder="1" applyAlignment="1">
      <alignment horizontal="center" vertical="center" wrapText="1"/>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4" xfId="0" applyFont="1" applyFill="1" applyBorder="1" applyAlignment="1">
      <alignment horizontal="center" vertical="center"/>
    </xf>
    <xf numFmtId="49" fontId="2" fillId="0" borderId="4" xfId="1" applyNumberFormat="1" applyFont="1" applyBorder="1" applyAlignment="1">
      <alignment horizontal="center" vertical="center" wrapText="1"/>
    </xf>
    <xf numFmtId="49" fontId="2" fillId="0" borderId="8" xfId="1" applyNumberFormat="1" applyFont="1" applyBorder="1" applyAlignment="1">
      <alignment horizontal="center" vertical="center" wrapText="1"/>
    </xf>
    <xf numFmtId="0" fontId="33" fillId="0" borderId="0" xfId="0" applyFont="1" applyAlignment="1">
      <alignment vertical="center" wrapText="1"/>
    </xf>
    <xf numFmtId="0" fontId="34" fillId="0" borderId="0" xfId="0" applyFont="1" applyAlignment="1">
      <alignment vertical="center" wrapText="1"/>
    </xf>
    <xf numFmtId="0" fontId="35" fillId="0" borderId="0" xfId="0" applyFont="1" applyAlignment="1">
      <alignment vertical="center" wrapText="1"/>
    </xf>
    <xf numFmtId="0" fontId="10" fillId="0" borderId="0" xfId="0" applyFont="1" applyAlignment="1">
      <alignment horizontal="center" vertical="center" wrapText="1"/>
    </xf>
    <xf numFmtId="0" fontId="0" fillId="0" borderId="0" xfId="0">
      <alignment vertical="center"/>
    </xf>
    <xf numFmtId="0" fontId="16" fillId="0" borderId="0" xfId="0" applyFont="1" applyAlignment="1">
      <alignment horizontal="center" vertical="center" wrapText="1"/>
    </xf>
    <xf numFmtId="0" fontId="15" fillId="0" borderId="0" xfId="0" applyFont="1">
      <alignment vertical="center"/>
    </xf>
    <xf numFmtId="0" fontId="2" fillId="2" borderId="1" xfId="0" applyFont="1" applyFill="1" applyBorder="1" applyAlignment="1">
      <alignment horizontal="center" vertical="center" wrapText="1"/>
    </xf>
    <xf numFmtId="0" fontId="2"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49" fontId="2" fillId="0" borderId="5" xfId="1" applyNumberFormat="1" applyFont="1" applyBorder="1" applyAlignment="1">
      <alignment horizontal="center" vertical="center" wrapText="1"/>
    </xf>
    <xf numFmtId="49" fontId="2" fillId="0" borderId="6" xfId="1" applyNumberFormat="1" applyFont="1" applyBorder="1" applyAlignment="1">
      <alignment horizontal="center" vertical="center" wrapText="1"/>
    </xf>
    <xf numFmtId="0" fontId="10" fillId="5" borderId="2" xfId="0" applyFont="1" applyFill="1" applyBorder="1" applyAlignment="1">
      <alignment horizontal="center" vertical="center"/>
    </xf>
    <xf numFmtId="0" fontId="10" fillId="5" borderId="2" xfId="0" applyFont="1" applyFill="1" applyBorder="1" applyAlignment="1">
      <alignment horizontal="left" vertical="center"/>
    </xf>
    <xf numFmtId="0" fontId="27" fillId="9" borderId="1" xfId="0" applyFont="1" applyFill="1" applyBorder="1" applyAlignment="1">
      <alignment horizontal="center" vertical="center"/>
    </xf>
    <xf numFmtId="49" fontId="16" fillId="0" borderId="5" xfId="1" applyNumberFormat="1" applyFont="1" applyBorder="1" applyAlignment="1">
      <alignment horizontal="center" vertical="center" wrapText="1"/>
    </xf>
    <xf numFmtId="49" fontId="16" fillId="0" borderId="9" xfId="1" applyNumberFormat="1" applyFont="1" applyBorder="1" applyAlignment="1">
      <alignment horizontal="center" vertical="center" wrapText="1"/>
    </xf>
    <xf numFmtId="49" fontId="16" fillId="0" borderId="6" xfId="1" applyNumberFormat="1" applyFont="1" applyBorder="1" applyAlignment="1">
      <alignment horizontal="center" vertical="center" wrapText="1"/>
    </xf>
    <xf numFmtId="0" fontId="12" fillId="9" borderId="1" xfId="0" applyFont="1" applyFill="1" applyBorder="1" applyAlignment="1">
      <alignment horizontal="center" vertical="center" wrapText="1"/>
    </xf>
    <xf numFmtId="0" fontId="19" fillId="0" borderId="3" xfId="0" applyFont="1" applyBorder="1" applyAlignment="1">
      <alignment horizontal="left" vertical="top" wrapText="1"/>
    </xf>
    <xf numFmtId="0" fontId="20" fillId="0" borderId="3" xfId="0" applyFont="1" applyBorder="1" applyAlignment="1">
      <alignment vertical="top"/>
    </xf>
    <xf numFmtId="0" fontId="5" fillId="0" borderId="0" xfId="0" applyFont="1" applyAlignment="1">
      <alignment horizontal="left" vertical="top" wrapText="1"/>
    </xf>
    <xf numFmtId="0" fontId="0" fillId="0" borderId="0" xfId="0" applyAlignment="1">
      <alignment vertical="top"/>
    </xf>
    <xf numFmtId="0" fontId="25" fillId="0" borderId="0" xfId="0" applyFont="1" applyAlignment="1">
      <alignment horizontal="left" vertical="top" wrapText="1"/>
    </xf>
    <xf numFmtId="0" fontId="35" fillId="0" borderId="0" xfId="0" applyFont="1" applyAlignment="1">
      <alignment vertical="top"/>
    </xf>
    <xf numFmtId="49" fontId="2" fillId="0" borderId="17" xfId="1" applyNumberFormat="1" applyFont="1" applyBorder="1" applyAlignment="1">
      <alignment horizontal="center" vertical="center" wrapText="1"/>
    </xf>
    <xf numFmtId="0" fontId="2" fillId="8" borderId="14" xfId="0" applyFont="1" applyFill="1" applyBorder="1" applyAlignment="1">
      <alignment horizontal="center" vertical="center" wrapText="1"/>
    </xf>
    <xf numFmtId="0" fontId="15" fillId="8" borderId="15" xfId="0" applyFont="1" applyFill="1" applyBorder="1" applyAlignment="1">
      <alignment horizontal="center" vertical="center" wrapText="1"/>
    </xf>
    <xf numFmtId="0" fontId="15" fillId="8" borderId="16" xfId="0" applyFont="1" applyFill="1" applyBorder="1" applyAlignment="1">
      <alignment horizontal="center" vertical="center" wrapText="1"/>
    </xf>
    <xf numFmtId="0" fontId="30" fillId="0" borderId="5" xfId="0" applyFont="1" applyBorder="1" applyAlignment="1">
      <alignment horizontal="center" vertical="center" wrapText="1"/>
    </xf>
    <xf numFmtId="0" fontId="30" fillId="0" borderId="1" xfId="0" applyFont="1" applyBorder="1" applyAlignment="1">
      <alignment horizontal="center" vertical="center" wrapText="1"/>
    </xf>
    <xf numFmtId="0" fontId="6" fillId="3" borderId="10"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1" xfId="0" applyFont="1" applyFill="1" applyBorder="1" applyAlignment="1">
      <alignment horizontal="center" vertical="center"/>
    </xf>
    <xf numFmtId="49" fontId="2" fillId="0" borderId="18" xfId="1" applyNumberFormat="1" applyFont="1" applyBorder="1" applyAlignment="1">
      <alignment horizontal="center" vertical="center" wrapText="1"/>
    </xf>
    <xf numFmtId="0" fontId="15" fillId="0" borderId="19" xfId="0" applyFont="1" applyBorder="1" applyAlignment="1">
      <alignment horizontal="center" vertical="center" wrapText="1"/>
    </xf>
    <xf numFmtId="49" fontId="16" fillId="0" borderId="1" xfId="1" applyNumberFormat="1" applyFont="1" applyBorder="1" applyAlignment="1">
      <alignment horizontal="center" vertical="center" wrapText="1"/>
    </xf>
    <xf numFmtId="0" fontId="10" fillId="5" borderId="0" xfId="0" applyFont="1" applyFill="1" applyAlignment="1">
      <alignment horizontal="left" vertical="center" wrapText="1"/>
    </xf>
    <xf numFmtId="0" fontId="5" fillId="0" borderId="0" xfId="0" applyFont="1" applyAlignment="1">
      <alignment horizontal="right" vertical="center" wrapText="1"/>
    </xf>
    <xf numFmtId="0" fontId="5" fillId="0" borderId="2" xfId="0" applyFont="1" applyBorder="1" applyAlignment="1">
      <alignment horizontal="right" vertical="center" wrapText="1"/>
    </xf>
    <xf numFmtId="0" fontId="0" fillId="0" borderId="2" xfId="0" applyBorder="1" applyAlignment="1">
      <alignment horizontal="right" vertical="center" wrapText="1"/>
    </xf>
    <xf numFmtId="0" fontId="12" fillId="8" borderId="1" xfId="0" applyFont="1" applyFill="1" applyBorder="1" applyAlignment="1">
      <alignment horizontal="center" vertical="center" wrapText="1"/>
    </xf>
    <xf numFmtId="0" fontId="27" fillId="0" borderId="1" xfId="0" applyFont="1" applyBorder="1" applyAlignment="1">
      <alignment horizontal="center" vertical="center"/>
    </xf>
    <xf numFmtId="0" fontId="5" fillId="5" borderId="1" xfId="0" applyFont="1" applyFill="1" applyBorder="1" applyAlignment="1">
      <alignment horizontal="center" vertical="top"/>
    </xf>
    <xf numFmtId="0" fontId="5" fillId="6" borderId="1" xfId="0" applyFont="1" applyFill="1" applyBorder="1" applyAlignment="1">
      <alignment horizontal="center" vertical="top"/>
    </xf>
    <xf numFmtId="0" fontId="2" fillId="3" borderId="1" xfId="3" applyNumberFormat="1" applyFont="1" applyFill="1" applyBorder="1" applyAlignment="1">
      <alignment horizontal="center" vertical="center" wrapText="1"/>
    </xf>
    <xf numFmtId="38" fontId="42" fillId="0" borderId="1" xfId="0" applyNumberFormat="1" applyFont="1" applyBorder="1">
      <alignment vertical="center"/>
    </xf>
    <xf numFmtId="38" fontId="42" fillId="0" borderId="1" xfId="0" applyNumberFormat="1" applyFont="1" applyFill="1" applyBorder="1">
      <alignment vertical="center"/>
    </xf>
    <xf numFmtId="38" fontId="42" fillId="3" borderId="1" xfId="0" applyNumberFormat="1" applyFont="1" applyFill="1" applyBorder="1">
      <alignment vertical="center"/>
    </xf>
  </cellXfs>
  <cellStyles count="5">
    <cellStyle name="一般" xfId="0" builtinId="0"/>
    <cellStyle name="一般 2" xfId="2" xr:uid="{00000000-0005-0000-0000-000001000000}"/>
    <cellStyle name="一般 2 2" xfId="1" xr:uid="{00000000-0005-0000-0000-000002000000}"/>
    <cellStyle name="一般 3" xfId="3" xr:uid="{741F3678-AA99-4E82-AC41-3ADCA92E6F93}"/>
    <cellStyle name="千分位 2" xfId="4" xr:uid="{58F395F8-81DA-4534-A5A0-01436F9C6944}"/>
  </cellStyles>
  <dxfs count="172">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auto="1"/>
      </font>
    </dxf>
    <dxf>
      <font>
        <name val="標楷體"/>
        <family val="4"/>
        <scheme val="none"/>
      </font>
    </dxf>
    <dxf>
      <font>
        <name val="標楷體"/>
        <family val="4"/>
        <scheme val="none"/>
      </font>
    </dxf>
    <dxf>
      <font>
        <name val="標楷體"/>
        <family val="4"/>
        <scheme val="none"/>
      </font>
    </dxf>
    <dxf>
      <font>
        <name val="標楷體"/>
        <family val="4"/>
        <scheme val="none"/>
      </font>
    </dxf>
    <dxf>
      <font>
        <name val="標楷體"/>
        <family val="4"/>
        <scheme val="none"/>
      </font>
    </dxf>
    <dxf>
      <font>
        <name val="標楷體"/>
        <family val="4"/>
        <scheme val="none"/>
      </font>
    </dxf>
    <dxf>
      <font>
        <name val="標楷體"/>
        <family val="4"/>
        <scheme val="none"/>
      </font>
    </dxf>
    <dxf>
      <font>
        <name val="標楷體"/>
        <family val="4"/>
        <scheme val="none"/>
      </font>
    </dxf>
    <dxf>
      <font>
        <name val="標楷體"/>
        <family val="4"/>
        <scheme val="none"/>
      </font>
    </dxf>
    <dxf>
      <font>
        <name val="標楷體"/>
        <family val="4"/>
        <scheme val="none"/>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rgb="FFFFFF00"/>
        </patternFill>
      </fill>
    </dxf>
    <dxf>
      <fill>
        <patternFill patternType="solid">
          <bgColor rgb="FFFFFF00"/>
        </patternFill>
      </fill>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FFFF00"/>
        </patternFill>
      </fill>
    </dxf>
    <dxf>
      <fill>
        <patternFill>
          <bgColor rgb="FFFFFF00"/>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EFC6AF"/>
        </patternFill>
      </fill>
    </dxf>
    <dxf>
      <fill>
        <patternFill>
          <bgColor rgb="FFA9D7CC"/>
        </patternFill>
      </fill>
    </dxf>
    <dxf>
      <fill>
        <patternFill>
          <bgColor rgb="FFF9D2D4"/>
        </patternFill>
      </fill>
    </dxf>
    <dxf>
      <fill>
        <patternFill>
          <bgColor rgb="FFF9D2D4"/>
        </patternFill>
      </fill>
    </dxf>
    <dxf>
      <fill>
        <patternFill>
          <bgColor rgb="FFA9D7CC"/>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none">
          <bgColor auto="1"/>
        </patternFill>
      </fill>
    </dxf>
    <dxf>
      <fill>
        <patternFill>
          <bgColor rgb="FFFFFF00"/>
        </patternFill>
      </fill>
    </dxf>
    <dxf>
      <fill>
        <patternFill>
          <bgColor rgb="FFFFFF00"/>
        </patternFill>
      </fill>
    </dxf>
    <dxf>
      <fill>
        <patternFill patternType="solid">
          <bgColor rgb="FFFFFF00"/>
        </patternFill>
      </fill>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patternType="solid">
          <bgColor rgb="FFFFFF00"/>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alignment horizontal="center"/>
    </dxf>
    <dxf>
      <alignment horizont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name val="標楷體"/>
        <family val="4"/>
        <scheme val="none"/>
      </font>
    </dxf>
    <dxf>
      <font>
        <name val="標楷體"/>
        <family val="4"/>
        <scheme val="none"/>
      </font>
    </dxf>
    <dxf>
      <font>
        <name val="標楷體"/>
        <family val="4"/>
        <scheme val="none"/>
      </font>
    </dxf>
    <dxf>
      <font>
        <name val="標楷體"/>
        <family val="4"/>
        <scheme val="none"/>
      </font>
    </dxf>
    <dxf>
      <font>
        <name val="標楷體"/>
        <family val="4"/>
        <scheme val="none"/>
      </font>
    </dxf>
    <dxf>
      <font>
        <name val="標楷體"/>
        <family val="4"/>
        <scheme val="none"/>
      </font>
    </dxf>
    <dxf>
      <font>
        <name val="標楷體"/>
        <family val="4"/>
        <scheme val="none"/>
      </font>
    </dxf>
    <dxf>
      <font>
        <name val="標楷體"/>
        <family val="4"/>
        <scheme val="none"/>
      </font>
    </dxf>
    <dxf>
      <font>
        <name val="標楷體"/>
        <family val="4"/>
        <scheme val="none"/>
      </font>
    </dxf>
    <dxf>
      <font>
        <name val="標楷體"/>
        <family val="4"/>
        <scheme val="none"/>
      </font>
    </dxf>
  </dxfs>
  <tableStyles count="0" defaultTableStyle="TableStyleMedium2" defaultPivotStyle="PivotStyleLight16"/>
  <colors>
    <mruColors>
      <color rgb="FF0000FF"/>
      <color rgb="FF6600CC"/>
      <color rgb="FF006600"/>
      <color rgb="FFFFFFAF"/>
      <color rgb="FFCEAAC5"/>
      <color rgb="FFFFFFAB"/>
      <color rgb="FFC59BBA"/>
      <color rgb="FFBD8DB0"/>
      <color rgb="FFE0CADA"/>
      <color rgb="FFC096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er" refreshedDate="46009.348020833335" createdVersion="8" refreshedVersion="8" minRefreshableVersion="3" recordCount="824" xr:uid="{A2554EAA-C232-41D6-8C3F-D6ED9716B48B}">
  <cacheSource type="worksheet">
    <worksheetSource ref="A1:E825" sheet="(供參)114總&amp;追(1217修正黃底)"/>
  </cacheSource>
  <cacheFields count="5">
    <cacheField name="機關(單位)" numFmtId="0">
      <sharedItems count="26">
        <s v="計畫處"/>
        <s v="財政處"/>
        <s v="民政處"/>
        <s v="社會及勞動局"/>
        <s v="建設處"/>
        <s v="農業處"/>
        <s v="觀光處"/>
        <s v="地政處"/>
        <s v="工務處"/>
        <s v="教育處"/>
        <s v="文化局"/>
        <s v="警察局"/>
        <s v="消防局"/>
        <s v="衛生局"/>
        <s v="環保局"/>
        <s v="家畜所"/>
        <s v="稅務局"/>
        <s v="原民處"/>
        <s v="青年發展所"/>
        <s v="交通工程及管理所"/>
        <s v="客家發展所"/>
        <s v="增列進位數"/>
        <s v="風景區管理所"/>
        <s v="社會及勞動處" u="1"/>
        <s v="社勞局" u="1"/>
        <s v="交通管理所" u="1"/>
      </sharedItems>
    </cacheField>
    <cacheField name="計畫名稱" numFmtId="0">
      <sharedItems/>
    </cacheField>
    <cacheField name="依據" numFmtId="0">
      <sharedItems/>
    </cacheField>
    <cacheField name="金額" numFmtId="38">
      <sharedItems containsSemiMixedTypes="0" containsString="0" containsNumber="1" containsInteger="1" minValue="-23590000" maxValue="1598097860"/>
    </cacheField>
    <cacheField name="預算來源" numFmtId="0">
      <sharedItems count="2">
        <s v="114總"/>
        <s v="114追"/>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24">
  <r>
    <x v="0"/>
    <s v="114年網路e櫃檯建置擴充計畫"/>
    <s v="依據數位發展部113.8.16數位政府字第11340013791號暨113.8.21數位政府決字第11340014641號函"/>
    <n v="2272000"/>
    <x v="0"/>
  </r>
  <r>
    <x v="1"/>
    <s v="財政部114年度菸品健康福利捐供私劣菸品查緝經費"/>
    <s v="依據財政部113.4.29台財庫字第11303669101號函"/>
    <n v="5436000"/>
    <x v="0"/>
  </r>
  <r>
    <x v="2"/>
    <s v="內政部112-114年度「殯葬設施量能提升計畫」-縣立南投殯儀館新建工程"/>
    <s v="依據內政部113.5.7台內宗字第1130561047號函暨「殯葬設施量能提升計畫」113 年度需求計畫補助經費撥款期程調整情形一覽表"/>
    <n v="30000000"/>
    <x v="0"/>
  </r>
  <r>
    <x v="2"/>
    <s v="役男徵兵檢查、複檢之給付醫院費用"/>
    <s v="依據內政部113.8.5台內役字第1131161396號函"/>
    <n v="3300000"/>
    <x v="0"/>
  </r>
  <r>
    <x v="2"/>
    <s v="常備役在營軍人列級家屬一次安家費、三節生活扶助金、健保、醫療、生育、喪葬補助費、急難慰助金及常備役傷病殘退伍軍人三節慰問金及安養津貼等費用"/>
    <s v="依據內政部113.8.5台內役字第1131161396號函"/>
    <n v="6352000"/>
    <x v="0"/>
  </r>
  <r>
    <x v="2"/>
    <s v="替代役役男列級家屬一次安家費、三節生活扶助金、健保、醫療、生育、喪葬補助費、急難慰助金及替代役傷病殘退役人員安養津貼等費用"/>
    <s v="依據113.8.5台內役字第1131161396號函"/>
    <n v="2108000"/>
    <x v="0"/>
  </r>
  <r>
    <x v="2"/>
    <s v="替代役役男入營輸送作業誤餐費、茶水、事故處理及輸送車輛等相關業務費用"/>
    <s v="依據113.8.5台內役字第1131161396號函"/>
    <n v="58000"/>
    <x v="0"/>
  </r>
  <r>
    <x v="2"/>
    <s v="研發替代役役男入營輸送作業雜支費、事故處理及輸送車輛等相關業務費用"/>
    <s v="依據內政部113.7.17台內訓字第1131205820號函"/>
    <n v="12000"/>
    <x v="0"/>
  </r>
  <r>
    <x v="2"/>
    <s v="辦理「鄉(鎮、市、區)公所行政中心及村(里)集會所(活動中心)室內外裝修整建計畫」"/>
    <s v="依據內政部113.5.8台內民字第11302213644號函"/>
    <n v="23590000"/>
    <x v="0"/>
  </r>
  <r>
    <x v="2"/>
    <s v="新住民生活適應輔導實施計畫"/>
    <s v="依據內政部移民署113.6.13移署移字第1130067923號函"/>
    <n v="46000"/>
    <x v="0"/>
  </r>
  <r>
    <x v="2"/>
    <s v="辦理宗教團體不動產權利歸屬審認作業經費"/>
    <s v="依據內政部113.3.12台內宗字第11305605692號函"/>
    <n v="200000"/>
    <x v="0"/>
  </r>
  <r>
    <x v="3"/>
    <s v="114年度辦理職業災害勞工協助事項之職災勞工個案主動服務計畫"/>
    <s v="依據勞動部113.5.15勞職授字第1130204255號函"/>
    <n v="2102500"/>
    <x v="0"/>
  </r>
  <r>
    <x v="3"/>
    <s v="114年度辦理職業災害勞工協助事項實施計畫-協助職災勞工重返職場項目"/>
    <s v="依據勞動部職業安全衛生署113.5.6勞職保3字第1131500775號函"/>
    <n v="1880000"/>
    <x v="0"/>
  </r>
  <r>
    <x v="3"/>
    <s v="114年度「補助地方政府辦理照顧服務員專班訓練計畫」"/>
    <s v="依據勞動部勞動力發展署中彰投分署113.3.22中分署訓字第1132301232B號函"/>
    <n v="6733484"/>
    <x v="0"/>
  </r>
  <r>
    <x v="3"/>
    <s v="114年度「補助地方政府成立銀髮人才服務據點計畫」"/>
    <s v="依據勞動部勞動力發展署113.4.18發特字第1130013808號函"/>
    <n v="4000000"/>
    <x v="0"/>
  </r>
  <r>
    <x v="3"/>
    <s v="114年度就業安定基金計畫【統籌款】共計18項計畫"/>
    <s v="依據勞動部勞動力發展署113.7.10發綜字第1132002226號函"/>
    <n v="33076417"/>
    <x v="0"/>
  </r>
  <r>
    <x v="3"/>
    <s v="114年度「外國人臨時安置」經費"/>
    <s v="依據勞動部113.5.14勞動發管字第1130507600號函"/>
    <n v="320000"/>
    <x v="0"/>
  </r>
  <r>
    <x v="3"/>
    <s v="113年度「持工作簽證之人口販運被害人與疑似人口販運被害人安置保護」經費"/>
    <s v="依據勞動部113.2.27勞動發管字第1130012082號函"/>
    <n v="1446000"/>
    <x v="0"/>
  </r>
  <r>
    <x v="3"/>
    <s v="114年度「持工作簽證之人口販運被害人與疑似人口販運被害人安置保護」經費"/>
    <s v="依據勞動部113.5.17勞動發管字第1130507669號函"/>
    <n v="1300000"/>
    <x v="0"/>
  </r>
  <r>
    <x v="3"/>
    <s v="補助地方政府督促事業單位遵守勞動條件法令實施計畫"/>
    <s v="依據勞動部113.7.8勞職授字第1130205071號函"/>
    <n v="3227883"/>
    <x v="0"/>
  </r>
  <r>
    <x v="3"/>
    <s v="114年度勞工退休準備金按月提撥查核作業"/>
    <s v="依據勞動部113.5.13勞動福3字第1130058898號函"/>
    <n v="1706838"/>
    <x v="0"/>
  </r>
  <r>
    <x v="3"/>
    <s v="114年度補助地方政府參與推動中小企業工作環境輔導改善計畫"/>
    <s v="依據勞動部113.5.23勞職授字第1130204563號函"/>
    <n v="1263084"/>
    <x v="0"/>
  </r>
  <r>
    <x v="3"/>
    <s v="114年度補助地方政府推動性別平等工作法律扶助計畫"/>
    <s v="依據勞動部113.8.20勞動條4字第1130074545號函"/>
    <n v="241892"/>
    <x v="0"/>
  </r>
  <r>
    <x v="3"/>
    <s v="114年度補助地方政府推動性別平等工作法業務實施計畫"/>
    <s v="依據勞動部113.8.20勞動條5字第1130074411號函"/>
    <n v="915329"/>
    <x v="0"/>
  </r>
  <r>
    <x v="3"/>
    <s v="114年度補助地方政府辦理工作場所性騷擾防治業務計畫"/>
    <s v="依據勞動部113.8.20勞動條5字第1130074548號函"/>
    <n v="280000"/>
    <x v="0"/>
  </r>
  <r>
    <x v="3"/>
    <s v="113年度補助地方政府督促事業單位遵守勞動條件法令實施計畫(追加經費)"/>
    <s v="依據勞動部113.2.26勞職授字第1130202806號函"/>
    <n v="98924"/>
    <x v="0"/>
  </r>
  <r>
    <x v="3"/>
    <s v="114年度身心障礙者庇護性就業服務計畫"/>
    <s v="依據勞動部勞動力發展署中彰投分署113.1.3中分署諮字第1120015198號函"/>
    <n v="5922000"/>
    <x v="0"/>
  </r>
  <r>
    <x v="3"/>
    <s v="114年度南投縣社區培力育成中心輔導方案"/>
    <s v="依據衛生福利部113.3.13衛授家字第1130560372號函"/>
    <n v="851000"/>
    <x v="0"/>
  </r>
  <r>
    <x v="3"/>
    <s v="南投縣113年度推動高齡暨企業志工服務計畫」"/>
    <s v="依據衛生福利部113.3.21衛部救字第1131360861號函"/>
    <n v="400000"/>
    <x v="0"/>
  </r>
  <r>
    <x v="3"/>
    <s v="114年度強化社會安全網第二期計畫-育兒指導服務方案"/>
    <s v="依據衛生福利部社會及家庭署113.8.8社家支字第1130960852號函"/>
    <n v="2152000"/>
    <x v="0"/>
  </r>
  <r>
    <x v="3"/>
    <s v="114年度辦理發展遲緩兒童早期療育費用"/>
    <s v="依據衛生福利部社會及家庭署113.8.9社家支字第1130960877號函"/>
    <n v="4200000"/>
    <x v="0"/>
  </r>
  <r>
    <x v="3"/>
    <s v="114年度強化社會安全網第二期計畫—社福中心及網絡資源布建-發展遲緩兒童社區療育服務"/>
    <s v="依據衛生福利部社會及家庭署113.8.8社家支字第1130960852號函"/>
    <n v="5800000"/>
    <x v="0"/>
  </r>
  <r>
    <x v="3"/>
    <s v="114年度強化社會安全網第二期計畫—南投縣社會福利服務中心服務業務"/>
    <s v="依據衛生福利部社會及家庭署113.8.8社家支字第1130960852號函"/>
    <n v="44438000"/>
    <x v="0"/>
  </r>
  <r>
    <x v="3"/>
    <s v="114年度強化社會安全網第二期計畫-兒少家庭關懷方案"/>
    <s v="依據衛生福利部113.7.19衛部護字第1131460813號函"/>
    <n v="1100000"/>
    <x v="0"/>
  </r>
  <r>
    <x v="3"/>
    <s v="114年度強化社會安全網第二期計畫-以家庭為中心之處遇服務創新計畫(兒少保護多元親職教育服務方案)"/>
    <s v="依據衛生福利部113.7.19衛部護字第1131460813號函"/>
    <n v="2072000"/>
    <x v="0"/>
  </r>
  <r>
    <x v="3"/>
    <s v="強化社會安全網第二期計畫-兒少保護家庭處遇創新服務方案(兒少保護家庭處遇增能與充權計畫)"/>
    <s v="依據衛生福利部113.7.19衛部護字第1131460813號函"/>
    <n v="892000"/>
    <x v="0"/>
  </r>
  <r>
    <x v="3"/>
    <s v="114年度強化社會安全網第二期計畫-兒少保護家庭處遇服務創新方案(兒少保護親屬安置費用補助計畫)"/>
    <s v="依據衛生福利部113.7.19衛部護字第1131460813號函"/>
    <n v="1200000"/>
    <x v="0"/>
  </r>
  <r>
    <x v="3"/>
    <s v="114年度強化社會安全網第二期計畫-兒少保護家庭處遇服務創新方案(兒少保護親屬家庭媒合與支持計畫)"/>
    <s v="依據衛生福利部113.7.19衛部護字第1131460813號函"/>
    <n v="800000"/>
    <x v="0"/>
  </r>
  <r>
    <x v="3"/>
    <s v="114年度強化社會安全網第二期計畫-精進及擴充兒少家外安置資源-約聘社工師(員)2名(312)薪資"/>
    <s v="依據衛生福利部113.1.18衛授家字第1120561946號函及衛生福利部社會及家庭署113.3.19社家幼字第1130660315號函"/>
    <n v="1121632"/>
    <x v="0"/>
  </r>
  <r>
    <x v="3"/>
    <s v="114年度強化社會安全網第二期計畫-精進及擴充兒少家外安置資源-約聘社工師(員)1名(328)薪資"/>
    <s v="依據衛生福利部113.1.18衛授家字第1120561946號函及衛生福利部社會及家庭署113.3.19社家幼字第1130660315號函"/>
    <n v="560816"/>
    <x v="0"/>
  </r>
  <r>
    <x v="3"/>
    <s v="委託居家安置照顧托育人員之團體辦理「強化社會安全網計畫-精進及擴充兒少家外安置資源」-居家安置照顧托育人員支持資源強化計畫"/>
    <s v="依據衛生福利部113.1.18衛授家字第1120561946號函及衛生福利部社會及家庭署113.3.19社家幼字第1130660315號函"/>
    <n v="116000"/>
    <x v="0"/>
  </r>
  <r>
    <x v="3"/>
    <s v="委託團體辦理強化社會安全網第二期計畫-114年精進及擴充兒少家外安置資源-提升少年自立生活適應協助服務量能計畫"/>
    <s v="依據衛生福利部113.5.2衛授家字第1130105405號函"/>
    <n v="791000"/>
    <x v="0"/>
  </r>
  <r>
    <x v="3"/>
    <s v="補助親屬安置、居家托育人員、寄養安置、團體家庭安置等家庭式安置服務承接單位辦理「強化社會安全網計畫-精進及擴充兒少家外安置資源」-照顧分級補助"/>
    <s v="依據衛生福利部113.1.18衛授家字第1120561946號函及衛生福利部社會及家庭署113.3.19社家幼字第1130660315號函"/>
    <n v="900000"/>
    <x v="0"/>
  </r>
  <r>
    <x v="3"/>
    <s v="補助寄養家庭承辦團體辦理「強化社會安全網計畫-精進及擴充兒少家外安置資源」-寄養家庭支持資源強化計畫"/>
    <s v="依據衛生福利部113.1.18衛授家字第1120561946號函及衛生福利部社會及家庭署113.3.19社家幼字第1130660315號函"/>
    <n v="1000000"/>
    <x v="0"/>
  </r>
  <r>
    <x v="3"/>
    <s v="補助縣內家外安置特殊需求兒少照顧之單位辦理「強化社會安全網計畫-精進及擴充兒少家外安置資源」-特殊需求或身心障礙兒少照顧支援計畫"/>
    <s v="依據衛生福利部113.1.18衛授家字第1120561946號函及衛生福利部社會及家庭署113.3.19社家幼字第1130660315號函"/>
    <n v="2000000"/>
    <x v="0"/>
  </r>
  <r>
    <x v="3"/>
    <s v="辦理「強化社會安全網計畫-精進及擴充兒少家外安置資源」-建立在地評估小組"/>
    <s v="依據衛生福利部113.1.18衛授家字第1120561946號函及衛生福利部社會及家庭署113.3.19社家幼字第1130660315號函"/>
    <n v="80000"/>
    <x v="0"/>
  </r>
  <r>
    <x v="3"/>
    <s v="114年度衛生福利部補助辦理「藥癮者家庭支持服務及資源培力計畫」"/>
    <s v="依據衛生福利部113.8.2衛部救字第1131362589號函"/>
    <n v="843328"/>
    <x v="0"/>
  </r>
  <r>
    <x v="3"/>
    <s v="114年度委託民間機構及團體辦理「逆境少年及家庭支持服務計畫」-公益彩券回饋金"/>
    <s v="依據衛生福利部113.4.25衛部護字第1131460455號函"/>
    <n v="1900000"/>
    <x v="0"/>
  </r>
  <r>
    <x v="3"/>
    <s v="114年度委託民間機構及團體辦理「辦理逆境少年及家庭支持服務計畫」-毒品防制基金"/>
    <s v="依據衛生福利部113.4.25衛部護字第1131460455號函"/>
    <n v="2780000"/>
    <x v="0"/>
  </r>
  <r>
    <x v="3"/>
    <s v="114年度兒童及少年諮詢代表培力計畫"/>
    <s v="依據衛生福利部113.3.13衛授家字第1130560372號函"/>
    <n v="113000"/>
    <x v="0"/>
  </r>
  <r>
    <x v="3"/>
    <s v="114年度補助地方政府辦理強化社會安全網，充實地方政府社工人力配置及進用計畫(320兒保人力)"/>
    <s v="依據衛生福利部113.4.16衛部護字第1130116423號函"/>
    <n v="5839121"/>
    <x v="0"/>
  </r>
  <r>
    <x v="3"/>
    <s v="辦理「113年社工人員執業安全擴展實境教育訓練設備計畫」(計畫編號:1131B24400-XR-09)"/>
    <s v="依據衛生福利部113.3.22衛部救字第1131360899H號函及衛生福利部113.4.11衛部救字第1131361272號函"/>
    <n v="149800"/>
    <x v="0"/>
  </r>
  <r>
    <x v="3"/>
    <s v="辦理強化社會安全網第二期計畫-兒少及家庭社區支持服務方案-臨時人員酬金"/>
    <s v="依據衛生福利部社會及家庭署113.08.08社家支字第1130960852號函"/>
    <n v="407862"/>
    <x v="0"/>
  </r>
  <r>
    <x v="3"/>
    <s v="辦理強化社會安全網第二期計畫-兒少及家庭社區支持服務方案"/>
    <s v="依據衛生福利部社會及家庭署113.08.08社家支字第1130960852號函"/>
    <n v="6642138"/>
    <x v="0"/>
  </r>
  <r>
    <x v="3"/>
    <s v="114年度南投縣政府辦理強化社會安全網第二期計畫—脫貧方案家庭服務計畫書-兒帳社工人事經費7名(社工師)"/>
    <s v="依據衛生福利部113.8.9衛部會字第1132460445號函"/>
    <n v="4318521"/>
    <x v="0"/>
  </r>
  <r>
    <x v="3"/>
    <s v="辦理公益彩券回饋金指標性計畫「深化經濟弱勢家庭脫貧服務-兒童及少年未來教育與發展帳戶個案管理計畫-以工代-臨時人員酬金」"/>
    <s v="依據衛生福利部113.6.21衛部救字第1130128014號函"/>
    <n v="2533840"/>
    <x v="0"/>
  </r>
  <r>
    <x v="3"/>
    <s v="114年度「實(食)物銀行充實冷藏及冷凍設備補助計畫」之管理維護費"/>
    <s v="依據衛生福利部113.8.13衛部救字第1131362515號函"/>
    <n v="576000"/>
    <x v="0"/>
  </r>
  <r>
    <x v="3"/>
    <s v="補助各鄉(鎮、市)公所辦理健保業務之經費"/>
    <s v="依據衛生福利部中央健康保險署113.7.26健保承字第1130640723號函"/>
    <n v="4335500"/>
    <x v="0"/>
  </r>
  <r>
    <x v="3"/>
    <s v="內政部移民署補助114年度南投縣設籍前新住民社會救助計畫"/>
    <s v="依據內政部113.4.26內授移字第1130933227號函"/>
    <n v="200000"/>
    <x v="0"/>
  </r>
  <r>
    <x v="3"/>
    <s v="社勞政聯合促進就業服務計畫"/>
    <s v="依據衛生福利部113.1.30衛部救字第1131360261號函"/>
    <n v="550000"/>
    <x v="0"/>
  </r>
  <r>
    <x v="3"/>
    <s v="114年度「實(食)物銀行充實冷藏及冷凍設備補助計畫」之設備費"/>
    <s v="依據衛生福利部113.8.13衛部救字第1131362515號函"/>
    <n v="300000"/>
    <x v="0"/>
  </r>
  <r>
    <x v="3"/>
    <s v="114年度「辦理所得未達一定標準認定及國民年金被保險人繳費率提升計畫」之經費"/>
    <s v="依據勞動部勞工保險局113.4.24保國五字第11360124021號函"/>
    <n v="8608957"/>
    <x v="0"/>
  </r>
  <r>
    <x v="3"/>
    <s v="114年度辦理「因應社會救助法修正新增之中低收入老人生活津貼」之經費"/>
    <s v="依據衛生福利部社會及家庭署113.7.11社家老字第1130860563號函"/>
    <n v="11088000"/>
    <x v="0"/>
  </r>
  <r>
    <x v="3"/>
    <s v="114年度因應社會救助法修正增加對地方政府補助經費－身心障礙者生活補助、日間照顧及住宿式照顧費用補助、輔具費用補助"/>
    <s v="依據衛生福利部社會及家庭署113.6.3社家障字第1130761014號函"/>
    <n v="38625000"/>
    <x v="0"/>
  </r>
  <r>
    <x v="3"/>
    <s v="114年度強化社會安全網第二期計畫-優化保護服務輸送提升風險控管(保護性社工人力)"/>
    <s v="依據衛生福利部113.4.16衛部護字第1130116423號函"/>
    <n v="23223799"/>
    <x v="0"/>
  </r>
  <r>
    <x v="3"/>
    <s v="114年度強化社會安全網第二期計畫-優化保護服務輸送提升風險控管(協助人力)"/>
    <s v="依據衛生福利部113.4.16衛部護字第1130116423號函"/>
    <n v="720000"/>
    <x v="0"/>
  </r>
  <r>
    <x v="3"/>
    <s v="114年度強化社會安全網第二期計畫-充實地方政府社工人力配置及進用計畫-366人力之200名保護性社工"/>
    <s v="依據衛生福利部113.4.16衛部護字第1130116423號函"/>
    <n v="2847336"/>
    <x v="0"/>
  </r>
  <r>
    <x v="3"/>
    <s v="114年度強化社會安全網第二期計畫-充實地方政府社工人力配置及進用計畫-190家暴性侵防治人力"/>
    <s v="依據衛生福利部113.4.16衛部護字第1130116423號函"/>
    <n v="3594533"/>
    <x v="0"/>
  </r>
  <r>
    <x v="3"/>
    <s v="114年度強化直轄市、縣(市)政府推動性騷擾防治方案"/>
    <s v="依據衛生福利部113.1.25衛部護字第1131460085號函"/>
    <n v="1491645"/>
    <x v="0"/>
  </r>
  <r>
    <x v="3"/>
    <s v="113年度強化社會安全網第二期計畫-優化保護服務輸送提升風險控管(保護性社工人力)"/>
    <s v="依據衛生福利部113.8.8衛部護字第1131460705號函"/>
    <n v="361524"/>
    <x v="0"/>
  </r>
  <r>
    <x v="3"/>
    <s v="衛生福利部補助本縣辦理「113年度強化社會安全網第二期計畫-充實地方政府社工人力配置及進用計畫-366人力之200名保護性社工"/>
    <s v="依據衛生福利部113.8.8衛部護字第1131460705號函"/>
    <n v="32932"/>
    <x v="0"/>
  </r>
  <r>
    <x v="3"/>
    <s v="113年度強化社會安全網第二期計畫-充實地方政府社工人力配置及進用計畫-190家暴性侵防治人力"/>
    <s v="依據衛生福利部113.8.8衛部護字第1131460705號函"/>
    <n v="82858"/>
    <x v="0"/>
  </r>
  <r>
    <x v="3"/>
    <s v="補助本縣社會福利團體或機構辦理「以家庭為中心之整合性服務方案/家庭暴力一站式服務方案」"/>
    <s v="依據衛生福利部113.7.19衛部護字第1131460813號函"/>
    <n v="8000000"/>
    <x v="0"/>
  </r>
  <r>
    <x v="3"/>
    <s v="補助本縣社會福利團體、機構、學術團體或社區發展協會辦理「114年性別暴力防治社區服務方案」"/>
    <s v="依據衛生福利部113.3.13衛授家字第1130560372號函"/>
    <n v="1780000"/>
    <x v="0"/>
  </r>
  <r>
    <x v="3"/>
    <s v="新住民發展基金補助辦理114年度新住民家庭服務中心計畫"/>
    <s v="依據內政部113.4.26內授移字第1130933227號函"/>
    <n v="3471792"/>
    <x v="0"/>
  </r>
  <r>
    <x v="3"/>
    <s v="新住民照顧輔導基金補助辦理114年度設籍前新住民遭逢特殊境遇相關福利及扶助計畫"/>
    <s v="依據內政部113.4.26內授移字第1130933227號函"/>
    <n v="476474"/>
    <x v="0"/>
  </r>
  <r>
    <x v="3"/>
    <s v="特殊境遇家庭扶助"/>
    <s v="依據衛生福利部113.8.9社家支字第1130960885號函"/>
    <n v="5098000"/>
    <x v="0"/>
  </r>
  <r>
    <x v="3"/>
    <s v="114年度辦理托育公共化及準公共服務暨托育管理-地方政府專案人力、0至未滿3歲托育補助、托嬰中心照顧比優化獎勵補助、居家托育人員提升托育服務品質獎助、提升公共化托育服務相關人員薪資、提升準公共托嬰中心托育服務品質獎助及全國托嬰中心監視器雲端影像儲存系統"/>
    <s v="依據衛生福利部社會及家庭署113.8.9社家支字第1130960873號函"/>
    <n v="96650000"/>
    <x v="0"/>
  </r>
  <r>
    <x v="3"/>
    <s v="前瞻基礎建設計畫-少子化友善育兒空間建設-建構0-2歲兒童社區公共托育-信義鄉同富公辦民營托嬰中心新建費"/>
    <s v="依據衛生福利部112.4.14衛授家字第1120960283號函"/>
    <n v="11049483"/>
    <x v="0"/>
  </r>
  <r>
    <x v="3"/>
    <s v="「114年度少子女化對策—育有未滿2歲兒童育兒津貼中央補助款"/>
    <s v="依據衛生福利部社會及家庭署113.7.19社家幼字第1130660828號號函"/>
    <n v="302945000"/>
    <x v="0"/>
  </r>
  <r>
    <x v="3"/>
    <s v="114年度少子女化對策—育有未滿2歲兒童育兒津貼行政費補助款"/>
    <s v="依據衛生福利部社會及家庭署113.6.12社家幼字第1130660646號函"/>
    <n v="1075500"/>
    <x v="0"/>
  </r>
  <r>
    <x v="3"/>
    <s v="衛生福利部社會家庭署公益彩券回饋金辦理「113年度親子館(托育資源中心)提升服務品質計畫」補助埔里區及竹山區親子館(托育資源中心)(專業人員服務費、外聘督導費及勞、健保及提撥勞退準備金費用等項目)"/>
    <s v="依據衛生福利部社會家庭署113.2.5社家支字第1130960114號函"/>
    <n v="141000"/>
    <x v="0"/>
  </r>
  <r>
    <x v="3"/>
    <s v="114年度長期照顧十年計畫2.0"/>
    <s v="依據衛生福利部113.8.9衛部顧字第1131962076號函"/>
    <n v="1598097860"/>
    <x v="0"/>
  </r>
  <r>
    <x v="3"/>
    <s v="114年度長期照顧十年計畫2.0-家庭照顧者支持性服務創新型計畫"/>
    <s v="依據衛生福利部113.8.9衛部顧字第1131962076號函"/>
    <n v="6146000"/>
    <x v="0"/>
  </r>
  <r>
    <x v="3"/>
    <s v="114年度長期照顧十年計畫2.0-住宿式服務機構使用者補助方案"/>
    <s v="依據衛生福利部113.8.9衛部顧字第1131962076號函"/>
    <n v="135791000"/>
    <x v="0"/>
  </r>
  <r>
    <x v="3"/>
    <s v="114年度長期照顧十年計畫2.0-減少照護機構住民至醫療機構就醫方案"/>
    <s v="依據衛生福利部113.8.9衛部顧字第1131962076號函"/>
    <n v="1196000"/>
    <x v="0"/>
  </r>
  <r>
    <x v="3"/>
    <s v="114年度長期照顧十年計畫2.0-住宿式機構強化感染管制獎勵計畫"/>
    <s v="依據衛生福利部113.8.9衛部顧字第1131962076號函"/>
    <n v="159000"/>
    <x v="0"/>
  </r>
  <r>
    <x v="3"/>
    <s v="114年度身心障礙照顧服務資源布建計畫-擴充身心障礙福利機構服務及經營管理、擴增多元化身心障礙福利機構服務計畫"/>
    <s v="依據衛生福利部113.4.15衛授家字第1130760710號函"/>
    <n v="68913326"/>
    <x v="0"/>
  </r>
  <r>
    <x v="3"/>
    <s v="113年身心障礙者嚴重情緒行為正向支持整合模式計畫"/>
    <s v="依據衛生福利部社會及家庭署113.3.7社家障字第11307603680號函"/>
    <n v="3399000"/>
    <x v="0"/>
  </r>
  <r>
    <x v="3"/>
    <s v="114年度身心障礙照顧服務資源布建計畫-強化身心障礙者嚴重情緒行為正向支持計畫"/>
    <s v="依據衛生福利部113.4.15衛授家字第1130760710號函"/>
    <n v="3399000"/>
    <x v="0"/>
  </r>
  <r>
    <x v="3"/>
    <s v="114年度身心障礙照顧服務資源布建計畫-身心障礙者社區支持服務整合型計畫"/>
    <s v="依據衛生福利部113.4.15衛授家字第1130760710號函"/>
    <n v="37139000"/>
    <x v="0"/>
  </r>
  <r>
    <x v="3"/>
    <s v="114年度身心障礙照顧服務資源布建計畫-視障生活重建服務及各縣市擴充社區資源布建人力計畫"/>
    <s v="依據衛生福利部113.4.15衛授家字第1130760710號函"/>
    <n v="2211775"/>
    <x v="0"/>
  </r>
  <r>
    <x v="3"/>
    <s v="114年度身心障礙照顧服務資源布建計畫-身心障礙服務中心獎助計畫"/>
    <s v="依據衛生福利部社會及家庭署113.5.13社家障字第1130760921號號函"/>
    <n v="25274000"/>
    <x v="0"/>
  </r>
  <r>
    <x v="3"/>
    <s v="長照發展基金一般性獎助經費-114年度社區式身心障礙服務整合型計畫"/>
    <s v="依據衛生福利部社會及家庭署113.4.19社家障字第1130105176號號函"/>
    <n v="24320000"/>
    <x v="0"/>
  </r>
  <r>
    <x v="3"/>
    <s v="113年度南投縣身心障礙者家庭照顧者支持服務計畫"/>
    <s v="依據衛生福利部社會及家庭署112.9.8社家企字第1120561289號函"/>
    <n v="101194"/>
    <x v="0"/>
  </r>
  <r>
    <x v="3"/>
    <s v="長照發展基金一般性獎助經費-114年度身心障礙者家庭照顧者支持服務計畫"/>
    <s v="依據衛生福利部社會及家庭署113.4.24社家障字第1130760840號函"/>
    <n v="2368194"/>
    <x v="0"/>
  </r>
  <r>
    <x v="3"/>
    <s v="長照發展基金一般性獎助經費-114年度身心障礙者需求評估人員補助計畫、身心障礙者服務中心提升品質及人力補助計畫"/>
    <s v="依據衛生福利部社會及家庭署113.5.13社家障字第1130760913號函"/>
    <n v="22483995"/>
    <x v="0"/>
  </r>
  <r>
    <x v="3"/>
    <s v="長照發展基金一般性獎助經費-身心障礙者日間照顧機構費用"/>
    <s v="依據衛生福利部社會及家庭署113.5.28社家障字第1130761018號函"/>
    <n v="3689000"/>
    <x v="0"/>
  </r>
  <r>
    <x v="3"/>
    <s v="長照發展基金一般性獎助經費-中低收入失能老人機構公費安置費"/>
    <s v="依據衛生福利部社會及家庭署113.8.9社家老字第1130860635號函"/>
    <n v="34151000"/>
    <x v="0"/>
  </r>
  <r>
    <x v="3"/>
    <s v="長照發展基金一般性獎助經費-老人福利機構資源整合型計畫"/>
    <s v="依據衛生福利部社會及家庭署113.8.9社家老字第1130860635號函"/>
    <n v="22750000"/>
    <x v="0"/>
  </r>
  <r>
    <x v="3"/>
    <s v="長照發展基金一般性獎助經費-住宿式機構強化感染管制獎勵計畫(老人福利機構)"/>
    <s v="依據衛生福利部社會及家庭署113.8.9社家老字第1130860635號函"/>
    <n v="286000"/>
    <x v="0"/>
  </r>
  <r>
    <x v="3"/>
    <s v="長照發展基金一般性獎助經費-建立社區照顧關懷據點並設置巷弄長照站整合計畫"/>
    <s v="依據衛生福利部社會及家庭署113.8.14社家老字第1130860648號函"/>
    <n v="96000000"/>
    <x v="0"/>
  </r>
  <r>
    <x v="3"/>
    <s v="114年度強化社會安全網第二期計畫(110-114)-精神障礙者協作模式服務據點業務"/>
    <s v="依據衛生福利部社會及家庭署113.8.5社家障字第1130761490號函"/>
    <n v="4539127"/>
    <x v="0"/>
  </r>
  <r>
    <x v="3"/>
    <s v="114年度強化社會安全網第二期計畫-「充實地方政府社工人力配置及進用計畫(116ICF人力)」及「提升身心障礙者需求評估服務品質人力計畫"/>
    <s v="依據衛生福利部社會及家庭署113.5.17社家障字第1130760956號函"/>
    <n v="4073305"/>
    <x v="0"/>
  </r>
  <r>
    <x v="3"/>
    <s v="114年度中低收入老人補助裝置假牙實施計畫"/>
    <s v="依據衛生福利部社會及家庭署113.7.16社家老字第1130860569號函"/>
    <n v="4264000"/>
    <x v="0"/>
  </r>
  <r>
    <x v="3"/>
    <s v="114年度強化獨居老人關懷服務計畫"/>
    <s v="依據衛生福利部社會及家庭署113.7.22社家老字第1130860589號函"/>
    <n v="6398000"/>
    <x v="0"/>
  </r>
  <r>
    <x v="3"/>
    <s v="113年度社區式身心障礙服務整合型計畫、113年度身心障礙者社區支持服務整合型計畫"/>
    <s v="依據衛生福利部社會及家庭署113.4.2社家障字第1130760579號函暨113.4.17社家障字第1130760772號函"/>
    <n v="1770000"/>
    <x v="0"/>
  </r>
  <r>
    <x v="3"/>
    <s v="114年度地方政府辦理照顧服務員專班訓練及照顧服務員用人單位自訓自用訓練計畫"/>
    <s v="依據勞動力發展署中彰投分署113.3.22中分署訓字第1132301232B號函"/>
    <n v="324000"/>
    <x v="0"/>
  </r>
  <r>
    <x v="3"/>
    <s v="辦理114年度前瞻基礎建設計畫第5期特別預算案「中寮鄉爽文長照多功能服務場館」"/>
    <s v="依據衛生福利部社會及家庭署113.8.9衛部會字第1132460450號函"/>
    <n v="33248000"/>
    <x v="0"/>
  </r>
  <r>
    <x v="3"/>
    <s v="113年度「減少照護機構住民至醫療機構就醫方案」"/>
    <s v="依據衛生福利部113.2.19衛部顧字第1131960190號函"/>
    <n v="3245320"/>
    <x v="0"/>
  </r>
  <r>
    <x v="3"/>
    <s v="中央補助辦理113年度身心障礙照顧服務資源布建計畫-「擴增多元化身心障礙福利機構服務計畫-地方政府執行多元化身心障礙福利機構服務人力擴充」"/>
    <s v="依據衛生福利部社會及家庭署113.3.27社家障字第1130101906號函暨衛生福利部113.4.15衛授家字第1130760710號函"/>
    <n v="705852"/>
    <x v="0"/>
  </r>
  <r>
    <x v="4"/>
    <s v="114年度石油設施設置管理及取締違法經營石油業務及液化石油氣查核"/>
    <s v="依據經濟部能源署113.1.5能油字第11200777520號函"/>
    <n v="1727000"/>
    <x v="0"/>
  </r>
  <r>
    <x v="4"/>
    <s v="「114年度偏遠與原住民族地區家用桶裝瓦斯差價補助業務計畫」"/>
    <s v="依據經濟部能源署112.11.2能油字第11200708760號函"/>
    <n v="8354000"/>
    <x v="0"/>
  </r>
  <r>
    <x v="4"/>
    <s v="中小企業發展基金補助本縣中小企業服務中心114年度服務工作計畫"/>
    <s v="依據經濟部中小及新創企業署113.7.29中企輔字第11302003590號函"/>
    <n v="985000"/>
    <x v="0"/>
  </r>
  <r>
    <x v="4"/>
    <s v="114年度住宅補貼之業務推動費"/>
    <s v="依據內政部國土管理署113.5.14國署住字第1131073842號函"/>
    <n v="7038556"/>
    <x v="0"/>
  </r>
  <r>
    <x v="4"/>
    <s v="114年度住宅補貼定期查核之作業費"/>
    <s v="依據內政部國土管理署113.4.30國署住字第1131065454號函"/>
    <n v="168350"/>
    <x v="0"/>
  </r>
  <r>
    <x v="4"/>
    <s v="「城鎮風貌及創生環境營造計畫」政策引導型第五階經費"/>
    <s v="依據內政部113.4.2台內國字第1130803102號函"/>
    <n v="17220000"/>
    <x v="0"/>
  </r>
  <r>
    <x v="4"/>
    <s v="兒童遊戲場環境設施改善計畫"/>
    <s v="依據內政部113.4.16台內國字第1130802818號函"/>
    <n v="13475000"/>
    <x v="0"/>
  </r>
  <r>
    <x v="4"/>
    <s v="兒童遊戲場環境設施改善計畫(第三梯次)"/>
    <s v="依據內政部113.6.20台內國字第1130805357號函"/>
    <n v="14000000"/>
    <x v="0"/>
  </r>
  <r>
    <x v="4"/>
    <s v="名間水力電廠112年度營運期之地方回饋金"/>
    <s v="依據經濟部水利署中區水資源分署113.8.1水中養字第11317025642號函"/>
    <n v="176266"/>
    <x v="0"/>
  </r>
  <r>
    <x v="4"/>
    <s v="113年度發電年度促協金(運轉中)-(限用於大觀電廠周邊地區—水里鄉、魚池鄉、仁愛鄉)"/>
    <s v="依據台電公司促進電力發展營運協助金審議委員會113.3.28(113)協准建字第010085號核准通知單"/>
    <n v="2983000"/>
    <x v="0"/>
  </r>
  <r>
    <x v="4"/>
    <s v="113年度發電年度促協金(運轉中)-(限用於明潭電廠周邊地區—水里鄉、魚池鄉)"/>
    <s v="依據台電公司促進電力發展營運協助金審議委員會113.3.28(113)協准建字第010090號核准通知單"/>
    <n v="4574000"/>
    <x v="0"/>
  </r>
  <r>
    <x v="4"/>
    <s v="113年度發電年度促協金(運轉中)-(限用於明潭電廠周邊地區-國姓鄉)"/>
    <s v="依據台電公司促進電力發展營運協助金審議委員會113.3.28(113)協准建字第010091號核准通知單"/>
    <n v="24000"/>
    <x v="0"/>
  </r>
  <r>
    <x v="4"/>
    <s v="113年度發電年度促協金(運轉中)-(限用於萬大電廠周邊地區-仁愛鄉)"/>
    <s v="依據台電公司促進電力發展營運協助金審議委員會113.3.25(113)協准建字第010094號核准通知單"/>
    <n v="242000"/>
    <x v="0"/>
  </r>
  <r>
    <x v="4"/>
    <s v="113年度輸變電年度促協金(運轉中)-(限用於南投超高壓變電所周邊地區-名間鄉、中寮鄉)"/>
    <s v="依據台電公司促進電力發展營運協助金審議委員會113.3.26(113)協准建字第010206號核准通知單"/>
    <n v="1593000"/>
    <x v="0"/>
  </r>
  <r>
    <x v="4"/>
    <s v="113年南投市公有零售市場環境品質提升計畫及中興新村第三市場環境品質提升計畫"/>
    <s v="依據經濟部113.5.15經授商字第11300060740號函"/>
    <n v="18500000"/>
    <x v="0"/>
  </r>
  <r>
    <x v="4"/>
    <s v="114年度加強綠建築推動計畫案經費"/>
    <s v="依據內政部國土管理署113.8.2國署建管字第1131121061號函"/>
    <n v="936000"/>
    <x v="0"/>
  </r>
  <r>
    <x v="4"/>
    <s v="113年度辦理加強綠建築推動計畫案增加補助經費"/>
    <s v="依據內政部國土管理署113.3.21國署建管字第1131025823號函"/>
    <n v="36500"/>
    <x v="0"/>
  </r>
  <r>
    <x v="4"/>
    <s v="114年度辦理「前瞻基礎建設計畫-水環境建設-無自來水地區供水改善計畫第五期」-「自來水用戶設備外線補助計畫」"/>
    <s v="依據經濟部水利署113.7.23經水事字第11331062310號函"/>
    <n v="2055000"/>
    <x v="0"/>
  </r>
  <r>
    <x v="4"/>
    <s v="113年度前瞻基礎建設計畫-水環境建設-無自來水地區供水改善計畫第四期-簡易自來水工程-「南投縣水里鄉白不仔簡易自來水及新興村13鄰簡易自來水工程」"/>
    <s v="依據經濟部水利署113.8.20經水事字第11331070250號函"/>
    <n v="12199200"/>
    <x v="0"/>
  </r>
  <r>
    <x v="4"/>
    <s v="青年安心成家查核督導計畫之作業費"/>
    <s v="依據內政部國土管理署113.2.29國署住字第1131030805號函"/>
    <n v="61950"/>
    <x v="0"/>
  </r>
  <r>
    <x v="5"/>
    <s v="113年農作物污染監測管制及損害查處計畫"/>
    <s v="依據農業部農糧署113.2.5農糧資字第1131147236號函"/>
    <n v="27000"/>
    <x v="0"/>
  </r>
  <r>
    <x v="5"/>
    <s v="113年水稻產業專案輔導施用含稻草分解菌有機質肥料推廣計畫"/>
    <s v="依據農業部農糧署中區分署113.2.5農糧中稻字第1131251064號函"/>
    <n v="548000"/>
    <x v="0"/>
  </r>
  <r>
    <x v="5"/>
    <s v="113年度有機農產品有機轉型期農產品查驗計畫"/>
    <s v="依據農業部農糧署113.2.17農糧資字第1131147536號函"/>
    <n v="102000"/>
    <x v="0"/>
  </r>
  <r>
    <x v="5"/>
    <s v="113年強化水稻優良品種推廣與種源管理計畫"/>
    <s v="依據農業部農糧署113.2.27農糧稻字第1131185260號函"/>
    <n v="329000"/>
    <x v="0"/>
  </r>
  <r>
    <x v="5"/>
    <s v="113年度溯源農產品管理暨升級產銷履歷輔導計畫"/>
    <s v="依據農業部農糧署113.3.6農糧資字第1131147799號函"/>
    <n v="25000"/>
    <x v="0"/>
  </r>
  <r>
    <x v="5"/>
    <s v="113年綠色環境給付計畫細部實施計畫"/>
    <s v="依據農業部農糧署113.3.14農糧特字第1131172180號函"/>
    <n v="4232000"/>
    <x v="0"/>
  </r>
  <r>
    <x v="5"/>
    <s v="113年輔導大專業農擴大經營規模計畫"/>
    <s v="依據農業部農糧署113.4.12農糧特字第1131181206號函"/>
    <n v="295000"/>
    <x v="0"/>
  </r>
  <r>
    <x v="5"/>
    <s v="113年度有機農業適用肥料推廣計畫"/>
    <s v="依據農業部農糧署中區分署113.5.20農糧中資字第1131284794號函"/>
    <n v="13922000"/>
    <x v="0"/>
  </r>
  <r>
    <x v="5"/>
    <s v="113年冬季休閒期綠肥作物推廣計畫"/>
    <s v="依據農業部農糧署113.5.23農糧資字第1131148815號函"/>
    <n v="30000"/>
    <x v="0"/>
  </r>
  <r>
    <x v="5"/>
    <s v="113年度中區有機農業田間栽培及肥培管理講習計畫"/>
    <s v="依據農業部農糧署中區分署113.5.24農糧中資字第1131284800號函"/>
    <n v="595000"/>
    <x v="0"/>
  </r>
  <r>
    <x v="5"/>
    <s v="113年度加強肥料管理計畫"/>
    <s v="依據農業部農糧署113.6.19農糧資字第1131149081號函"/>
    <n v="110000"/>
    <x v="0"/>
  </r>
  <r>
    <x v="5"/>
    <s v="113年度國產有機質肥料推廣計畫"/>
    <s v="依據農業部農糧署中區分署113.7.8農糧中資字第1131284905號函"/>
    <n v="23527000"/>
    <x v="0"/>
  </r>
  <r>
    <x v="5"/>
    <s v="113年度國產微生物肥料及農田地力肥料推廣計畫"/>
    <s v="依據農業部農糧署中區分署113.7.22農糧中資字第1131284946號函"/>
    <n v="6260000"/>
    <x v="0"/>
  </r>
  <r>
    <x v="5"/>
    <s v="113年度檳榔廢園及轉作短期經濟林計畫"/>
    <s v="依據農業部林業及自然保育署南投分署113.1.24投企字第1134330104號函"/>
    <n v="98100"/>
    <x v="0"/>
  </r>
  <r>
    <x v="5"/>
    <s v="113年度農機使用及免稅油管理計畫"/>
    <s v="依據行農業部農糧署113.1.25農糧資字第1131147321號函"/>
    <n v="120000"/>
    <x v="0"/>
  </r>
  <r>
    <x v="5"/>
    <s v="113年度植物種苗產業管理輔導計畫"/>
    <s v="依據農業部農糧署113.1.26農糧蔬字第1131134169號函"/>
    <n v="50000"/>
    <x v="0"/>
  </r>
  <r>
    <x v="5"/>
    <s v="113年國產茶稽查專案計畫"/>
    <s v="依據農業部農糧署113.3.13農糧特字第1131172175號函"/>
    <n v="113000"/>
    <x v="0"/>
  </r>
  <r>
    <x v="5"/>
    <s v="113年茶產業安全供應鏈計畫"/>
    <s v="依據農業部農糧署113.3.1農糧特字第1131172139號函"/>
    <n v="460800"/>
    <x v="0"/>
  </r>
  <r>
    <x v="5"/>
    <s v="113年推動臺灣名茶計畫"/>
    <s v="依據農業部農糧署113.3.1農糧特字第1131172140號函"/>
    <n v="822525"/>
    <x v="0"/>
  </r>
  <r>
    <x v="5"/>
    <s v="113年推動安全果品溯源管理細部計畫"/>
    <s v="依據農業部農糧署113.2.29農糧果字第1131130022號函"/>
    <n v="1648000"/>
    <x v="0"/>
  </r>
  <r>
    <x v="5"/>
    <s v="113年輔導優質水果集團產區計畫"/>
    <s v="依據農業部農糧署113.2.29農糧果字第1131130022號函"/>
    <n v="332000"/>
    <x v="0"/>
  </r>
  <r>
    <x v="5"/>
    <s v="113年輔導果樹轉作及品種更新計畫"/>
    <s v="依據農業部農糧署113.2.29農糧果字第1131130022號函"/>
    <n v="192000"/>
    <x v="0"/>
  </r>
  <r>
    <x v="5"/>
    <s v="113年特作產業結構調整暨建構產業新價值鏈計畫"/>
    <s v="依據農業部農糧署113.3.27農糧特字第1131172227號函"/>
    <n v="10049088"/>
    <x v="0"/>
  </r>
  <r>
    <x v="5"/>
    <s v="113年度食農教育-國際茶道節之茶道展演及茶體驗計畫"/>
    <s v="依據農業部113.4.24農輔字第1130211857號函"/>
    <n v="2370000"/>
    <x v="0"/>
  </r>
  <r>
    <x v="5"/>
    <s v="113年度食農教育國際茶道節之參訪體驗計畫"/>
    <s v="依據農業部113.4.26農綜字第1130012564號函"/>
    <n v="530000"/>
    <x v="0"/>
  </r>
  <r>
    <x v="5"/>
    <s v="2024食農教育-國際茶道節之活動佈置及假日活動展演計畫"/>
    <s v="依據農業部農村發展及水土保持署113.2.19農保建字第1132602326號函"/>
    <n v="5100000"/>
    <x v="0"/>
  </r>
  <r>
    <x v="5"/>
    <s v="113年度智能防災設施型農業計畫(南投第1批-花卉)"/>
    <s v="依據農業部農糧署中區分署113.5.28農糧中園字第1131283025號函"/>
    <n v="60000"/>
    <x v="0"/>
  </r>
  <r>
    <x v="5"/>
    <s v="113年度執行檳榔廢園轉作工作計畫"/>
    <s v="依據農業部農糧署113.6.6農糧特字第1131172380號函"/>
    <n v="72000"/>
    <x v="0"/>
  </r>
  <r>
    <x v="5"/>
    <s v="113年度南投縣有機農業生產及加工設備輔導計畫"/>
    <s v="依據農業部農糧署中區分署113.6.24農糧中資字第1131284889號函"/>
    <n v="2325900"/>
    <x v="0"/>
  </r>
  <r>
    <x v="5"/>
    <s v="113年南投縣果樹產業生產設施與設備計畫"/>
    <s v="依據農業部農糧署中區分署113.7.5農糧中園字第1131283093A號函"/>
    <n v="20000"/>
    <x v="0"/>
  </r>
  <r>
    <x v="5"/>
    <s v="113年農產業保險業務計畫"/>
    <s v="依據農業部農糧署112.12.7農糧企字第1121062164號函"/>
    <n v="110000"/>
    <x v="0"/>
  </r>
  <r>
    <x v="5"/>
    <s v="113年強化農業資訊調查制度計畫"/>
    <s v="依據農業部農糧署113.1.26農糧統字第1131162037號函"/>
    <n v="1418000"/>
    <x v="0"/>
  </r>
  <r>
    <x v="5"/>
    <s v="113年度農業產銷班組織輔導計畫"/>
    <s v="依據農業部農糧署113.2.16農糧企字第1131108225號函"/>
    <n v="877000"/>
    <x v="0"/>
  </r>
  <r>
    <x v="5"/>
    <s v="113年農作物生產田間調查計畫"/>
    <s v="依據農業部農糧署113.3.12農糧統字第1131162090號函"/>
    <n v="2262000"/>
    <x v="0"/>
  </r>
  <r>
    <x v="5"/>
    <s v="113年加強農地利用管理計畫"/>
    <s v="依據農業部農村發展及水土保持署113.5.3農保規字第1132655304號函"/>
    <n v="950000"/>
    <x v="0"/>
  </r>
  <r>
    <x v="5"/>
    <s v="113年度強化農地環境維護管理計畫"/>
    <s v="依據農業部農村發展及水土保持署113.5.16農保規字第1132655372號函"/>
    <n v="850000"/>
    <x v="0"/>
  </r>
  <r>
    <x v="5"/>
    <s v="113年執行國土計畫之農地資源空間規劃計畫"/>
    <s v="依據農業部113.5.17農永字第1130032603號函"/>
    <n v="1800000"/>
    <x v="0"/>
  </r>
  <r>
    <x v="5"/>
    <s v="113年度辦理優質營農環境專區計畫"/>
    <s v="依據農業部113.6.11農永字第1130032694號函"/>
    <n v="2578000"/>
    <x v="0"/>
  </r>
  <r>
    <x v="5"/>
    <s v="113年度農作物農藥殘留監測與管制計畫"/>
    <s v="依據農業部農糧署113.2.22農糧資字第1131147609號函"/>
    <n v="508000"/>
    <x v="0"/>
  </r>
  <r>
    <x v="5"/>
    <s v="113年度強化植物有害生物防範措施計畫"/>
    <s v="依據農業部動植物防疫檢疫署113.3.21防檢三字第1131875615號函"/>
    <n v="781000"/>
    <x v="0"/>
  </r>
  <r>
    <x v="5"/>
    <s v="113年度友善環境植物保護資材推廣計畫"/>
    <s v="依據農業部動植物防疫檢疫署113.3.26防檢三字第1131875644號函"/>
    <n v="3652000"/>
    <x v="0"/>
  </r>
  <r>
    <x v="5"/>
    <s v="113年度產銷履歷農糧產品安全監測計畫"/>
    <s v="依據農業部農糧署113.4.19農糧企字第1131108698號函"/>
    <n v="12300"/>
    <x v="0"/>
  </r>
  <r>
    <x v="5"/>
    <s v="113年度推動儲備植物醫師進駐農村及活化再生發展示範計畫-補助地方政府及基層農會聘用儲備植物醫師示範計畫(4-6月份薪資)"/>
    <s v="依據農業部動植物防疫檢疫署113.4.8防檢三字第1131875679號函"/>
    <n v="148000"/>
    <x v="0"/>
  </r>
  <r>
    <x v="5"/>
    <s v="113年度推動儲備植物醫師落地服務及促進農村生產環境永續發展示範計畫"/>
    <s v="依據農業部動植物防疫檢疫署113.7.3防檢三字第1131876255號函"/>
    <n v="447000"/>
    <x v="0"/>
  </r>
  <r>
    <x v="5"/>
    <s v="113年蜜蜂蜂箱小甲蟲專案防治工作"/>
    <s v="依據農業部113.8.1農授防字第1131876316號函"/>
    <n v="1524400"/>
    <x v="0"/>
  </r>
  <r>
    <x v="5"/>
    <s v="113年度各地禽品抽驗及標示檢查計畫"/>
    <s v="依據農業部113.2.20農牧字第1130042172號函"/>
    <n v="40000"/>
    <x v="0"/>
  </r>
  <r>
    <x v="5"/>
    <s v="113年度加強飼料生產與衛生安全管理計畫"/>
    <s v="依據農業部113.2.26農牧字第1130042183號函"/>
    <n v="31000"/>
    <x v="0"/>
  </r>
  <r>
    <x v="5"/>
    <s v="113年度豬肉產銷履歷暨相關產品查核計畫"/>
    <s v="依據農業部113.3.8農牧字第1130042237號函"/>
    <n v="30000"/>
    <x v="0"/>
  </r>
  <r>
    <x v="5"/>
    <s v="113年度養豬產業躍升加值發展計畫-學校午餐畜產食材查核與抽驗計畫"/>
    <s v="依據農業部113.4.11農牧字第1130042396號函"/>
    <n v="63000"/>
    <x v="0"/>
  </r>
  <r>
    <x v="5"/>
    <s v="113年度畜牧廢棄物精進管理及資源加值計畫-禽畜糞"/>
    <s v="依據農業部113.4.29農牧字第1130042436號函"/>
    <n v="22000"/>
    <x v="0"/>
  </r>
  <r>
    <x v="5"/>
    <s v="113年度養鹿產業結構調整計畫"/>
    <s v="依據農業部113.5.8農牧字第1130042464號函"/>
    <n v="310000"/>
    <x v="0"/>
  </r>
  <r>
    <x v="5"/>
    <s v="113年度畜牧場登記與管理計畫"/>
    <s v="依據農業部113.6.19農牧字第1130042711號函"/>
    <n v="39000"/>
    <x v="0"/>
  </r>
  <r>
    <x v="5"/>
    <s v="113年度疫後增進畜牧業經濟韌性協助措施-禽舍改建升級計畫"/>
    <s v="依據農業部113.6.26農牧字第1130042668號函"/>
    <n v="32650000"/>
    <x v="0"/>
  </r>
  <r>
    <x v="5"/>
    <s v="113年度牛羊產業結構調整計畫"/>
    <s v="依據農業部113.7.1農牧字第1130042742號函"/>
    <n v="205000"/>
    <x v="0"/>
  </r>
  <r>
    <x v="5"/>
    <s v="113年度養牛產業全面升級轉型計畫-獎勵淘汰低產乳牛"/>
    <s v="依據農業部113.7.5農牧字第1130042813號函"/>
    <n v="1604000"/>
    <x v="0"/>
  </r>
  <r>
    <x v="5"/>
    <s v="113年度疫後增進畜牧業經濟韌性措施-導入草食家畜淨零智慧循環永續設施(備)計畫"/>
    <s v="依據農業部113.8.12農牧字第1130042949號函"/>
    <n v="4496000"/>
    <x v="0"/>
  </r>
  <r>
    <x v="5"/>
    <s v="113年度養豬產業躍升加值發展計畫-養豬場轉型情形查核計畫"/>
    <s v="依據農業部113.2.20農牧字第1130042170號函"/>
    <n v="50000"/>
    <x v="0"/>
  </r>
  <r>
    <x v="5"/>
    <s v="113年度畜牧廢棄物精進管理及資源加值計畫-死廢畜禽"/>
    <s v="依據農業部113.2.23農牧字第1130042157號函"/>
    <n v="50000"/>
    <x v="0"/>
  </r>
  <r>
    <x v="5"/>
    <s v="113年度養豬場節水減廢及資源化利用計畫"/>
    <s v="依據農業部113.3.5農牧字第1130042238號函"/>
    <n v="1330000"/>
    <x v="0"/>
  </r>
  <r>
    <x v="5"/>
    <s v="113年示範性強化養豬場精準管理計畫"/>
    <s v="依據農業部113.3.15農牧字第1130042234號函"/>
    <n v="87000"/>
    <x v="0"/>
  </r>
  <r>
    <x v="5"/>
    <s v="113年輔導養豬場轉型升級導入新式整合型設施(備)計畫"/>
    <s v="依據農業部113.2.27農牧字第1130042134號函"/>
    <n v="10800000"/>
    <x v="0"/>
  </r>
  <r>
    <x v="5"/>
    <s v="113年度精進家畜保險業務計畫"/>
    <s v="依據農業部113.3.28農牧字第1130042344號函"/>
    <n v="62000"/>
    <x v="0"/>
  </r>
  <r>
    <x v="5"/>
    <s v="113年度違法屠宰行為查緝計畫"/>
    <s v="依據農業部動植物防疫檢疫署113.4.10防檢六字第1131893394號函"/>
    <n v="200000"/>
    <x v="0"/>
  </r>
  <r>
    <x v="5"/>
    <s v="113年養豬產業躍升加值發展計畫-提升地方輔導量能與強化市場區隔計畫"/>
    <s v="依據農業部113.6.19農牧字第1130042658號函"/>
    <n v="726000"/>
    <x v="0"/>
  </r>
  <r>
    <x v="5"/>
    <s v="113年疫後增進畜牧業經濟韌性協助措施-導入污染防治淨零智慧循環永續設施(備)計畫"/>
    <s v="依據農業部113.7.16農牧字第1130042855號函"/>
    <n v="1800000"/>
    <x v="0"/>
  </r>
  <r>
    <x v="5"/>
    <s v="113年度休閒農場查核及輔導管理計畫"/>
    <s v="依據農業部農村發展及水土保持署113.6.13農保休字第1132660524號函"/>
    <n v="483000"/>
    <x v="0"/>
  </r>
  <r>
    <x v="5"/>
    <s v="113年度公所辦理申請參加農民(全民)健康保險及農民職業災害保險者現地勘查補助計畫"/>
    <s v="依據農業部113.2.29農輔字第1130020023號函"/>
    <n v="70000"/>
    <x v="0"/>
  </r>
  <r>
    <x v="5"/>
    <s v="113年度南投縣休閒農業區跨域輔導計畫"/>
    <s v="依據農業部農村發展及水土保持署113.8.7農保休字第1132660755號函"/>
    <n v="4030000"/>
    <x v="0"/>
  </r>
  <r>
    <x v="5"/>
    <s v="113年地方政府推行食農教育計畫"/>
    <s v="依據農業部113.4.16農輔字第1130020024號函"/>
    <n v="500000"/>
    <x v="0"/>
  </r>
  <r>
    <x v="5"/>
    <s v="113年度改善農業缺工措施-南投縣農業人力團計畫"/>
    <s v="依據農業部113.2.23農輔字第1130202482號函"/>
    <n v="60000"/>
    <x v="0"/>
  </r>
  <r>
    <x v="5"/>
    <s v="113年度補助地方公立高中以下學校辦理食農教育推廣計畫"/>
    <s v="依據農業部113.3.28農輔字第1130020021號函"/>
    <n v="300000"/>
    <x v="0"/>
  </r>
  <r>
    <x v="5"/>
    <s v="113年度發展林業產業文化及漂流木清運計畫"/>
    <s v="依據農業部林業及自然保育署南投分署113.2.5投企字第1134101003號函"/>
    <n v="1000000"/>
    <x v="0"/>
  </r>
  <r>
    <x v="5"/>
    <s v="113年度入侵植物防治計畫"/>
    <s v="依據農業部林業及自然保育署南投分署113.2.21投企字第1134330161號函"/>
    <n v="890000"/>
    <x v="0"/>
  </r>
  <r>
    <x v="5"/>
    <s v="113年度平地造林計畫"/>
    <s v="依據農業部林業及自然保育署南投分署113.2.21投企字第1134330166號函"/>
    <n v="337300"/>
    <x v="0"/>
  </r>
  <r>
    <x v="5"/>
    <s v="113年度南投縣推動地區竹材產業新興發展計畫"/>
    <s v="依據農業部林業及自然保育署113.2.22林產字第1132202558號函"/>
    <n v="2800000"/>
    <x v="0"/>
  </r>
  <r>
    <x v="5"/>
    <s v="113年度林產產銷輔導計畫"/>
    <s v="依據農業部林業及自然保育署113.3.4林產字第1132440126號函"/>
    <n v="300000"/>
    <x v="0"/>
  </r>
  <r>
    <x v="5"/>
    <s v="113年度南投縣瀕危物種及重要棲地生態服務給付推動計畫"/>
    <s v="依據農業部林業及自然保育署113.3.7林保字第1132400271號函"/>
    <n v="4671900"/>
    <x v="0"/>
  </r>
  <r>
    <x v="5"/>
    <s v="113年度南投縣政府捕蜂捉蛇為民服務補助計畫"/>
    <s v="依據農業部林業及自然保育署南投分署113.3.8投保字第1134101877號函"/>
    <n v="2067000"/>
    <x v="0"/>
  </r>
  <r>
    <x v="5"/>
    <s v="113年度南投縣輔導農民辦理防治臺灣獼猴危害農作計畫"/>
    <s v="依據農業部林業及自然保育署南投分署113.3.11投保字第1134390064號函及113.6.24投保字第1134106370號函"/>
    <n v="570000"/>
    <x v="0"/>
  </r>
  <r>
    <x v="5"/>
    <s v="113年度獎勵輔導造林計畫-農業單位及其他機關計畫"/>
    <s v="依據農業部林業及自然保育署南投分署113.3.26投企字第1134330292號函"/>
    <n v="7314000"/>
    <x v="0"/>
  </r>
  <r>
    <x v="5"/>
    <s v="113年度山坡地開發利用回饋金繳交辦法業務計畫"/>
    <s v="依據農業部林業及自然保育署113.4.29林產字第1132440275號函"/>
    <n v="2280000"/>
    <x v="0"/>
  </r>
  <r>
    <x v="5"/>
    <s v="112年2、3月乾旱農業天然災害現金救助(林業類「森林副產物-竹筍」)相關行政統計費"/>
    <s v="依據農業部林業及自然保育署113.7.11林產字第1132219643號函"/>
    <n v="281521"/>
    <x v="0"/>
  </r>
  <r>
    <x v="5"/>
    <s v="113年度山坡地保育利用管理工作績效考核獎金"/>
    <s v="依據農業部113.8.1農農保字第1132667347號函"/>
    <n v="400000"/>
    <x v="0"/>
  </r>
  <r>
    <x v="5"/>
    <s v="113年南投縣社區農村再生專案管理輔導與培根計畫"/>
    <s v="依據農業部農村發展及水土保持署113.2.6農保建字第1132657804號函"/>
    <n v="6600000"/>
    <x v="0"/>
  </r>
  <r>
    <x v="5"/>
    <s v="113年南投縣農村總合發展計畫"/>
    <s v="依據農業部農村發展及水土保持署113.3.19農保建字第1132658043號函"/>
    <n v="5000000"/>
    <x v="0"/>
  </r>
  <r>
    <x v="5"/>
    <s v="113年南投縣年度農村再生執行計畫"/>
    <s v="依據農業部農村發展及水土保持署113.3.18農保建字第1132658032號函"/>
    <n v="21000000"/>
    <x v="0"/>
  </r>
  <r>
    <x v="5"/>
    <s v="2024南投世界茶葉博覽會活動整合規劃"/>
    <s v="依據農業部113.6.21農授農保字第1132660572號函暨農業部農村發展及水土保持署113.7.10農保休字第1132660677號函"/>
    <n v="5600000"/>
    <x v="0"/>
  </r>
  <r>
    <x v="5"/>
    <s v="113年度建構肉品批發市場現代化屠宰及冷鏈設施設備計畫"/>
    <s v="依據農業部113.5.1農牧字第1130042515號函"/>
    <n v="30135000"/>
    <x v="0"/>
  </r>
  <r>
    <x v="5"/>
    <s v="南投縣113年度優質公廁及美質環境推動計畫-豬事文化樂區內公廁修繕工程計畫"/>
    <s v="依據環境部環境管理署113.2.17環管中字第1137002133號函"/>
    <n v="4128000"/>
    <x v="0"/>
  </r>
  <r>
    <x v="5"/>
    <s v="113年度家禽產業結構調整計畫"/>
    <s v="依據農業部113.8.19農牧字第1130042922號函"/>
    <n v="320000"/>
    <x v="0"/>
  </r>
  <r>
    <x v="5"/>
    <s v="113年度農村社區畜牧場環境改善及資源利用"/>
    <s v="依據農業部113.8.16農牧字第1130042935號函"/>
    <n v="15000"/>
    <x v="0"/>
  </r>
  <r>
    <x v="5"/>
    <s v="114年度「國產有機質肥料推廣計畫(中區分署)」-追加"/>
    <s v="依據農業部農糧署中區分署113.8.21農糧中資字第1131285027號函"/>
    <n v="67500000"/>
    <x v="0"/>
  </r>
  <r>
    <x v="5"/>
    <s v="114年度南投縣水土保持管理"/>
    <s v="依據農業部113.8.9農會字第1130122388號函"/>
    <n v="5500000"/>
    <x v="0"/>
  </r>
  <r>
    <x v="5"/>
    <s v="「2024南投世界茶葉博覽會活動整合規劃-追加計畫」之區域共好產業文化生態設置展館及特裝工作"/>
    <s v="依據農業部農村發展及水土保持署113.8.23農保休字第1132660833號函"/>
    <n v="2400000"/>
    <x v="0"/>
  </r>
  <r>
    <x v="5"/>
    <s v="113年度自主防災裝備及設備強化執行計畫"/>
    <s v="依據農業部農村發展及水土保持署113.8.7農保監字第1132668249號函"/>
    <n v="534000"/>
    <x v="0"/>
  </r>
  <r>
    <x v="5"/>
    <s v="114年度自主防災訓練管理執行計畫"/>
    <s v="依據農業部農村發展及水土保持署113.5.23農保監字第1132668016號函"/>
    <n v="3649000"/>
    <x v="0"/>
  </r>
  <r>
    <x v="6"/>
    <s v="113-114年度「景點優化體驗加值計畫」-南投縣鹿谷鄉挑竹步道整建工程"/>
    <s v="依據交通部觀光署113.4.24觀景字第1134000703號函"/>
    <n v="9450000"/>
    <x v="0"/>
  </r>
  <r>
    <x v="6"/>
    <s v="113年度交通部觀光署協助地方政府執行露營場輔導管理工作(南投縣執行露營場輔導管理作業計畫)"/>
    <s v="依據交通部觀光署113.4.2觀景字第11340005773號函"/>
    <n v="4485000"/>
    <x v="0"/>
  </r>
  <r>
    <x v="6"/>
    <s v="2024南投燈會活動"/>
    <s v="依據交通部觀光署113.1.30觀旅字第1135000218號函"/>
    <n v="2100000"/>
    <x v="0"/>
  </r>
  <r>
    <x v="6"/>
    <s v="113年度台灣好行服務升級計畫"/>
    <s v="依據交通部觀光署113.3.21觀旅字第1135000507號函"/>
    <n v="2750000"/>
    <x v="0"/>
  </r>
  <r>
    <x v="6"/>
    <s v="113年台灣好玩卡推廣計畫"/>
    <s v="依據交通部觀光署113.4.23觀旅字第11350007101號函"/>
    <n v="2000000"/>
    <x v="0"/>
  </r>
  <r>
    <x v="6"/>
    <s v="113年度借問站創新旅遊服務推廣修正計畫"/>
    <s v="依據交通部觀光署113.5.29觀旅字第11350008358號函"/>
    <n v="450000"/>
    <x v="0"/>
  </r>
  <r>
    <x v="6"/>
    <s v="2024南投巧克力咖啡節活動"/>
    <s v="依據交通部觀光署113.5.30觀旅字第1135001013號函"/>
    <n v="600000"/>
    <x v="0"/>
  </r>
  <r>
    <x v="6"/>
    <s v="2024南投星空季活動及品質提升計畫"/>
    <s v="依據交通部觀光署113.5.30觀旅字第1135001015號函"/>
    <n v="450000"/>
    <x v="0"/>
  </r>
  <r>
    <x v="6"/>
    <s v="2024清境火把節活動"/>
    <s v="依據交通部觀光署113.7.29觀旅字第1135001345號函"/>
    <n v="200000"/>
    <x v="0"/>
  </r>
  <r>
    <x v="7"/>
    <s v="地籍圖重測114年度計畫"/>
    <s v="依據內政部國土測繪中心113.7.30測籍字第1131555589號函"/>
    <n v="15500000"/>
    <x v="0"/>
  </r>
  <r>
    <x v="7"/>
    <s v="114年度非都市計畫地區圖解數化地籍圖整合建置工作"/>
    <s v="依據內政部國土測繪中心113.7.8測籍字第1131555547號函"/>
    <n v="1421000"/>
    <x v="0"/>
  </r>
  <r>
    <x v="7"/>
    <s v="114年度三維地籍建物整合建置工作"/>
    <s v="依據內政部113.8.7台內地字第1130263348號函"/>
    <n v="308000"/>
    <x v="0"/>
  </r>
  <r>
    <x v="7"/>
    <s v="113年度土地違規使用查處作業"/>
    <s v="依據內政部113.2.7內授國計字第1130801213號函"/>
    <n v="1000000"/>
    <x v="0"/>
  </r>
  <r>
    <x v="7"/>
    <s v="辦理仁愛鄉、南投市鄉村地區整體規劃作業"/>
    <s v="依據內政部113.7.23台內國字第1130808220號函"/>
    <n v="12000000"/>
    <x v="0"/>
  </r>
  <r>
    <x v="7"/>
    <s v="114年度農地重劃區緊急農水路改善計畫"/>
    <s v="依據農業部113.8.9農會字第1130122388號函"/>
    <n v="6110000"/>
    <x v="0"/>
  </r>
  <r>
    <x v="7"/>
    <s v="為銜接國土計畫法辦理使用地檢討變更作業"/>
    <s v="依據內政部113.8.21內授國計字第1130809470號函"/>
    <n v="390000"/>
    <x v="0"/>
  </r>
  <r>
    <x v="8"/>
    <s v="113年度中區水資源作業基金集集攔河堰清淤及營運公益支出補助執行計畫"/>
    <s v="依據經濟部水利署中區水資源分署113.4.24水中集字第11330022340號函"/>
    <n v="5000000"/>
    <x v="0"/>
  </r>
  <r>
    <x v="8"/>
    <s v="113年度疏濬工程公益支出分配額度"/>
    <s v="依據經濟部水利署第四河川分署113.3.8水四管字第1130203168E號函"/>
    <n v="8382139"/>
    <x v="0"/>
  </r>
  <r>
    <x v="8"/>
    <s v="污水下水道建設計畫"/>
    <s v="依據內政部113.8.8台內國字第1130808966號函"/>
    <n v="285912000"/>
    <x v="0"/>
  </r>
  <r>
    <x v="8"/>
    <s v="「污水下水道建設計畫-約用人員工作經費」"/>
    <s v="依據內政部113.8.8台內國字第1130808966號函"/>
    <n v="16405000"/>
    <x v="0"/>
  </r>
  <r>
    <x v="8"/>
    <s v="「污水下水道建設計畫-補助訂定直轄市及縣(市)下水道系統發展計畫工作經費(南投縣)」"/>
    <s v="依據內政部113.8.8台內國字第1130808966號函"/>
    <n v="3025000"/>
    <x v="0"/>
  </r>
  <r>
    <x v="8"/>
    <s v="擴大灌溉服務案件-鹿谷鄉永隆村隆鳳段721地號灌溉渠道工程"/>
    <s v="依據農業部農田水利署113.3.6農水建字第1138004268號函"/>
    <n v="4350000"/>
    <x v="0"/>
  </r>
  <r>
    <x v="8"/>
    <s v="擴大灌溉服務案件-八卦山旱灌區P7、P3蓄水池韌性提升工程"/>
    <s v="依據農業部農田水利署113.1.12農水建字第1138047040號函"/>
    <n v="14195280"/>
    <x v="0"/>
  </r>
  <r>
    <x v="8"/>
    <s v="113年度水質水量保護區專戶運用小組行政經費補助案"/>
    <s v="依據經濟部113.4.26經授水字第11360007970號函"/>
    <n v="170000"/>
    <x v="0"/>
  </r>
  <r>
    <x v="8"/>
    <s v="113年度水質水量保護區專戶運用小組行政經費補助案"/>
    <s v="依據經濟部水利署113.7.8經水事字第11331055460號函"/>
    <n v="376022"/>
    <x v="0"/>
  </r>
  <r>
    <x v="8"/>
    <s v="113年疏濬工程公益支出補助計畫-「八卦山高地旱灌業務保全及設備維護計畫」"/>
    <s v="依據經濟部水利署第四河川分署113.5.17水四管字第11302063860號函"/>
    <n v="3063284"/>
    <x v="0"/>
  </r>
  <r>
    <x v="8"/>
    <s v="校園周邊暨行車安全道路改善計畫-南投縣草屯鎮炎峰、草屯、虎山國小校園周邊道路改善工程"/>
    <s v="依據內政部國土管理署中區都市基礎工程分署113.3.11國署中所字第1131004074號函"/>
    <n v="3049200"/>
    <x v="0"/>
  </r>
  <r>
    <x v="8"/>
    <s v="永續提升人行安全計畫第1次提案補助-南投縣轄內各公所提報人行環境改善工程等3件"/>
    <s v="依據內政部113.6.7台內國字第1130805590號函"/>
    <n v="39325000"/>
    <x v="0"/>
  </r>
  <r>
    <x v="8"/>
    <s v="均衡城鄉村里道路改善計畫-南投縣轄內各公所提報等11件工程案"/>
    <s v="依據內政部113.6.21台內國字第1130805875號函"/>
    <n v="52080000"/>
    <x v="0"/>
  </r>
  <r>
    <x v="8"/>
    <s v="生活圈道路交通系統建設計畫(公路系統)6年計畫(111-116年)"/>
    <s v="依據交通部公路局113.8.6路規計字第1135002697號函"/>
    <n v="169284000"/>
    <x v="0"/>
  </r>
  <r>
    <x v="8"/>
    <s v="113年度中區水資源作業基金集集攔河堰清淤及營運公益支出-產業三號拱橋油漆維運工程"/>
    <s v="依據經濟部水利署中區水資源分署113.4.24水中集字第11330022340號函"/>
    <n v="12700000"/>
    <x v="0"/>
  </r>
  <r>
    <x v="8"/>
    <s v="114年度公共設施管線資料庫暨管理系統整合應用建置計畫"/>
    <s v="依據內政部國土管理署113.8.19國署工字第1130086939號函"/>
    <n v="7955000"/>
    <x v="0"/>
  </r>
  <r>
    <x v="8"/>
    <s v="113水里鄉水里村水里六路道路改善工程及113水里鄉水里村大灣路88巷道路拓寬工程"/>
    <s v="依據經濟部水利署第四河川分署113.5.17水四管字第11302063860函"/>
    <n v="1966000"/>
    <x v="0"/>
  </r>
  <r>
    <x v="8"/>
    <s v="113-114南投縣管區域排水三塊厝排水系統治理規劃及治理計畫"/>
    <s v="依據經濟部水利署113.1.3經水河字第11253481550號函"/>
    <n v="1066000"/>
    <x v="0"/>
  </r>
  <r>
    <x v="8"/>
    <s v="烏溪鳥嘴潭人工湖工程計畫公益支出份配數-購置取締砂石車交通執法設備"/>
    <s v="依據經濟部水利署中區水資源局112.9.12水中品字第11253072160號函"/>
    <n v="3170000"/>
    <x v="0"/>
  </r>
  <r>
    <x v="9"/>
    <s v="113年推動食米樂園計畫"/>
    <s v="依據農業部農糧署中區分署113.4.10農糧中稻字第1131280286B號函"/>
    <n v="300000"/>
    <x v="0"/>
  </r>
  <r>
    <x v="9"/>
    <s v="113年度水利宣導活動"/>
    <s v="依據經濟部水利署中區水資源分署113.3.4水中集字第11330013030號函"/>
    <n v="210000"/>
    <x v="0"/>
  </r>
  <r>
    <x v="9"/>
    <s v="113年各級公私立學校校園綠籬專案計畫"/>
    <s v="依據教育部113.3.19臺教資(六)字第1132701140B號函"/>
    <n v="4500000"/>
    <x v="0"/>
  </r>
  <r>
    <x v="9"/>
    <s v="成城國小六十週年校慶運動會暨『節電123、台電熊蓋讚』"/>
    <s v="依據台灣電力股份有限公司明潭發電廠113.3.15明潭字第1131860773號函"/>
    <n v="80000"/>
    <x v="0"/>
  </r>
  <r>
    <x v="9"/>
    <s v="113年全國身心障礙國民運動會"/>
    <s v="依據教育部體育署113.2.21臺教體署全(二)字第1120053596號函"/>
    <n v="5000000"/>
    <x v="0"/>
  </r>
  <r>
    <x v="9"/>
    <s v="113年全國身心障礙國民運動會增列經費"/>
    <s v="依據教育部體育署113.5.24臺教體署全(二)字第1130021335號函"/>
    <n v="450000"/>
    <x v="0"/>
  </r>
  <r>
    <x v="9"/>
    <s v="補助地方政府辦理環境教育輔導小組計畫"/>
    <s v="依據教育部113.8.7臺教會(四)字第1134400826J號函"/>
    <n v="1300000"/>
    <x v="0"/>
  </r>
  <r>
    <x v="9"/>
    <s v="充實國民中小學午餐人力實施計畫"/>
    <s v="依據教育部113.8.7臺教會(四)字第1134400826J號函"/>
    <n v="1185000"/>
    <x v="0"/>
  </r>
  <r>
    <x v="9"/>
    <s v="補助國民中小學及幼兒園學生投保團體保險之保險費"/>
    <s v="依據教育部113.8.7臺教會(四)字第1134400826J號函"/>
    <n v="9500000"/>
    <x v="0"/>
  </r>
  <r>
    <x v="9"/>
    <s v="推動體育班經營管理與課程教學、推動學校體育運動專業發展、辦理運動競賽與學校體育活動、整備學校運動場地設備器材、促進棒球、籃球、足球等各項球類發展"/>
    <s v="依據教育部113.8.14臺教授體字第1130900055J號函"/>
    <n v="78500000"/>
    <x v="0"/>
  </r>
  <r>
    <x v="9"/>
    <s v="強化原住民族學校運動人才訓練、改善原住民族地區學校運動場地及充實體育相關設備、辦理運動教練聘任及原住民族學生體育訓練與活動"/>
    <s v="依據教育部113.8.14臺教授體字第1130900055J號函"/>
    <n v="5000000"/>
    <x v="0"/>
  </r>
  <r>
    <x v="9"/>
    <s v="辦理區域性聯賽或對抗賽"/>
    <s v="依據教育部體育署113.7.16臺教體署計字第1130900016I號函"/>
    <n v="480000"/>
    <x v="0"/>
  </r>
  <r>
    <x v="9"/>
    <s v="地方政府改善基層運動訓練場館及強化場館維護與經營管理訓練環境改善事項"/>
    <s v="依據教育部體育署113.7.16臺教體署計字第1130900016I號函"/>
    <n v="16000000"/>
    <x v="0"/>
  </r>
  <r>
    <x v="9"/>
    <s v="運動教練及選手生涯照顧輔導"/>
    <s v="依據教育部體育署113.7.16臺教體署計字第1130900016I號函"/>
    <n v="470000"/>
    <x v="0"/>
  </r>
  <r>
    <x v="9"/>
    <s v="輔導基層訓練站培育優秀運動選手"/>
    <s v="依據教育部體育署113.7.16臺教體署計字第1130900016I號函"/>
    <n v="16000000"/>
    <x v="0"/>
  </r>
  <r>
    <x v="9"/>
    <s v="補助運動團隊訓練、參賽及增聘運動教練等經費"/>
    <s v="依據教育部體育署113.7.16臺教體署計字第1130900016I號函"/>
    <n v="8000000"/>
    <x v="0"/>
  </r>
  <r>
    <x v="9"/>
    <s v="112-114年度補助直轄市及縣市政府整建學校草地運動場計畫(114年度)"/>
    <s v="依據教育部體育署112.7.3臺教體署學(三)字第1120025339號函"/>
    <n v="5760000"/>
    <x v="0"/>
  </r>
  <r>
    <x v="9"/>
    <s v="教育部補助本縣明潭國中等15校辦理「113年度期中修整建運動場地」"/>
    <s v="依據教育部113.5.31臺教授體部字第1130022463E號函"/>
    <n v="71935320"/>
    <x v="0"/>
  </r>
  <r>
    <x v="9"/>
    <s v="國立草屯高級商工員生消費合作社辦理「購置營運設施及設備、辦公設備」經費"/>
    <s v="依據內政部113.2.17台內團字第1130007010號函"/>
    <n v="35000"/>
    <x v="0"/>
  </r>
  <r>
    <x v="9"/>
    <s v="113年度國民中小學充實健康中心設備"/>
    <s v="依據教育部國民及學前教育署113.4.10臺教國署學字第1135801350號函"/>
    <n v="882550"/>
    <x v="0"/>
  </r>
  <r>
    <x v="9"/>
    <s v="補助運動團隊訓練、參賽及增聘運動教練等經費"/>
    <s v="依據教育部體育署113.7.16臺教體署計字第1130900016I號函"/>
    <n v="4300000"/>
    <x v="0"/>
  </r>
  <r>
    <x v="9"/>
    <s v="運動i臺灣2.0計畫"/>
    <s v="依據教育部體育署113.7.16臺教體署計字第1130900016I號函"/>
    <n v="23356000"/>
    <x v="0"/>
  </r>
  <r>
    <x v="9"/>
    <s v="補助高級中等以下學校辦理藝術才能(含資賦優異)設備修繕及相關等業務經費"/>
    <s v="依據教育部113.8.7臺教會(四)字第1134400826J號函"/>
    <n v="2326000"/>
    <x v="0"/>
  </r>
  <r>
    <x v="9"/>
    <s v="辦理學前特殊教育及早期療育相關經費"/>
    <s v="依據教育部113.8.7臺教會(四)字第1134400826J號函"/>
    <n v="11692000"/>
    <x v="0"/>
  </r>
  <r>
    <x v="9"/>
    <s v="補助地方政府學生校外生活輔導會執行學生校外生活輔導工作"/>
    <s v="依據教育部113.8.7臺教會(四)字第1134400826J號函"/>
    <n v="120000"/>
    <x v="0"/>
  </r>
  <r>
    <x v="9"/>
    <s v="軍訓教官課稅配套"/>
    <s v="依據教育部113.8.7臺教會(四)字第1134400826J號函"/>
    <n v="72000"/>
    <x v="0"/>
  </r>
  <r>
    <x v="9"/>
    <s v="反毒活動"/>
    <s v="依據教育部113.8.7臺教會(四)字第1134400826J號函"/>
    <n v="600000"/>
    <x v="0"/>
  </r>
  <r>
    <x v="9"/>
    <s v="推動國民教育階段中輟生輔導及復學工作"/>
    <s v="依據教育部113.8.7臺教會(四)字第1134400826J號函"/>
    <n v="1471000"/>
    <x v="0"/>
  </r>
  <r>
    <x v="9"/>
    <s v="補助置國民中小學輔導教師之減授課節數鐘點費"/>
    <s v="依據教育部113.8.7臺教會(四)字第1134400826J號函"/>
    <n v="1056000"/>
    <x v="0"/>
  </r>
  <r>
    <x v="9"/>
    <s v="學生輔導諮商中心運作經費及專任專業輔導人員人事費"/>
    <s v="依據教育部113.8.7臺教會(四)字第1134400826J號函"/>
    <n v="24998000"/>
    <x v="0"/>
  </r>
  <r>
    <x v="9"/>
    <s v="補助各地方政府增置專任輔導教師"/>
    <s v="依據教育部113.8.7臺教會(四)字第1134400826J號函"/>
    <n v="55000000"/>
    <x v="0"/>
  </r>
  <r>
    <x v="9"/>
    <s v="114年度補助本縣推動學前及國民教育階段特殊教育工作等相關經費"/>
    <s v="依據教育部113.8.7臺教會(四)字第1134400826J號函、教育部國民及學前教育署113.8.6臺教國署原字第1135702592號函"/>
    <n v="41781000"/>
    <x v="0"/>
  </r>
  <r>
    <x v="9"/>
    <s v="辦理性平、霸凌防治及正向管教業務所需人力及業務經費"/>
    <s v="依據教育部113.8.7臺教會(四)字第1134400826J號函"/>
    <n v="8000000"/>
    <x v="0"/>
  </r>
  <r>
    <x v="9"/>
    <s v="113年度汰舊換新身心障礙學生交通車經費"/>
    <s v="依據教育部國民及學前教育署113.4.18臺教國署原字第1135700640B號函"/>
    <n v="4031700"/>
    <x v="0"/>
  </r>
  <r>
    <x v="9"/>
    <s v="13年度辦理推動兒童權利公約實施計畫"/>
    <s v="依據教育部國民及學前教育署113.4.25臺教國署學字第1135801701號函"/>
    <n v="229500"/>
    <x v="0"/>
  </r>
  <r>
    <x v="9"/>
    <s v="113年度辦理友善校園學生事務與輔導工作計畫"/>
    <s v="依據教育部國民及學前教育署113.7.3臺教國署學字第1130073952A號函"/>
    <n v="1922693"/>
    <x v="0"/>
  </r>
  <r>
    <x v="9"/>
    <s v="113年度改善及充實身心障礙資源班設施設備"/>
    <s v="依據教育部國民及學前教育署113.5.31臺教國署原字第1135701460號函"/>
    <n v="3652000"/>
    <x v="0"/>
  </r>
  <r>
    <x v="9"/>
    <s v="直轄市、縣(市)政府辦理公立高級中等以下學校及特殊教育學校無障礙校園環境盤點及精進作業"/>
    <s v="依據教育部113.3.20臺教授國部字第1135700351號函"/>
    <n v="3450071"/>
    <x v="0"/>
  </r>
  <r>
    <x v="9"/>
    <s v="113年度改善無障礙校園環境計畫"/>
    <s v="依據教育部國民及學前教育署113.3.11臺教國署原字第1135700363號函"/>
    <n v="5185000"/>
    <x v="0"/>
  </r>
  <r>
    <x v="9"/>
    <s v="113年度改善無障礙校園環境計畫(新建無障礙電梯)"/>
    <s v="依據教育部113.3.22臺教授國部字第1135700353號函"/>
    <n v="13600000"/>
    <x v="0"/>
  </r>
  <r>
    <x v="9"/>
    <s v="113年度特教資源中心運動輔具建置補助計畫"/>
    <s v="依據教育部體育署113.6.4臺教體署學(二)字第1130022652F號函"/>
    <n v="624000"/>
    <x v="0"/>
  </r>
  <r>
    <x v="9"/>
    <s v="113學年度輔導教師人力運用計畫第一期款經費"/>
    <s v="依據教育部國民及學前教育署113.7.1臺教國署學字第1135803294號函"/>
    <n v="16723000"/>
    <x v="0"/>
  </r>
  <r>
    <x v="9"/>
    <s v="增置特殊教育法第51條第4項編制內正式特殊教育教師"/>
    <s v="依據教育部國民及學前教育署113.4.8臺教國署原字第1135700702號函"/>
    <n v="801000"/>
    <x v="0"/>
  </r>
  <r>
    <x v="9"/>
    <s v="113年度汰舊換新身心障礙學生交通車增列經費"/>
    <s v="依據教育部國民及學前教育署113.7.15臺教國署原字第1130073905B號函"/>
    <n v="215706"/>
    <x v="0"/>
  </r>
  <r>
    <x v="9"/>
    <s v="推動過渡性教育措施試辦計畫"/>
    <s v="依據教育部國民及學前教育署113.6.26臺教國署學字第1135803529I號函"/>
    <n v="1539873"/>
    <x v="0"/>
  </r>
  <r>
    <x v="9"/>
    <s v="113學年度學前教育階段專業團隊專業人員及助理人員經費"/>
    <s v="依據教育部國民及學前教育署113.6.25臺教國署幼字第1135601226號函"/>
    <n v="2143066"/>
    <x v="0"/>
  </r>
  <r>
    <x v="9"/>
    <s v="113年辦理學務輔導工作所需人力及業務經費計畫"/>
    <s v="依據教育部國民及學前教育署113.8.1臺教國署學字第1135804720號函"/>
    <n v="4974716"/>
    <x v="0"/>
  </r>
  <r>
    <x v="9"/>
    <s v="113學年度增置高級中等以下學校及幼兒園分散式資源班及巡迴輔導班教師規劃"/>
    <s v="依據教育部國民及學前教育署113.8.14臺教國署原字第1135702280C號函"/>
    <n v="1335000"/>
    <x v="0"/>
  </r>
  <r>
    <x v="9"/>
    <s v="113學年度補助地方政府試辦成立國民中學學生會或其他相關自治組織計畫"/>
    <s v="依據教育部國民及學前教育署113.7.4臺教國署學字第1135803959號函"/>
    <n v="60000"/>
    <x v="0"/>
  </r>
  <r>
    <x v="9"/>
    <s v="113年因應取消軍訓教官薪資所得免稅配套措施校園安全值班費"/>
    <s v="依據教育部國民及學前教育署113.8.27臺教國署學字第1135805176號函"/>
    <n v="22000"/>
    <x v="0"/>
  </r>
  <r>
    <x v="9"/>
    <s v="縣(市)教育網路中心基礎維運計畫"/>
    <s v="依據教育部113.8.7臺教會(四)字第1134400826J號函"/>
    <n v="4221000"/>
    <x v="0"/>
  </r>
  <r>
    <x v="9"/>
    <s v="1.「推動中小學數位學習精進方案」114年中小學實施計畫_x000a_(1)數位內容及教學軟體_x000a_(2)師培與支持系統(教師增能研習、代理代課費、數位學習推動辦公室專/兼任人力及運作費、行政管理費等)_x000a_2.BYOD、THSD計畫_x000a_3.雙語數位學伴計畫_x000a_4.教育大數據相關計畫"/>
    <s v="依據教育部113.8.7臺教會(四)字第1134400826J號函"/>
    <n v="41128000"/>
    <x v="0"/>
  </r>
  <r>
    <x v="9"/>
    <s v="校園網路優化補助(AP)"/>
    <s v="依據教育部113.8.7臺教會(四)字第1134400826J號函"/>
    <n v="4536000"/>
    <x v="0"/>
  </r>
  <r>
    <x v="9"/>
    <s v="第二期數位學習深耕計畫"/>
    <s v="依據教育部113.8.7臺教會(四)字第1134400826J號函"/>
    <n v="500000"/>
    <x v="0"/>
  </r>
  <r>
    <x v="9"/>
    <s v="補助高級中等以下學校及教保服務機構投保公共意外責任保險"/>
    <s v="依據教育部113.8.7臺教會(四)字第1134400826J號函"/>
    <n v="1120000"/>
    <x v="0"/>
  </r>
  <r>
    <x v="9"/>
    <s v="強化智慧學習暨教學計畫-數位學習教師增能工作坊"/>
    <s v="依據教育部113.8.7臺教會(四)字第1134400830J號函"/>
    <n v="1087000"/>
    <x v="0"/>
  </r>
  <r>
    <x v="9"/>
    <s v="校園5G示範教室與學習載具計畫"/>
    <s v="依據教育部113.8.7臺教會(四)字第1134400830J號函"/>
    <n v="12060000"/>
    <x v="0"/>
  </r>
  <r>
    <x v="9"/>
    <s v="113年度高級中等學校充實教學實習設備計畫(一般科目)經費"/>
    <s v="依據教育部國民及學前教育署113.1.31臺教國署高字第1135400035A號函"/>
    <n v="448050"/>
    <x v="0"/>
  </r>
  <r>
    <x v="9"/>
    <s v="113年直轄市及縣(市)立高級中等學校改善校園環境與充實設施設備計畫"/>
    <s v="依據教育部國民及學前教育署113.2.7臺教國署高字第1135400026號函"/>
    <n v="4296000"/>
    <x v="0"/>
  </r>
  <r>
    <x v="9"/>
    <s v="「113年度教育部校園網路優化補助案」經費"/>
    <s v="依據教育部113.4.29臺教資通字第1132701561I號函"/>
    <n v="1307000"/>
    <x v="0"/>
  </r>
  <r>
    <x v="9"/>
    <s v="補助新豐國小「113年度充實設施設備-校園教學環境設備」經費"/>
    <s v="依據教育部國民及學前教育署113.5.22臺教國署國字第1135501238號函"/>
    <n v="760000"/>
    <x v="0"/>
  </r>
  <r>
    <x v="9"/>
    <s v="「112-113年5G新科技學習示範學校計畫」113年縣市XR數位共學中心擴充與課程精進計畫"/>
    <s v="依據教育部113.6.6臺教資(三)字第1132702319G號函"/>
    <n v="2703700"/>
    <x v="0"/>
  </r>
  <r>
    <x v="9"/>
    <s v="113年度偏遠地區學校及非山非市學校(非原住民學校)設施設備計畫"/>
    <s v="依據教育部國民及學前教育署113.7.3臺教國署國字第1135501405號函"/>
    <n v="6705608"/>
    <x v="0"/>
  </r>
  <r>
    <x v="9"/>
    <s v="113年度營造原住民族文化學習場域計畫"/>
    <s v="依據教育部國民及學前教育署113.6.20臺教國署原字第1135701618號函及教育部113.5.20臺教授國部字第1135701040號函"/>
    <n v="4000000"/>
    <x v="0"/>
  </r>
  <r>
    <x v="9"/>
    <s v="113學年度教育優先區計畫"/>
    <s v="依據教育部國民及學前教育署113.7.5臺教國署國字第1135502621號函及113.7.29臺教國署國字第1135502859號函"/>
    <n v="108169"/>
    <x v="0"/>
  </r>
  <r>
    <x v="9"/>
    <s v="推動各級學校及相關單位辦理美感與藝術教育相關措施"/>
    <s v="依據教育部113.8.7臺教會(四)字第1134400826J號函"/>
    <n v="3680000"/>
    <x v="0"/>
  </r>
  <r>
    <x v="9"/>
    <s v="補助各直轄市、縣市政府推動教師專業發展支持系統"/>
    <s v="依據教育部113.8.7臺教會(四)字第1134400826J號函"/>
    <n v="4252000"/>
    <x v="0"/>
  </r>
  <r>
    <x v="9"/>
    <s v="補助公立高級中等學校編制外行政人力計畫"/>
    <s v="依據教育部113.8.7臺教會(四)字第1134400826J號函"/>
    <n v="1260000"/>
    <x v="0"/>
  </r>
  <r>
    <x v="9"/>
    <s v="高中職優質化輔助方案"/>
    <s v="依據教育部113.8.7臺教會(四)字第1134400826J號函"/>
    <n v="4164000"/>
    <x v="0"/>
  </r>
  <r>
    <x v="9"/>
    <s v="高中職適性學習社區教育資源均質化實施方案"/>
    <s v="依據教育部113.8.7臺教會(四)字第1134400826J號函"/>
    <n v="800000"/>
    <x v="0"/>
  </r>
  <r>
    <x v="9"/>
    <s v="推動高級中等學校多元入學、適性入學說明會、學生學習表現及成效蒐集等經費"/>
    <s v="依據教育部113.8.7臺教會(四)字第1134400826J號函"/>
    <n v="675000"/>
    <x v="0"/>
  </r>
  <r>
    <x v="9"/>
    <s v="補助辦理高中職學生學習扶助方案"/>
    <s v="依據教育部113.8.7臺教會(四)字第1134400826J號函"/>
    <n v="281000"/>
    <x v="0"/>
  </r>
  <r>
    <x v="9"/>
    <s v="推動高級中等教育階段實驗教育、自主學習空間環境及學生學習成果展現"/>
    <s v="依據教育部113.8.7臺教會(四)字第1134400826J號函"/>
    <n v="167000"/>
    <x v="0"/>
  </r>
  <r>
    <x v="9"/>
    <s v="推動高級中等以下學校科學教育、學科能力競賽及科學班計畫等相關經費"/>
    <s v="依據教育部113.8.7臺教會(四)字第1134400826J號函"/>
    <n v="190000"/>
    <x v="0"/>
  </r>
  <r>
    <x v="9"/>
    <s v="推動十二年國民基本教育課程綱要"/>
    <s v="依據教育部113.8.7臺教會(四)字第1134400826J號函"/>
    <n v="2392000"/>
    <x v="0"/>
  </r>
  <r>
    <x v="9"/>
    <s v="高級中等學校調整基本教學節數、推動新課綱課程及置課程諮詢教師新增鐘點費"/>
    <s v="依據教育部113.8.7臺教會(四)字第1134400826J號函"/>
    <n v="580000"/>
    <x v="0"/>
  </r>
  <r>
    <x v="9"/>
    <s v="辦理高級中等學校學生與國內大專院校外籍生交流等相關經費"/>
    <s v="依據教育部113.8.7臺教會(四)字第1134400826J號函"/>
    <n v="10000"/>
    <x v="0"/>
  </r>
  <r>
    <x v="9"/>
    <s v="提升高級中等學校學生英語文成效等相關經費"/>
    <s v="依據教育部113.8.7臺教會(四)字第1134400826J號函"/>
    <n v="100000"/>
    <x v="0"/>
  </r>
  <r>
    <x v="9"/>
    <s v="補助國民小學弱勢學生兒童課後照顧(含夜光天使)服務費用"/>
    <s v="依據教育部113.8.7臺教會(四)字第1134400826J號函"/>
    <n v="3500000"/>
    <x v="0"/>
  </r>
  <r>
    <x v="9"/>
    <s v="補助推動實驗教育計畫"/>
    <s v="依據教育部113.8.7臺教會(四)字第1134400826J號函"/>
    <n v="400000"/>
    <x v="0"/>
  </r>
  <r>
    <x v="9"/>
    <s v="補助辦理國中小學生學習扶助整體行政推動計畫、學校開班計畫、課中學習扶助增置代理教師計畫等學習扶助計畫所需經費"/>
    <s v="依據教育部113.8.7臺教會(四)字第1134400826J號函"/>
    <n v="42137000"/>
    <x v="0"/>
  </r>
  <r>
    <x v="9"/>
    <s v="補助引進外籍英語教學人員或國際教育相關計畫所需經費"/>
    <s v="依據教育部113.8.7臺教會(四)字第1134400826J號函"/>
    <n v="2950000"/>
    <x v="0"/>
  </r>
  <r>
    <x v="9"/>
    <s v="落實國中教學正常化及推動活化教學相關事項所需經費"/>
    <s v="依據教育部113.8.7臺教會(四)字第1134400826J號函"/>
    <n v="1692000"/>
    <x v="0"/>
  </r>
  <r>
    <x v="9"/>
    <s v="建置中央課程與教學輔導諮詢教師團隊及輔導網絡所需經費"/>
    <s v="依據教育部113.8.7臺教會(四)字第1134400826J號函"/>
    <n v="399000"/>
    <x v="0"/>
  </r>
  <r>
    <x v="9"/>
    <s v="辦理國民中小學戶外教育所需經費"/>
    <s v="依據教育部113.8.7臺教會(四)字第1134400826J號函"/>
    <n v="2915000"/>
    <x v="0"/>
  </r>
  <r>
    <x v="9"/>
    <s v="辦理海洋教育課程與教學事項所需經費"/>
    <s v="依據教育部113.8.7臺教會(四)字第1134400826J號函"/>
    <n v="1003000"/>
    <x v="0"/>
  </r>
  <r>
    <x v="9"/>
    <s v="推動數學、自然科學(含實驗設備)、自造教育、參加國際競賽及國際評比所需經費"/>
    <s v="依據教育部113.8.7臺教會(四)字第1134400826J號函"/>
    <n v="1959000"/>
    <x v="0"/>
  </r>
  <r>
    <x v="9"/>
    <s v="辦理國教業務所需人力、推動課程與教學相關事項(含金融教育、書法教育及安全教育等)所需經費"/>
    <s v="依據教育部113.8.7臺教會(四)字第1134400826J號函"/>
    <n v="686000"/>
    <x v="0"/>
  </r>
  <r>
    <x v="9"/>
    <s v="辦理教科書審查及部編本教科書配套措施計畫所需經費"/>
    <s v="依據教育部113.8.7臺教會(四)字第1134400826J號函"/>
    <n v="1800000"/>
    <x v="0"/>
  </r>
  <r>
    <x v="9"/>
    <s v="辦理十二年國民基本教育相關課程及精進國民中小學教學品質計畫事項所需經費"/>
    <s v="依據教育部113.8.7臺教會(四)字第1134400826J號函"/>
    <n v="5408000"/>
    <x v="0"/>
  </r>
  <r>
    <x v="9"/>
    <s v="補助各地方政府強化英語教學與設備、推動多元英語師資與教師增能活動及提升學生學習與推動各項教學創新計畫所需經費"/>
    <s v="依據教育部113.8.7臺教會(四)字第1134400826J號函"/>
    <n v="551000"/>
    <x v="0"/>
  </r>
  <r>
    <x v="9"/>
    <s v="補助縣市政府依據「國民小學與國民中學班級編制及教職員員額編制準則」提高國小教師員額編制至每班1.65師(含學生編班人數相關事項)所需經費"/>
    <s v="依據教育部113.8.7臺教會(四)字第1134400826J號函"/>
    <n v="26248000"/>
    <x v="0"/>
  </r>
  <r>
    <x v="9"/>
    <s v="補助增置公立國民中學教學人力"/>
    <s v="依據教育部113.8.7臺教會(四)字第1134400826J號函"/>
    <n v="47114000"/>
    <x v="0"/>
  </r>
  <r>
    <x v="9"/>
    <s v="教師課稅相關配套所需費用(含幼兒園)"/>
    <s v="依據教育部113.8.7臺教會(四)字第1134400826J號函"/>
    <n v="181428000"/>
    <x v="0"/>
  </r>
  <r>
    <x v="9"/>
    <s v="補助地方政府辦理教學卓越獎初選活動、初選獎金、獲教學卓越獎團隊之獎金等所需經費"/>
    <s v="依據教育部113.8.7臺教會(四)字第1134400826J號函"/>
    <n v="501000"/>
    <x v="0"/>
  </r>
  <r>
    <x v="9"/>
    <s v="推動國民中學學生生涯發展教育計畫所需經費"/>
    <s v="依據教育部113.8.7臺教會(四)字第1134400826J號函"/>
    <n v="9431000"/>
    <x v="0"/>
  </r>
  <r>
    <x v="9"/>
    <s v="研發國中教育會考試題、國中教育會考之冷氣費用及辦理國中教育會考試務工作等相關經費所需經費"/>
    <s v="依據教育部113.8.7臺教會(四)字第1134400826J號函"/>
    <n v="1011000"/>
    <x v="0"/>
  </r>
  <r>
    <x v="9"/>
    <s v="推動鼓勵家長參與教育計畫"/>
    <s v="依據教育部113.8.7臺教會(四)字第1134400826J號函"/>
    <n v="245000"/>
    <x v="0"/>
  </r>
  <r>
    <x v="9"/>
    <s v="補助公立國民小學兼任及代課教師鐘點費調增差額"/>
    <s v="依據教育部113.8.7臺教會(四)字第1134400826J號函"/>
    <n v="4500000"/>
    <x v="0"/>
  </r>
  <r>
    <x v="9"/>
    <s v="推動原住民族實驗教育、特色課程及課後輔導相關經費"/>
    <s v="依據教育部113.8.7臺教會(四)字第1134400826J號函"/>
    <n v="7070000"/>
    <x v="0"/>
  </r>
  <r>
    <x v="9"/>
    <s v="辦理及推展國家語言整體發展方案-國中小教育階段所需經費(含本土語言及夏日樂學計畫)"/>
    <s v="依據教育部113.8.7臺教會(四)字第1134400826J號函"/>
    <n v="31233000"/>
    <x v="0"/>
  </r>
  <r>
    <x v="9"/>
    <s v="因應本土語文納入部定必修2學分，推動高級中等學校本土教育相關經費"/>
    <s v="依據教育部113.8.7臺教會(四)字第1134400826J號函"/>
    <n v="320000"/>
    <x v="0"/>
  </r>
  <r>
    <x v="9"/>
    <s v="補助各地方政府設置原住民族教育資源中心"/>
    <s v="依據教育部113.8.7臺教會(四)字第1134400826J號函"/>
    <n v="1897000"/>
    <x v="0"/>
  </r>
  <r>
    <x v="9"/>
    <s v="辦理原住民族語言教學、教材編印經費"/>
    <s v="依據教育部113.8.7臺教會(四)字第1134400826J號函"/>
    <n v="10460000"/>
    <x v="0"/>
  </r>
  <r>
    <x v="9"/>
    <s v="因應十二年國民基本教育課程綱要推動開設臺灣手語課程經費"/>
    <s v="依據教育部113.8.7臺教會(四)字第1134400826J號函"/>
    <n v="907000"/>
    <x v="0"/>
  </r>
  <r>
    <x v="9"/>
    <s v="補助縣市新住民子女教育行政人力及建置系統網站經費"/>
    <s v="依據教育部113.8.7臺教會(四)字第1134400826J號函"/>
    <n v="500000"/>
    <x v="0"/>
  </r>
  <r>
    <x v="9"/>
    <s v="提升新住民子女及少數族群教育實施計畫"/>
    <s v="依據教育部113.8.7臺教會(四)字第1134400826J號函"/>
    <n v="714000"/>
    <x v="0"/>
  </r>
  <r>
    <x v="9"/>
    <s v="培訓新住民語文師資及推動新住民語文課程經費"/>
    <s v="依據教育部113.8.7臺教會(四)字第1134400826J號函"/>
    <n v="1630000"/>
    <x v="0"/>
  </r>
  <r>
    <x v="9"/>
    <s v="推動國際交流及職場體驗經費"/>
    <s v="依據教育部113.8.7臺教會(四)字第1134400826J號函"/>
    <n v="200000"/>
    <x v="0"/>
  </r>
  <r>
    <x v="9"/>
    <s v="推動中小學國際教育中程計畫政策，辦理國際教育等相關經費"/>
    <s v="依據教育部113.8.7臺教會(四)字第1134400826J號函"/>
    <n v="1350000"/>
    <x v="0"/>
  </r>
  <r>
    <x v="9"/>
    <s v="自願赴偏遠地區學校服務之校長及教師投保傷害保險之保險費"/>
    <s v="依據教育部113.8.7臺教會(四)字第1134400826J號函"/>
    <n v="6000"/>
    <x v="0"/>
  </r>
  <r>
    <x v="9"/>
    <s v="補助地方政府辦理教師諮商輔導支持服務"/>
    <s v="依據教育部113.8.7臺教會(四)字第1134400826J號函"/>
    <n v="100000"/>
    <x v="0"/>
  </r>
  <r>
    <x v="9"/>
    <s v="補助地方政府國民小學兒童課照身心障礙專班"/>
    <s v="依據教育部113.8.7臺教會(四)字第1134400826J號函"/>
    <n v="5188000"/>
    <x v="0"/>
  </r>
  <r>
    <x v="9"/>
    <s v="2030雙語政策－國際學伴計畫"/>
    <s v="依據教育部113.8.7臺教會(四)字第1134400830J號函"/>
    <n v="62000"/>
    <x v="0"/>
  </r>
  <r>
    <x v="9"/>
    <s v="2030雙語政策－建置國中小雙語化教育計畫"/>
    <s v="依據教育部113.8.7臺教會(四)字第1134400830J號函"/>
    <n v="69019000"/>
    <x v="0"/>
  </r>
  <r>
    <x v="9"/>
    <s v="2030雙語政策－提升高級中等學校學生英語及雙語相關推動計畫"/>
    <s v="依據教育部113.8.7臺教會(四)字第1134400830J號函"/>
    <n v="2657000"/>
    <x v="0"/>
  </r>
  <r>
    <x v="9"/>
    <s v="113學年度精進國民中小學教師專業與課程品質計畫"/>
    <s v="依據教育部國民及學前教育署113.6.17臺教國署國字第1135502027號函"/>
    <n v="22741400"/>
    <x v="0"/>
  </r>
  <r>
    <x v="9"/>
    <s v="113學年度國民中學技藝教育專案編班開辦經費"/>
    <s v="依據教育部國民及學前教育署113.7.17臺教國署國字第1135502897號函"/>
    <n v="2550020"/>
    <x v="0"/>
  </r>
  <r>
    <x v="9"/>
    <s v="113學年度學習區完全免試國中提升學習品質計畫"/>
    <s v="依據教育部國民及學前教育署113.8.16臺教國署國字第1135503578號函"/>
    <n v="2089234"/>
    <x v="0"/>
  </r>
  <r>
    <x v="9"/>
    <s v="113年夢的N次方計畫"/>
    <s v="依據教育部國民及學前教育署113.7.10臺教國署國字第1130073021A號函"/>
    <n v="293600"/>
    <x v="0"/>
  </r>
  <r>
    <x v="9"/>
    <s v="113學年度科技教育推動總體計畫"/>
    <s v="依據教育部國民及學前教育署113.7.11臺教國署國字第1135502576號函"/>
    <n v="10679692"/>
    <x v="0"/>
  </r>
  <r>
    <x v="9"/>
    <s v="113學年度公立國民中小學校與國外姊妹校互惠機制實施計畫"/>
    <s v="依據教育部國民及學前教育署113.7.2臺教國署國字第1135502274號函"/>
    <n v="552000"/>
    <x v="0"/>
  </r>
  <r>
    <x v="9"/>
    <s v="原住民族實驗教育補助計畫"/>
    <s v="依據原住民族委員會113.7.5原民綜字第1130033140號函"/>
    <n v="5000000"/>
    <x v="0"/>
  </r>
  <r>
    <x v="9"/>
    <s v="推展以民族教育為特色之學校本位課程計畫"/>
    <s v="依據原住民族委員會113.7.5原民綜字第1130033140號函"/>
    <n v="434500"/>
    <x v="0"/>
  </r>
  <r>
    <x v="9"/>
    <s v="鼓勵原住民學生多元智能發展補助計畫"/>
    <s v="依據原住民族委員會113.7.5原民綜字第1130033140號函"/>
    <n v="2250000"/>
    <x v="0"/>
  </r>
  <r>
    <x v="9"/>
    <s v="補助地方政府推動客家語言發展相關計畫"/>
    <s v="依據客家委員會113.5.15客會語字第1130003720號函"/>
    <n v="2460000"/>
    <x v="0"/>
  </r>
  <r>
    <x v="9"/>
    <s v="112學年度國民小學及國民中學活化教學與多元學習計畫第二期款"/>
    <s v="依據教育部國民及學前教育署112.8.24臺教國署國字第1120107558號函"/>
    <n v="14013396"/>
    <x v="0"/>
  </r>
  <r>
    <x v="9"/>
    <s v="113學年度國民小學及國民中學活化教學與多元學習計畫經費"/>
    <s v="依據教育部國民及學前教育署113.8.12臺教國署國字第1135503715號函"/>
    <n v="27772438"/>
    <x v="0"/>
  </r>
  <r>
    <x v="9"/>
    <s v="112學年度辦理學校型態原住民族實驗教育計畫(實驗期及籌備期)資本門經費"/>
    <s v="依據原住民族委員會112.7.21原民教字第1120035717號函暨112.8.21原民教字第1120039931號函"/>
    <n v="400000"/>
    <x v="0"/>
  </r>
  <r>
    <x v="9"/>
    <s v="113年本府教師專業審查會運作經費"/>
    <s v="依據教育部國民及學前教育署113.3.19臺教國署人字第1136000349號函"/>
    <n v="223778"/>
    <x v="0"/>
  </r>
  <r>
    <x v="9"/>
    <s v="113學年度推動國小合理教師員額事項所需經費"/>
    <s v="依據教育部國民及學前教育署113.6.25臺教國署國字第1135502121號函及113.6.21臺教國署國字第1135502061號函"/>
    <n v="45666368"/>
    <x v="0"/>
  </r>
  <r>
    <x v="9"/>
    <s v="112學年度國民小學辦理課後照顧服務班低收入戶、身心障礙及原住民學生參加費用(含冷氣使用電費)及調整服務人員上班時間鐘點費所增差額之補助經費第二期款"/>
    <s v="依據教育部國民及學前教育署113.4.30臺教國署國字第1135501050號函"/>
    <n v="2677387"/>
    <x v="0"/>
  </r>
  <r>
    <x v="9"/>
    <s v="112學年度國民小學辦理夜光天使點燈專案計畫之補助經費第二期款"/>
    <s v="依據教育部國民及學前教育署113.4.15臺教國署國字第1135500846號函"/>
    <n v="440754"/>
    <x v="0"/>
  </r>
  <r>
    <x v="9"/>
    <s v="112學年度國民小學兒童課後照顧服務身心障礙專班之補助經費第二期款"/>
    <s v="依據教育部國民及學前教育署113.5.20臺教國署原字第1135701013號函"/>
    <n v="631954"/>
    <x v="0"/>
  </r>
  <r>
    <x v="9"/>
    <s v="113學年度國民小學夜光天使點燈專案計畫補助經費"/>
    <s v="依據教育部國民及學前教育署113.7.19臺教國署國字第1135502454號函"/>
    <n v="5431424"/>
    <x v="0"/>
  </r>
  <r>
    <x v="9"/>
    <s v="113學年度國民小學辦理課後照顧服務班低收入戶、身心障礙及原住民學生參加費用(含冷氣使用電費)及調整服務人員上班時間鐘點費所增差額之補助經費"/>
    <s v="依據教育部國民及學前教育署113.7.19臺教國署國字第1135502360號函"/>
    <n v="2358918"/>
    <x v="0"/>
  </r>
  <r>
    <x v="9"/>
    <s v="113學年度「擴大引進外籍英語教學人員計畫」經費"/>
    <s v="依據教育部國民及學前教育署113.5.24臺教國署國字第1135501369號函"/>
    <n v="37618516"/>
    <x v="0"/>
  </r>
  <r>
    <x v="9"/>
    <s v="113學年度擴大引進外籍英語教學人員計畫第1次經費調整補助"/>
    <s v="依據教育部國民及學前教育署113.7.29臺教國署國字第1135502738號函"/>
    <n v="5576357"/>
    <x v="0"/>
  </r>
  <r>
    <x v="9"/>
    <s v="113學年度高級中等學校實施『半導體』課程計畫"/>
    <s v="依據教育部國民及學前教育署113.7.30臺教國署高字第1135404125X號函"/>
    <n v="960000"/>
    <x v="0"/>
  </r>
  <r>
    <x v="9"/>
    <s v="113學年度部分領域課程雙語教學實施計畫"/>
    <s v="依據教育部國民及學前教育署113.7.19臺教國署國字第1135502340號函"/>
    <n v="7718618"/>
    <x v="0"/>
  </r>
  <r>
    <x v="9"/>
    <s v="113學年度「2030雙語政策－提升國中小師生口說英語展能樂學計畫」"/>
    <s v="依據教育部國民及學前教育署113.8.26臺教國署國字第1135504182號函"/>
    <n v="10320000"/>
    <x v="0"/>
  </r>
  <r>
    <x v="9"/>
    <s v="補助成人教育、補習班、兒童課後照顧中心、童軍教育，增置短期補習班人力及終身學習計畫等經費"/>
    <s v="依據教育部113.8.7臺教會(四)字第1134400826J號函"/>
    <n v="2513000"/>
    <x v="0"/>
  </r>
  <r>
    <x v="9"/>
    <s v="推動社區大學相關計畫 、社區教育、社區多功能學習中心、學習型城市計畫等經費"/>
    <s v="依據教育部113.8.7臺教會(四)字第1134400826J號函"/>
    <n v="14046000"/>
    <x v="0"/>
  </r>
  <r>
    <x v="9"/>
    <s v="辦理各項家庭教育服務、新住民教育輔導活動等經費"/>
    <s v="依據教育部113.8.7臺教會(四)字第1134400826J號函"/>
    <n v="8597000"/>
    <x v="0"/>
  </r>
  <r>
    <x v="9"/>
    <s v="教育部補助申辦樂齡學習中心、樂齡大學計畫等經費"/>
    <s v="依據教育部113.8.7臺教會(四)字第1134400826J號函"/>
    <n v="9718000"/>
    <x v="0"/>
  </r>
  <r>
    <x v="9"/>
    <s v="推動國中小閱讀計畫(含閱讀磐石學校獎勵金)"/>
    <s v="依據教育部113.8.7臺教會(四)字第1134400826J號函"/>
    <n v="1954000"/>
    <x v="0"/>
  </r>
  <r>
    <x v="9"/>
    <s v="補助偏鄉學校藝文設施相關經費"/>
    <s v="依據教育部113.8.7臺教會(四)字第1134400826J號函"/>
    <n v="995000"/>
    <x v="0"/>
  </r>
  <r>
    <x v="9"/>
    <s v="補助直轄市及各縣市政府辦理全國學生美術比賽初賽相關費用經費"/>
    <s v="依據教育部113.8.7臺教會(四)字第1134400826J號函"/>
    <n v="40000"/>
    <x v="0"/>
  </r>
  <r>
    <x v="9"/>
    <s v="補助國中小圖書館(室)藏書量經費"/>
    <s v="依據教育部113.8.7臺教會(四)字第1134400826J號函"/>
    <n v="15652000"/>
    <x v="0"/>
  </r>
  <r>
    <x v="9"/>
    <s v="補助辦理交通安全業務所需相關經費"/>
    <s v="依據教育部113.8.7臺教會(四)字第1134400826J號函"/>
    <n v="304000"/>
    <x v="0"/>
  </r>
  <r>
    <x v="9"/>
    <s v="113學年度教育部國民及學前教育署增置國民中小學圖書館閱讀推動教師計畫"/>
    <s v="依據教育部國民及學前教育署113.5.20臺教國署國字第1135501305號函"/>
    <n v="2348040"/>
    <x v="0"/>
  </r>
  <r>
    <x v="9"/>
    <s v="在職教保員進修幼兒園師資職前教育課程學分費補助"/>
    <s v="依據教育部國民及學前教育署113.8.7臺教會(四)字第1134400826J號函"/>
    <n v="100000"/>
    <x v="0"/>
  </r>
  <r>
    <x v="9"/>
    <s v="辦理少子女化對策計畫、學前幼兒就學補助暨推動學前教育業務及促進幼教發展等相關經費所含項目"/>
    <s v="依據教育部113.8.7臺教會(四)字第1134400826J號函"/>
    <n v="1218360000"/>
    <x v="0"/>
  </r>
  <r>
    <x v="9"/>
    <s v="推動幼童車屆齡新購與汰換"/>
    <s v="依據教育部113.8.7臺教會(四)字第1134400826J號函"/>
    <n v="4050000"/>
    <x v="0"/>
  </r>
  <r>
    <x v="9"/>
    <s v="114年度沉浸式族語教學幼兒園計畫"/>
    <s v="依據原住民族委員會113.7.5原民綜字第1130033140號函"/>
    <n v="6300000"/>
    <x v="0"/>
  </r>
  <r>
    <x v="9"/>
    <s v="113年度推動辦理教保相關人員違法事件調查案件所需業務費"/>
    <s v="依據教育部國民及學前教育署113.3.15臺教國署幼字第1135600204號函"/>
    <n v="801000"/>
    <x v="0"/>
  </r>
  <r>
    <x v="9"/>
    <s v="113年7月至114年8月公立幼兒園辦理延長照顧服務加置照顧服務人力人事費"/>
    <s v="依據教育部國民及學前教育署113.5.23臺教國署幼字第1135600709號函"/>
    <n v="5061870"/>
    <x v="0"/>
  </r>
  <r>
    <x v="9"/>
    <s v="113學年度我國少子女化對策計畫之各項幼生就學補助及育兒津貼等補助經費第二期款"/>
    <s v="依據教育部國民及學前教育署113.6.20臺教國署幼字第1135601274號函"/>
    <n v="125450000"/>
    <x v="0"/>
  </r>
  <r>
    <x v="9"/>
    <s v="113年教保服務人員諮商輔導支持計畫"/>
    <s v="依據教育部國民及學前教育署113.3.29臺教國署人字第1136000361J號函"/>
    <n v="534000"/>
    <x v="0"/>
  </r>
  <r>
    <x v="9"/>
    <s v="補助南投市立幼兒園辦理建築物耐震補強工程"/>
    <s v="依據教育部國民及學前教育署113.7.3臺教國署幼字第1130073866號函"/>
    <n v="1824457"/>
    <x v="0"/>
  </r>
  <r>
    <x v="9"/>
    <s v="113年度嘉和國小附設幼兒園等3園充實及改善教學環境設備"/>
    <s v="依據教育部國民及學前教育署113.7.30臺教國署幼字第1135601318號函"/>
    <n v="2588500"/>
    <x v="0"/>
  </r>
  <r>
    <x v="9"/>
    <s v="113學年度沉浸式族語教學幼兒園補助計畫"/>
    <s v="依據原住民族委員會113.8.2原民教字第1130039320號函"/>
    <n v="2869296"/>
    <x v="0"/>
  </r>
  <r>
    <x v="9"/>
    <s v="113學年度國民教育幼兒班支持服務輔導計畫"/>
    <s v="依據教育部國民及學前教育署113.7.22臺教國署幼字第1135601291號函"/>
    <n v="200250"/>
    <x v="0"/>
  </r>
  <r>
    <x v="9"/>
    <s v="烏溪鳥嘴潭人工湖工程計畫公益支出份配數-補助本縣公立國中小午餐經費"/>
    <s v="依據經濟部水利署中區水資源分署112.9.12水中品字第11253072160號函"/>
    <n v="31897370"/>
    <x v="0"/>
  </r>
  <r>
    <x v="9"/>
    <s v="烏溪鳥嘴潭人工湖工程計畫公益支出份配數-補助本縣公立國中小午餐經費"/>
    <s v="依據經濟部水利署中區水資源分署113.8.21水中工字第11315038100號函"/>
    <n v="33857911"/>
    <x v="0"/>
  </r>
  <r>
    <x v="10"/>
    <s v="南投縣文化資產保存技術「細木作-傳統家具修復」調查研究計畫"/>
    <s v="依據文化部文化資產局113.3.5文資傳字第1133002368號函"/>
    <n v="900000"/>
    <x v="0"/>
  </r>
  <r>
    <x v="10"/>
    <s v="南投縣竹雕工藝暨保存者葉基祥藝師保存維護計畫"/>
    <s v="依據文化部文化資產局113.3.11文資傳字第1133002605號函"/>
    <n v="500000"/>
    <x v="0"/>
  </r>
  <r>
    <x v="10"/>
    <s v="南投縣天然染色工藝暨保存者陳景林藝師、馬毓秀藝師保存維護計畫"/>
    <s v="依據文化部文化資產局113.3.11文資傳字第1133002605號函"/>
    <n v="520000"/>
    <x v="0"/>
  </r>
  <r>
    <x v="10"/>
    <s v="南投縣竹編工藝保存者：蘇素任藝師、邱錦緞藝師、葉寶蓮藝師保存維護計畫"/>
    <s v="依據文化部文化資產局113.3.11文資傳字第1133002605號函"/>
    <n v="470000"/>
    <x v="0"/>
  </r>
  <r>
    <x v="10"/>
    <s v="113年至114年南投縣漢民族傳統工藝普查計畫"/>
    <s v="依據文化部文化資產局113.3.15文資傳字第1133002811號函"/>
    <n v="800000"/>
    <x v="0"/>
  </r>
  <r>
    <x v="10"/>
    <s v="南投縣民俗文化資產教材編寫計畫"/>
    <s v="依據文化部文化資產局113.3.18文資傳字第1133002852號函"/>
    <n v="800000"/>
    <x v="0"/>
  </r>
  <r>
    <x v="10"/>
    <s v="113-114年南投縣文物普查建檔計畫(七)-國姓鄉、水里鄉"/>
    <s v="依據文化部文化資產局113.3.11文資物字第1133002528號函"/>
    <n v="910000"/>
    <x v="0"/>
  </r>
  <r>
    <x v="10"/>
    <s v="113-114年南投縣縣定古蹟龍德廟、登瀛書院、連興宮列冊文物調查研究計畫"/>
    <s v="依據文化部文化資產局113.3.11文資物字第1133002528號函"/>
    <n v="700000"/>
    <x v="0"/>
  </r>
  <r>
    <x v="10"/>
    <s v="113年一般古物「佑我開山」匾額展藏計畫案"/>
    <s v="依據文化部文化資產局113.2.7文資物字第1133001577號函暨113.3.11文資物字第1133002528號函"/>
    <n v="300000"/>
    <x v="0"/>
  </r>
  <r>
    <x v="10"/>
    <s v="113年南投縣一般古物「草屯和梨園織品文物」展藏保存計畫"/>
    <s v="依據文化部文化資產局113.2.7文資物字第1133001577號函暨113.3.11文資物字第1133002528號函"/>
    <n v="675000"/>
    <x v="0"/>
  </r>
  <r>
    <x v="10"/>
    <s v="113-114年南投縣文物普查專案管理計畫"/>
    <s v="依據文化部文化資產局113.1.17文資物字第1133000705號函"/>
    <n v="476000"/>
    <x v="0"/>
  </r>
  <r>
    <x v="10"/>
    <s v="歷史建築南投縣陳姓宗親會西水祠修復計畫(含規劃設計)"/>
    <s v="依據文化部文化資產局112.7.14文資蹟字第1123007173號函"/>
    <n v="1200000"/>
    <x v="0"/>
  </r>
  <r>
    <x v="10"/>
    <s v="南投縣縣定古蹟草屯朝陽宮修復計畫"/>
    <s v="依據文化部文化資產局112.7.14文資蹟字第1123007173號函"/>
    <n v="800000"/>
    <x v="0"/>
  </r>
  <r>
    <x v="10"/>
    <s v="南投縣縣定古蹟月眉厝龍德廟防蟲蟻及牆面修繕工程"/>
    <s v="依據文化部文化資產局112.7.14文資蹟字第1123007173號函"/>
    <n v="754000"/>
    <x v="0"/>
  </r>
  <r>
    <x v="10"/>
    <s v="南投縣歷史建築草屯鎮新庄國民小學日治時期宿舍修復工程"/>
    <s v="依據文化部文化資產局112.7.14文資蹟字第1123007173號函"/>
    <n v="10556000"/>
    <x v="0"/>
  </r>
  <r>
    <x v="10"/>
    <s v="南投縣歷史建築新庄國小禮堂車寄天花板、屋頂防水及屋頂、山牆封簷板修繕工程(含規劃設計)"/>
    <s v="依據文化部文化資產局112.7.14文資蹟字第1123007173號函"/>
    <n v="357500"/>
    <x v="0"/>
  </r>
  <r>
    <x v="10"/>
    <s v="歷史建築草屯國民小學禮堂緊急修繕工程(含規劃設計)"/>
    <s v="依據文化部文化資產局112.7.14文資蹟字第1123007173號函"/>
    <n v="1449500"/>
    <x v="0"/>
  </r>
  <r>
    <x v="10"/>
    <s v="南投縣草屯鎮碧峰國民小學禮堂正立面山牆防水及木門窗框裝潢壁板局部修繕工程(含規劃設計)"/>
    <s v="依據文化部文化資產局112.7.14文資蹟字第1123007173號函"/>
    <n v="266500"/>
    <x v="0"/>
  </r>
  <r>
    <x v="10"/>
    <s v="南投縣縣定古蹟登瀛書院外牆及屋頂局部修繕工程(含修復計畫)"/>
    <s v="依據文化部文化資產局112.7.14文資蹟字第1123007173號函"/>
    <n v="3120000"/>
    <x v="0"/>
  </r>
  <r>
    <x v="10"/>
    <s v="南投縣縣定古蹟草屯燉倫堂外牆及柱體局部修繕工程(含修復計畫)"/>
    <s v="依據文化部文化資產局112.7.14文資蹟字第1123007173號函"/>
    <n v="2880000"/>
    <x v="0"/>
  </r>
  <r>
    <x v="10"/>
    <s v="歷史建築國姓鄉南港村－林屋伙房防災建置及緊急修繕工程"/>
    <s v="依據文化部文化資產局112.7.14文資蹟字第1123007173號函"/>
    <n v="2119000"/>
    <x v="0"/>
  </r>
  <r>
    <x v="10"/>
    <s v="113年度南投縣文資防護專業服務中心"/>
    <s v="依據文化部文化資產局112.7.14文資蹟字第1123007173號函"/>
    <n v="325000"/>
    <x v="0"/>
  </r>
  <r>
    <x v="10"/>
    <s v="縣定古蹟國姓鄉北港溪石橋(糯米橋)橋梁結構穩定性分析與護坦工損壞調查評估計畫"/>
    <s v="依據文化部文化資產局112.7.14文資蹟字第1123007173號函"/>
    <n v="330000"/>
    <x v="0"/>
  </r>
  <r>
    <x v="10"/>
    <s v="縣定古蹟明新書院震災搶修工程(0403花蓮地震緊急搶修案件)"/>
    <s v="依據文化部文化資產局113.5.13文資蹟字第1133004898號函"/>
    <n v="377000"/>
    <x v="0"/>
  </r>
  <r>
    <x v="10"/>
    <s v="歷史建築水里賴家古厝修復計畫(0403花蓮地震緊急搶修案件)"/>
    <s v="依據文化部文化資產局113.5.13文資蹟字第1133004898號函"/>
    <n v="4680000"/>
    <x v="0"/>
  </r>
  <r>
    <x v="10"/>
    <s v="2024年全國古蹟日-全國文化資產行動博覽會-文‧遊南投足蹟-擘劃交織的經緯"/>
    <s v="依據文化部文化資產局113.5.22文資綜字第1133005224B號函"/>
    <n v="198900"/>
    <x v="0"/>
  </r>
  <r>
    <x v="10"/>
    <s v="南投縣仁愛鄉大巴蘭部落遷徒史先期調查研究與保存可行性評估計畫"/>
    <s v="依據原住民族委員會113.5.3原民教字第1130022624號函"/>
    <n v="400000"/>
    <x v="0"/>
  </r>
  <r>
    <x v="10"/>
    <s v="南投縣『漆藝類』中壯世代藝術家典藏品購置計畫"/>
    <s v="依據文化部113.3.15文藝字第1133006924號函"/>
    <n v="800000"/>
    <x v="0"/>
  </r>
  <r>
    <x v="10"/>
    <s v="113-114年「補助直轄市及縣(市)政府推動文化創意產業發展」-「台灣之心-工藝文創聚落計畫」"/>
    <s v="依據文化部113.5.15文創字第1133012747E號函"/>
    <n v="1000000"/>
    <x v="0"/>
  </r>
  <r>
    <x v="10"/>
    <s v="113-114年推動社區營造及村落文化發展計畫"/>
    <s v="依據文化部113.3.12文源字第1133006307號函"/>
    <n v="5830000"/>
    <x v="0"/>
  </r>
  <r>
    <x v="10"/>
    <s v="2024南投劇場藝術季"/>
    <s v="依據文化部113.2.6文藝字第1133003491號函"/>
    <n v="1700000"/>
    <x v="0"/>
  </r>
  <r>
    <x v="10"/>
    <s v="教育部113年補助公共圖書館辦理嬰幼兒閱讀推廣實施計畫"/>
    <s v="依據教育部113.2.5臺教社(四)字第1130010882號函"/>
    <n v="490000"/>
    <x v="0"/>
  </r>
  <r>
    <x v="10"/>
    <s v="113年公共圖書館多元閱讀推廣計畫"/>
    <s v="依據教育部113.2.29臺教社(四)字第1130018119號函"/>
    <n v="1545000"/>
    <x v="0"/>
  </r>
  <r>
    <x v="10"/>
    <s v="南投縣母語燎原計畫"/>
    <s v="依據文化部113.7.26文版字第11330199834號函"/>
    <n v="4500000"/>
    <x v="0"/>
  </r>
  <r>
    <x v="10"/>
    <s v="113年至115年考古遺址監管保護工作執行計畫"/>
    <s v="依據文化部文化資產局112.12.28文資物字第1123013490號函及113.1.2文資物字第11330000392號函"/>
    <n v="1024000"/>
    <x v="0"/>
  </r>
  <r>
    <x v="10"/>
    <s v="考古遺址教育推廣影片拍攝計畫"/>
    <s v="依據文化部文化資產局113.1.30文資物字第1133001205號函及113.3.26文資物字第1133003151號函"/>
    <n v="1200000"/>
    <x v="0"/>
  </r>
  <r>
    <x v="10"/>
    <s v="南投縣113年縣定覆鼎金考古遺址公園工程規劃設計"/>
    <s v="依據文化部文化資產局113.1.30文資物字第1133001205號函及113.3.26文資物字第1133003151號函"/>
    <n v="1064000"/>
    <x v="0"/>
  </r>
  <r>
    <x v="11"/>
    <s v="前瞻基礎建設-城鄉建設-公共服務據點整備－公有危險建築補強重建(106-114年)計畫第3期、第4期"/>
    <s v="依據內政部警政署109.12.9警署後字第10901653571號函"/>
    <n v="3916000"/>
    <x v="0"/>
  </r>
  <r>
    <x v="11"/>
    <s v="強化社會安全網計畫-少年偏差行為輔導業務"/>
    <s v="依據內政部113.6.6內授警字第1130878459號函"/>
    <n v="1884719"/>
    <x v="0"/>
  </r>
  <r>
    <x v="11"/>
    <s v="毒品防制基金業務計畫-毒品防制宣導386千元及毒品防制輔導238千元"/>
    <s v="依據內政部113.7.16內授警字第11308785991號函"/>
    <n v="624000"/>
    <x v="0"/>
  </r>
  <r>
    <x v="11"/>
    <s v="毒品防制基金業務計畫-毒品熱區翻轉"/>
    <s v="依據內政部113.7.16內授警字第11308785992號函"/>
    <n v="79000"/>
    <x v="0"/>
  </r>
  <r>
    <x v="11"/>
    <s v="強化空襲警報發放及警察機關指揮通訊備援中程計畫"/>
    <s v="依據內政部113.7.15內授警字第1130872724號函"/>
    <n v="1920700"/>
    <x v="0"/>
  </r>
  <r>
    <x v="12"/>
    <s v="強韌臺灣大規模風災震災整備與協作計畫(112年-116年)"/>
    <s v="依據內政部111.6.16內授消字第1110824291號函"/>
    <n v="6502000"/>
    <x v="0"/>
  </r>
  <r>
    <x v="12"/>
    <s v="強化災害防救志工救災協勤能量中程計畫(111年-116年)"/>
    <s v="依據內政部消防署110.8.2消署民字第1101500135號函"/>
    <n v="1160000"/>
    <x v="0"/>
  </r>
  <r>
    <x v="12"/>
    <s v="建構國家安全化學與韌性永續計畫"/>
    <s v="依據內政部113.3.25內授消字第1131601233號函"/>
    <n v="12072000"/>
    <x v="0"/>
  </r>
  <r>
    <x v="12"/>
    <s v="AI智慧搜救派遣系統建置中程計畫(113年-115年)"/>
    <s v="依據內政部消防署113.8.23消署指字第1130800210號函"/>
    <n v="2469000"/>
    <x v="0"/>
  </r>
  <r>
    <x v="12"/>
    <s v="提升山域事故救援效能五年中程計畫-團體輕量化救援裝備(113年-117年)"/>
    <s v="依據內政部112.5.18台內消字第1120823946號函"/>
    <n v="7922000"/>
    <x v="0"/>
  </r>
  <r>
    <x v="12"/>
    <s v="韌性臺灣-強化各類型義消科技訓練與精進裝備中程計畫"/>
    <s v="依據內政部112.7.24台內密昌消字第1120824774號函"/>
    <n v="3398000"/>
    <x v="0"/>
  </r>
  <r>
    <x v="12"/>
    <s v="建構韌性臺灣因應極端情況災害應變中心與119指揮中心異地強固中程計畫(114-115年)"/>
    <s v="依據內政部112.7.10台內消字第1120824778號函"/>
    <n v="8449000"/>
    <x v="0"/>
  </r>
  <r>
    <x v="12"/>
    <s v="韌性國家醫療整備計畫(114-116年)"/>
    <s v="依據內政部消防署113.5.17消署救字第1130600340號函"/>
    <n v="5945000"/>
    <x v="0"/>
  </r>
  <r>
    <x v="12"/>
    <s v="資通訊設備多重異地備援備份中程計畫(113-115年)"/>
    <s v="依據內政部112.10.6台內消字第1120826251號函"/>
    <n v="6052000"/>
    <x v="0"/>
  </r>
  <r>
    <x v="12"/>
    <s v="建構數位韌性防救災緊急通訊系統中程計畫(114-117年)"/>
    <s v="依據內政部112.10.6台內消字第1120826248號函"/>
    <n v="2030000"/>
    <x v="0"/>
  </r>
  <r>
    <x v="12"/>
    <s v="建構消防人員工作安全衛生作業中程計畫(114-118年)"/>
    <s v="依據內政部113.6.24內授消字第1131602838號函及內政部113.8.5內授消字第1131603571號函"/>
    <n v="5140000"/>
    <x v="0"/>
  </r>
  <r>
    <x v="13"/>
    <s v="「113年度住宿式機構強化感染管制獎勵計畫」"/>
    <s v="依據衛生福利部112.8.31衛部照字第1121561399號函"/>
    <n v="6846000"/>
    <x v="0"/>
  </r>
  <r>
    <x v="13"/>
    <s v="114年度「整合型口腔健康促進計畫-口腔健康計畫」"/>
    <s v="依據衛生福利部113.7.5衛部口字第1132060896號函"/>
    <n v="1140000"/>
    <x v="0"/>
  </r>
  <r>
    <x v="13"/>
    <s v="114年度「原住民族及離島地區部落社區健康營造計畫」"/>
    <s v="依據衛生福利部113.7.22衛部照字第1131560965號函"/>
    <n v="1808000"/>
    <x v="0"/>
  </r>
  <r>
    <x v="13"/>
    <s v="114年度「原住民族地區原住民就醫及照護資源(包含社福機構)使用交通費補助計畫」"/>
    <s v="依據衛生福利部113.7.22衛部照字第1131560965號函"/>
    <n v="1800000"/>
    <x v="0"/>
  </r>
  <r>
    <x v="13"/>
    <s v="113年度第2次新創產品及服務採購補助計畫-南投縣政府衛生局健康管理系統採購案」"/>
    <s v="依據經濟部中小及新創企業署113.6.6中企創字第11300147010號函"/>
    <n v="1981000"/>
    <x v="0"/>
  </r>
  <r>
    <x v="13"/>
    <s v="114年「擴大補助山地原鄉地區非原住民籍之孕產婦交通費」"/>
    <s v="依據衛生福利部113.8.5衛部照字第1131561057號函"/>
    <n v="1696000"/>
    <x v="0"/>
  </r>
  <r>
    <x v="13"/>
    <s v="114年「醫療爭議調解會運作」"/>
    <s v="依據衛生福利部113.8.9衛部會字第1132460445號函"/>
    <n v="260000"/>
    <x v="0"/>
  </r>
  <r>
    <x v="13"/>
    <s v="114年「建立優質之緊急醫療救護體系」"/>
    <s v="依據衛生福利部113.8.9衛部會字第1132460445號函"/>
    <n v="350000"/>
    <x v="0"/>
  </r>
  <r>
    <x v="13"/>
    <s v="114年「急救站整備及人員訓練計畫」"/>
    <s v="依據衛生福利部113.8.9衛部會字第1132460445號函"/>
    <n v="7200000"/>
    <x v="0"/>
  </r>
  <r>
    <x v="13"/>
    <s v="114年「整合型心理健康工作計畫」"/>
    <s v="依據衛生福利部113.8.9衛部會字第1132460445號函"/>
    <n v="3151000"/>
    <x v="0"/>
  </r>
  <r>
    <x v="13"/>
    <s v="114年「強化精神疾病、自殺防治及藥癮個案管理服務」"/>
    <s v="依據衛生福利部113.8.9衛部會字第1132460445號函"/>
    <n v="67603000"/>
    <x v="0"/>
  </r>
  <r>
    <x v="13"/>
    <s v="114年「精神病人社區資源布建」"/>
    <s v="依據衛生福利部113.8.9衛部會字第1132460445號函"/>
    <n v="682000"/>
    <x v="0"/>
  </r>
  <r>
    <x v="13"/>
    <s v="114年「精神病人及家庭支持服務、社區居住方案、自立生活方案與發展新興及創新方案」"/>
    <s v="依據衛生福利部113.8.9衛部會字第1132460445號函"/>
    <n v="5180000"/>
    <x v="0"/>
  </r>
  <r>
    <x v="13"/>
    <s v="114年「改善精神復健機構公共安全」"/>
    <s v="依據衛生福利部113.8.9衛部會字第1132460445號函"/>
    <n v="1216000"/>
    <x v="0"/>
  </r>
  <r>
    <x v="13"/>
    <s v="114年度公益彩券回饋金排除就醫障礙計畫"/>
    <s v="依據衛生福利部113.8.7衛部保字第1131260443L號函"/>
    <n v="1531000"/>
    <x v="0"/>
  </r>
  <r>
    <x v="13"/>
    <s v="114年度「加強監控食品、藥物、化粧品違規廣告」計畫"/>
    <s v="依據衛生福利部食品藥物管理署113.6.20FDA企字第1131201476N號函"/>
    <n v="684000"/>
    <x v="0"/>
  </r>
  <r>
    <x v="13"/>
    <s v="114年度(第5期)「前瞻基礎建設計畫-食品安全建設-強化衛生單位食安治理檢驗效能及品質計畫」"/>
    <s v="依據衛生福利部食品藥物管理署113.8.6FDA品字第1131105128號函"/>
    <n v="4250000"/>
    <x v="0"/>
  </r>
  <r>
    <x v="13"/>
    <s v="114年「南投縣在地農特產小型加工製造業輔導計畫」"/>
    <s v="依據衛生福利部113.7.10衛授食字第1131201732P號函"/>
    <n v="1464000"/>
    <x v="0"/>
  </r>
  <r>
    <x v="13"/>
    <s v="114年度「流感疫苗接種工作計畫」"/>
    <s v="依據衛生福利部疾病管制署113.7.3疾管新字第1130400311號函"/>
    <n v="2873000"/>
    <x v="0"/>
  </r>
  <r>
    <x v="13"/>
    <s v="114年「COVID-19疫苗補助計畫」"/>
    <s v="依據衛生福利部疾病管制署113.7.9疾管防字第1130200599號函"/>
    <n v="1920000"/>
    <x v="0"/>
  </r>
  <r>
    <x v="13"/>
    <s v="114年「外國人健康檢查管理實施計畫」"/>
    <s v="依據勞動部勞動力發展署113.7.10發綜字第1132002226號函"/>
    <n v="617206"/>
    <x v="0"/>
  </r>
  <r>
    <x v="13"/>
    <s v="114年度「傳染病防治計畫」"/>
    <s v="依據衛生福利部疾病管制署113.8.9疾管企字第1130100946號函"/>
    <n v="8974000"/>
    <x v="0"/>
  </r>
  <r>
    <x v="13"/>
    <s v="113年度「整合型口腔健康促進計畫-癌症篩檢與檳榔健康危害防制計畫」"/>
    <s v="依據衛生福利部113.3.15衛部口字第1132060183號函"/>
    <n v="1100000"/>
    <x v="0"/>
  </r>
  <r>
    <x v="13"/>
    <s v="114年「整合型口腔健康促進計畫-癌症篩檢與檳榔健康危害防制計畫」"/>
    <s v="依據衛生福利部113.7.31衛部口字第1132061049號函"/>
    <n v="1100000"/>
    <x v="0"/>
  </r>
  <r>
    <x v="13"/>
    <s v="114年「預防及延緩失能之長者功能評估知能提升計畫」"/>
    <s v="依據衛生福利部國民健康署113.7.31國健慢病字第1130660620號函"/>
    <n v="3171000"/>
    <x v="0"/>
  </r>
  <r>
    <x v="13"/>
    <s v="114年度「綜合保健工作計畫」"/>
    <s v="依據衛生福利部國民健康署113.7.29國健企字第1131460851號函"/>
    <n v="36493000"/>
    <x v="0"/>
  </r>
  <r>
    <x v="13"/>
    <s v="112年布建之銀髮健身俱樂部據點後續營運計畫(114年)"/>
    <s v="依據衛生福利部國民健康署112.10.26國健社字第1120261826號函"/>
    <n v="600000"/>
    <x v="0"/>
  </r>
  <r>
    <x v="13"/>
    <s v="114年補助地方政府發展兒童事故傷害防制宣導計畫"/>
    <s v="依據衛生福利部國民健康署113.8.5國健社字第1130261228號函"/>
    <n v="2100000"/>
    <x v="0"/>
  </r>
  <r>
    <x v="13"/>
    <s v="114年度「整合性預防及延緩失能計畫」"/>
    <s v="依據衛生福利部國民健康署113.8.15國健社字第1130261123號函"/>
    <n v="21414000"/>
    <x v="0"/>
  </r>
  <r>
    <x v="13"/>
    <s v="114年度「聘僱外籍看護工家庭短期替代照顧服務實施計畫」"/>
    <s v="依據勞動部113.7.11勞動發管字第1130510761號函"/>
    <n v="4250000"/>
    <x v="0"/>
  </r>
  <r>
    <x v="13"/>
    <s v="114年度「長照十年計畫2.0-強化照顧管理人力資源」"/>
    <s v="依據衛生福利部113.8.9衛部顧字第1131962076號函"/>
    <n v="55917000"/>
    <x v="0"/>
  </r>
  <r>
    <x v="13"/>
    <s v="113年度「權責型失智社區服務據點試辦計畫」"/>
    <s v="依據衛生福利部113.7.23衛部顧字第1131961980號函"/>
    <n v="1216000"/>
    <x v="0"/>
  </r>
  <r>
    <x v="13"/>
    <s v="114年度「失智照護服務計畫」"/>
    <s v="依據衛生福利部113.8.9衛部顧字第1131962076號函"/>
    <n v="45109000"/>
    <x v="0"/>
  </r>
  <r>
    <x v="13"/>
    <s v="114年度「住宿式服務機構使用者補助方案」"/>
    <s v="依據衛生福利部113.8.9衛部顧字第1131962076號函"/>
    <n v="83752000"/>
    <x v="0"/>
  </r>
  <r>
    <x v="13"/>
    <s v="114年度「長照十年計畫2.0-強化整備長期照顧服務行政人力資源(行政人員」"/>
    <s v="依據衛生福利部113.8.9衛部顧字第1131962076號函"/>
    <n v="7364660"/>
    <x v="0"/>
  </r>
  <r>
    <x v="13"/>
    <s v="114年度「長照十年計畫2.0-長期照顧服務給付及支付」"/>
    <s v="依據衛生福利部113.8.9衛部顧字第1131962076號函"/>
    <n v="78000000"/>
    <x v="0"/>
  </r>
  <r>
    <x v="13"/>
    <s v="114年度「長照十年計畫2.0-社區整體照顧服務體系(醫事C)」"/>
    <s v="依據衛生福利部113.8.9衛部顧字第1131962076號函"/>
    <n v="48813480"/>
    <x v="0"/>
  </r>
  <r>
    <x v="13"/>
    <s v="114年度「住宿機構強化感染管制獎勵計畫(一般護理之家)」"/>
    <s v="依據衛生福利部113年8月26日衛部照字第1131561171號函"/>
    <n v="486000"/>
    <x v="0"/>
  </r>
  <r>
    <x v="14"/>
    <s v="鼓勵公民營機構興建營運垃圾焚化廠推動計畫(含垃圾全分類零廢棄第一階段執行計畫)113年-南投縣第5期111至114年垃圾轉運暨監督稽查計畫"/>
    <s v="依據行政院環境保護署110.11.1環署督字第1101149883號函"/>
    <n v="62500000"/>
    <x v="0"/>
  </r>
  <r>
    <x v="14"/>
    <s v="113年度蚊媒公共環境清理計畫"/>
    <s v="依據環境部環境管理署113.1.30環管衛字第1137103149號函"/>
    <n v="365000"/>
    <x v="0"/>
  </r>
  <r>
    <x v="14"/>
    <s v="113年南投縣推動垃圾定時定點(專區)收運試辦計畫"/>
    <s v="依據環境部環境管理署113.2.29環管衛字第1137105781號函"/>
    <n v="516000"/>
    <x v="0"/>
  </r>
  <r>
    <x v="14"/>
    <s v="113年度非農地環境雜草管理計畫"/>
    <s v="依據環境部化學物質管理署113.2.23環化控字1138001584號函"/>
    <n v="199000"/>
    <x v="0"/>
  </r>
  <r>
    <x v="14"/>
    <s v="113年度淨零綠生活推廣暨夜光材料應用示範計畫"/>
    <s v="依據環境部113.2.29環部綜字第1131014844號函"/>
    <n v="3652000"/>
    <x v="0"/>
  </r>
  <r>
    <x v="14"/>
    <s v="112年度源頭減量及資源回收績效考核圑體獎勵金運用計畫"/>
    <s v="依據環境部資源循環署113.5.24環循永字第1136109096號函"/>
    <n v="900000"/>
    <x v="0"/>
  </r>
  <r>
    <x v="14"/>
    <s v="113年度南投縣清潔隊備勤室環境改善及優化計畫-南投市"/>
    <s v="依據環境部環境管理署113.5.17環管衛字第1137113978號函"/>
    <n v="2932600"/>
    <x v="0"/>
  </r>
  <r>
    <x v="14"/>
    <s v="113年度優質公廁及美質環境推動計畫-機具資本門"/>
    <s v="依據環境部環境管理署113.6.13環管衛字第1137009552號函"/>
    <n v="9000000"/>
    <x v="0"/>
  </r>
  <r>
    <x v="14"/>
    <s v="1113年南投縣推動畜牧業資源化補助計畫(資本門)"/>
    <s v="依據環境部113.7.16環部水字第1130014957號函"/>
    <n v="2562444"/>
    <x v="0"/>
  </r>
  <r>
    <x v="14"/>
    <s v="113年度南投縣公有掩埋場暨轉運站整理整頓計畫"/>
    <s v="依據環境部環境管理署112.11.9環管廢字第1127117343號函"/>
    <n v="29670000"/>
    <x v="0"/>
  </r>
  <r>
    <x v="14"/>
    <s v="114年毒性及關注化學物質源頭管理計畫"/>
    <s v="依據環境部化學物質管理署113.6.27環化評字第1138113321號函"/>
    <n v="2900000"/>
    <x v="0"/>
  </r>
  <r>
    <x v="14"/>
    <s v="114年非農地環境雜草管理計畫"/>
    <s v="依據環境部化學物質管理署113.4.15環化評字第1138107288號函"/>
    <n v="300000"/>
    <x v="0"/>
  </r>
  <r>
    <x v="14"/>
    <s v="南投縣114年度資源循環工作計畫"/>
    <s v="依據環境部資源循環署113.7.30環循永字第1136112600號函"/>
    <n v="12900000"/>
    <x v="0"/>
  </r>
  <r>
    <x v="14"/>
    <s v="114年度源頭減量及強化分類回收補助計畫"/>
    <s v="依據環境部資源循環署113.7.30環循永字第1136115058號函"/>
    <n v="8300000"/>
    <x v="0"/>
  </r>
  <r>
    <x v="14"/>
    <s v="114年南投縣水肥資源回收再利用中心計畫"/>
    <s v="依據環境部環境管理署113.7.26環管廢字第1137121064號函"/>
    <n v="3935000"/>
    <x v="0"/>
  </r>
  <r>
    <x v="14"/>
    <s v="114年度土壤及地下水污染調查及查證工作計畫-南投縣"/>
    <s v="依據環境部113.8.9環部授管字第1137122676號函"/>
    <n v="7280000"/>
    <x v="0"/>
  </r>
  <r>
    <x v="14"/>
    <s v="114年度蚊媒公共環境清理計畫"/>
    <s v="依據113.7.15環管衛字第1137119573號函"/>
    <n v="1600000"/>
    <x v="0"/>
  </r>
  <r>
    <x v="14"/>
    <s v="114年美質環境推動計畫"/>
    <s v="依據環境部環境管理署113.8.1環管會字第1137121392號函"/>
    <n v="19790000"/>
    <x v="0"/>
  </r>
  <r>
    <x v="14"/>
    <s v="114年度多元化垃圾處理計畫-第2期計畫"/>
    <s v="依據環境部環境管理署113.8.1環管會字第1137121392號函"/>
    <n v="26821000"/>
    <x v="0"/>
  </r>
  <r>
    <x v="14"/>
    <s v="114年度物料資源循環計畫"/>
    <s v="依據環境部環境管理署113.8.9環管會字第1136116394號函"/>
    <n v="3740000"/>
    <x v="0"/>
  </r>
  <r>
    <x v="14"/>
    <s v="114年石綿建材廢棄物清除處理計畫"/>
    <s v="依據環境部環境管理署113.8.9環管會字第1136116394號函"/>
    <n v="16000000"/>
    <x v="0"/>
  </r>
  <r>
    <x v="14"/>
    <s v="114年度資收關懷計畫"/>
    <s v="依據環境部環境管理署113.8.9環管會字第1136116394號函"/>
    <n v="2600000"/>
    <x v="0"/>
  </r>
  <r>
    <x v="14"/>
    <s v="114年推動源頭管理及物料資源循環業務人力支援計畫"/>
    <s v="依據環境部環境管理署113.8.9環管會字第1136116394號函"/>
    <n v="800000"/>
    <x v="0"/>
  </r>
  <r>
    <x v="14"/>
    <s v="114年度換購低污染資源回收車補助計畫"/>
    <s v="依據環境部環境循環署113.8.23環循永字第1136116309號函"/>
    <n v="6930000"/>
    <x v="0"/>
  </r>
  <r>
    <x v="15"/>
    <s v="113年度防範非洲豬瘟國內防疫量能整備計畫"/>
    <s v="依據農業部動植物防疫檢疫署113.3.28防檢一字第1131861629號函"/>
    <n v="1559000"/>
    <x v="0"/>
  </r>
  <r>
    <x v="15"/>
    <s v="113年度豬瘟撲滅及防範重要豬病防檢疫計畫-豬瘟撲滅工作計畫"/>
    <s v="依據農業部動植物防疫檢疫署113.4.2防檢一字第1131861644號函"/>
    <n v="2849000"/>
    <x v="0"/>
  </r>
  <r>
    <x v="15"/>
    <s v="113年度豬瘟撲滅及防範重要豬病防檢疫計畫-維持口蹄疫非疫區防疫工作計畫"/>
    <s v="依據農業部動植物防疫檢疫署113.4.2防檢一字第1131861644號函"/>
    <n v="1550000"/>
    <x v="0"/>
  </r>
  <r>
    <x v="15"/>
    <s v="113年度建構動物防疫及畜產品安全衛生預警體系計畫-重要境外動物疫病之預警及管制"/>
    <s v="依據農業部動植物防疫檢疫署113.3.22防檢一字第1131861562號函"/>
    <n v="1122000"/>
    <x v="0"/>
  </r>
  <r>
    <x v="15"/>
    <s v="113年度家禽流行性感冒防疫計畫"/>
    <s v="依據農業部動植物防疫檢疫署113.3.29防檢一字第1131861641號函"/>
    <n v="2594000"/>
    <x v="0"/>
  </r>
  <r>
    <x v="15"/>
    <s v="113年度死亡畜禽化製流向查核管制計畫"/>
    <s v="依據農業部動植物防疫檢疫署113.3.28防檢六字第1131893349號函"/>
    <n v="50000"/>
    <x v="0"/>
  </r>
  <r>
    <x v="15"/>
    <s v="113年度1959動物保護專線維運計畫"/>
    <s v="依據農業部113.3.7農護字第1130072155號函"/>
    <n v="2667000"/>
    <x v="0"/>
  </r>
  <r>
    <x v="15"/>
    <s v="113年度建構友善動物保護計畫"/>
    <s v="依據農業部113.3.25農護字第1130072222號函"/>
    <n v="3704000"/>
    <x v="0"/>
  </r>
  <r>
    <x v="15"/>
    <s v="113年度遊蕩犬管理精進措施計畫"/>
    <s v="依據農業部113.4.1農護字第1130072233號函"/>
    <n v="13000000"/>
    <x v="0"/>
  </r>
  <r>
    <x v="15"/>
    <s v="113年度寵物產業管理精進計畫"/>
    <s v="依據農業部113.3.29農護字第1130072246號函"/>
    <n v="4447000"/>
    <x v="0"/>
  </r>
  <r>
    <x v="15"/>
    <s v="113年度市售動物用藥品抽查取締計畫"/>
    <s v="依據農業部動植物防疫檢疫署113.3.22防檢一字1131861562號函"/>
    <n v="80000"/>
    <x v="0"/>
  </r>
  <r>
    <x v="15"/>
    <s v="113年度畜禽產品安全衛生預警體系計畫"/>
    <s v="依據農業部動植物防疫檢疫署113.3.22防檢一字第1131861562號函"/>
    <n v="300000"/>
    <x v="0"/>
  </r>
  <r>
    <x v="15"/>
    <s v="113年度強化動物疾病診斷計畫"/>
    <s v="依據農業部動植物防疫檢疫署113.2.2防檢一字第1131861262號函"/>
    <n v="206000"/>
    <x v="0"/>
  </r>
  <r>
    <x v="15"/>
    <s v="113年度水產動物疾病診療與獸醫師用藥輔導"/>
    <s v="依據農業部漁業署113.2.6漁四字第1131544390號函暨農業部動植物防疫檢疫署113.2.16防檢一字第1131829024號函"/>
    <n v="95000"/>
    <x v="0"/>
  </r>
  <r>
    <x v="16"/>
    <s v="地方政府土地增值稅款短收補助經費"/>
    <s v="依據財政部賦稅署113.8.1臺稅財產字第11304613150號函及中央對直轄市及縣(市)政府補助辦法)"/>
    <n v="3174000"/>
    <x v="0"/>
  </r>
  <r>
    <x v="17"/>
    <s v="原住民族地區部落聯絡道路養護經費分配及執行計畫"/>
    <s v="依據原住民族委員會113.2.2原民建字第11300058845號函"/>
    <n v="8444000"/>
    <x v="0"/>
  </r>
  <r>
    <x v="17"/>
    <s v="113年度原住民族部落特色道路改善計畫(第二次核定)－信義鄉望美村望鄉部落往臺21道改善工程"/>
    <s v="依據原住民族委員會113.2.7原民建字第11300062364號函"/>
    <n v="9900000"/>
    <x v="0"/>
  </r>
  <r>
    <x v="17"/>
    <s v="113年度原住民族部落特色道路改善計畫(第三次核定)－明德村明德部落聯絡道路改善工程"/>
    <s v="依據原住民族委員會113.4.10原民建字第11300168091號函"/>
    <n v="8270680"/>
    <x v="0"/>
  </r>
  <r>
    <x v="17"/>
    <s v="信義鄉潭南段641地號(陳作琦案)國有原住民保留地拆屋還地強制執行拆除作業"/>
    <s v="依據原住民族委員會113.6.3原民土字第1130029704號函"/>
    <n v="149000"/>
    <x v="0"/>
  </r>
  <r>
    <x v="17"/>
    <s v="113年度增劃編原住民保留地暨複丈分割工作計畫"/>
    <s v="依據原住民族委員會113.6.25原民土字第11300332952號函"/>
    <n v="114000"/>
    <x v="0"/>
  </r>
  <r>
    <x v="17"/>
    <s v="辦理部(聚)落環境基本調查、部(聚)落溝通及國土功能分區圖法定作業"/>
    <s v="依據內政部國土管理署112.10.24國署計字第1120517323號函"/>
    <n v="1000000"/>
    <x v="0"/>
  </r>
  <r>
    <x v="17"/>
    <s v="仁愛鄉莫那.魯道最後一哩路之經濟產業整體規劃計畫"/>
    <s v="依據原住民族委員會113.3.27原民經字第1130013311號函"/>
    <n v="1000000"/>
    <x v="0"/>
  </r>
  <r>
    <x v="17"/>
    <s v="113年度原住民保留地禁伐補償計畫"/>
    <s v="依據原住民族委員會113.3.5原民經字第1130004753號函"/>
    <n v="166650000"/>
    <x v="0"/>
  </r>
  <r>
    <x v="17"/>
    <s v="113年度獎勵輔導造計畫"/>
    <s v="依據農業部林業及自然保育署南投分署113.3.18投企字第1134330268號函"/>
    <n v="3705520"/>
    <x v="0"/>
  </r>
  <r>
    <x v="17"/>
    <s v="113年度原住民保留地竹林更新獎勵計畫"/>
    <s v="依據農業部林業及自然保育署南投分署113.3.13投企字第1134330253號函"/>
    <n v="1035000"/>
    <x v="0"/>
  </r>
  <r>
    <x v="17"/>
    <s v="推動都市地區原住民族基本權利及組織建構"/>
    <s v="依據原住民族委員會113.07.05原民綜字第1130033140號函"/>
    <n v="18000"/>
    <x v="0"/>
  </r>
  <r>
    <x v="17"/>
    <s v="辦理原住民族部落大學實施計畫"/>
    <s v="依據原住民族委員會113.7.5原民綜字第1130033140號函"/>
    <n v="3300000"/>
    <x v="0"/>
  </r>
  <r>
    <x v="17"/>
    <s v="原住民學生課後扶植計畫"/>
    <s v="依據原住民族委員會113.7.5原民綜字第1130033140號函"/>
    <n v="4900000"/>
    <x v="0"/>
  </r>
  <r>
    <x v="17"/>
    <s v="都市原住民族文化傳承計畫-文化歲時祭儀"/>
    <s v="依據原住民族委員會113.7.5原民綜字第1130033140號函"/>
    <n v="100000"/>
    <x v="0"/>
  </r>
  <r>
    <x v="17"/>
    <s v="平埔族群聚落活力計畫"/>
    <s v="依據原住民族委員會113.7.5原民綜字第1130033140號函"/>
    <n v="1164720"/>
    <x v="0"/>
  </r>
  <r>
    <x v="17"/>
    <s v="原住民族語言單詞競賽"/>
    <s v="依據原住民族委員會113.7.5原民綜字第1130033140號函"/>
    <n v="650000"/>
    <x v="0"/>
  </r>
  <r>
    <x v="17"/>
    <s v="原住民族語言戲劇競賽"/>
    <s v="依據原住民族委員會113.7.5原民綜字第1130033140號函"/>
    <n v="1185000"/>
    <x v="0"/>
  </r>
  <r>
    <x v="17"/>
    <s v="原住民族語言推廣人員設置計畫"/>
    <s v="依據原住民族委員會113.7.5原民綜字第1130033140號函"/>
    <n v="5100000"/>
    <x v="0"/>
  </r>
  <r>
    <x v="17"/>
    <s v="平埔族群語言復振補助計畫"/>
    <s v="依據原住民族委員會113.7.5原民綜字第1130033140號函"/>
    <n v="200000"/>
    <x v="0"/>
  </r>
  <r>
    <x v="17"/>
    <s v="原住民族語保母獎助計畫"/>
    <s v="依據原住民族委員會113.7.5原民綜字第1130033140號函"/>
    <n v="3500000"/>
    <x v="0"/>
  </r>
  <r>
    <x v="17"/>
    <s v="原住民族地區族語環境營造(公文雙語書寫)"/>
    <s v="依據原住民族委員會113.7.5原民綜字第1130033140號函"/>
    <n v="70000"/>
    <x v="0"/>
  </r>
  <r>
    <x v="17"/>
    <s v="原住民族青年暑期工讀計畫"/>
    <s v="依據原住民族委員會113.7.5原民綜字第1130033140號函"/>
    <n v="2800000"/>
    <x v="0"/>
  </r>
  <r>
    <x v="17"/>
    <s v="第14屆原住民族語言戲劇競賽"/>
    <s v="依據原住民族委員會113.4.18原民教字第1130017376號函"/>
    <n v="1185000"/>
    <x v="0"/>
  </r>
  <r>
    <x v="17"/>
    <s v="113年度原住民族語保母獎助計畫"/>
    <s v="依據原住民族委員會113.3.7原民教字第1130009686號函"/>
    <n v="608528"/>
    <x v="0"/>
  </r>
  <r>
    <x v="17"/>
    <s v="112年度原住民族部落大學實施計畫評鑑績優獎勵金"/>
    <s v="依據原住民族委員會112.12.8原民教字第11200603471號函"/>
    <n v="300000"/>
    <x v="0"/>
  </r>
  <r>
    <x v="17"/>
    <s v="補助原住民急難救助實施要點"/>
    <s v="依據原住民族委員會113.7.5原民綜字第1130033140號函"/>
    <n v="168000"/>
    <x v="0"/>
  </r>
  <r>
    <x v="17"/>
    <s v="推展原住民族志願服務"/>
    <s v="依據原住民族委員會113.7.5原民綜字第1130033140號函"/>
    <n v="80000"/>
    <x v="0"/>
  </r>
  <r>
    <x v="17"/>
    <s v="原住民族長期照顧-文化健康站實施計畫"/>
    <s v="依據原住民族委員會113.7.5原民綜字第1130033140號函"/>
    <n v="114977520"/>
    <x v="0"/>
  </r>
  <r>
    <x v="17"/>
    <s v="原住民族長期照顧文化健康站查核計畫"/>
    <s v="依據原住民族委員會113.7.5原民綜字第1130033140號函"/>
    <n v="59000"/>
    <x v="0"/>
  </r>
  <r>
    <x v="17"/>
    <s v="114年度原住民族家庭服務中心實施計畫"/>
    <s v="依據原住民族委員會113.07.05原民綜字第1130033140號函"/>
    <n v="11289015"/>
    <x v="0"/>
  </r>
  <r>
    <x v="17"/>
    <s v="前瞻基礎建設計畫城鄉建設原住民部落營造原住民族家庭服務中心購置設施設備實施計畫"/>
    <s v="依據原住民族委員會113.7.5原民綜字第1130033140號函"/>
    <n v="1200000"/>
    <x v="0"/>
  </r>
  <r>
    <x v="17"/>
    <s v="補助原住民族長者裝置假牙補助計畫"/>
    <s v="依據原住民族委員會113.7.5原民綜字第1130033140號函"/>
    <n v="2020000"/>
    <x v="0"/>
  </r>
  <r>
    <x v="17"/>
    <s v="提升原住民就業競爭力實施計畫"/>
    <s v="依據原住民族委員會113.7.5原民綜字第1130033140號函"/>
    <n v="38000"/>
    <x v="0"/>
  </r>
  <r>
    <x v="17"/>
    <s v="原住民取得技術士證照獎勵金"/>
    <s v="依據原住民族委員會113.7.5原民綜字第1130033140號函"/>
    <n v="790000"/>
    <x v="0"/>
  </r>
  <r>
    <x v="17"/>
    <s v="補助各直轄市及縣(市)聘僱用原住民社工員(師)實施計畫"/>
    <s v="依據原住民族委員會113.7.5原民綜字第1130033140號函"/>
    <n v="711142"/>
    <x v="0"/>
  </r>
  <r>
    <x v="17"/>
    <s v="113年度增撥原住民取得技術士證照獎勵金"/>
    <s v="依據原住民族委員會113.07.19原民社字第1130037539號函"/>
    <n v="210000"/>
    <x v="0"/>
  </r>
  <r>
    <x v="17"/>
    <s v="113年度文化健康綜合服務據點友善空間整建計畫"/>
    <s v="依據原住民族委員會113.5.13原民社字第11300247254號函"/>
    <n v="7804000"/>
    <x v="0"/>
  </r>
  <r>
    <x v="17"/>
    <s v="113年度原住民族家庭服務中心執行計畫"/>
    <s v="依據原住民族委員會113.1.5原民社字第11200669335號函"/>
    <n v="460788"/>
    <x v="0"/>
  </r>
  <r>
    <x v="17"/>
    <s v="113年度推動原住民族至原服務執行計畫"/>
    <s v="依據原住民族委員會113.4.12原民社字第1130017280號函"/>
    <n v="51000"/>
    <x v="0"/>
  </r>
  <r>
    <x v="17"/>
    <s v="113-114年度推展原住民族長期照顧文化健康站查核計畫"/>
    <s v="依據原住民族委員會112.11.16原民社字第1120055610號函"/>
    <n v="299500"/>
    <x v="0"/>
  </r>
  <r>
    <x v="17"/>
    <s v="補助地方政府辦理原住民族住宅業務及多元居住協助補助經濟弱勢原住民建購修繕住宅計畫"/>
    <s v="依據原住民族委員會113.7.5原民綜字第1130033140號函"/>
    <n v="4387000"/>
    <x v="0"/>
  </r>
  <r>
    <x v="18"/>
    <s v="114年度大專青年學生公部門暑期工讀計畫暨南投縣青年職涯發展計畫"/>
    <s v="依據勞動部勞動力發展署113.7.10發綜字第1132002226號函"/>
    <n v="4835984"/>
    <x v="0"/>
  </r>
  <r>
    <x v="19"/>
    <s v="113年度公路公共運輸服務升級計畫-第1波核定經費共6案"/>
    <s v="依據交通部公路局113.4.29路運計字第1130045215號函"/>
    <n v="8741510"/>
    <x v="0"/>
  </r>
  <r>
    <x v="19"/>
    <s v="113年度「中彰投苗跨城際」及「南投縣都市內」公共運輸通勤月票計畫"/>
    <s v="依據交通部公路局113.3.7路運計字第1130022216號函"/>
    <n v="7600000"/>
    <x v="0"/>
  </r>
  <r>
    <x v="19"/>
    <s v="公共充電樁補助計畫"/>
    <s v="依據交通部公路局112.12.4路交管字第1120156907號函"/>
    <n v="3555000"/>
    <x v="0"/>
  </r>
  <r>
    <x v="20"/>
    <s v="113年度南投縣客庄創生環境營造計畫地方輔導團"/>
    <s v="依據客家委員會113.2.6客會產字第1136600085號函"/>
    <n v="2064000"/>
    <x v="0"/>
  </r>
  <r>
    <x v="20"/>
    <s v="2024南投縣客庄特色產業節-國姓鄉鹿神祭產業文化活動-一鹿向前 跑向客庄"/>
    <s v="依據客家委員會113.2.1客會產字第1120012003號函"/>
    <n v="300000"/>
    <x v="0"/>
  </r>
  <r>
    <x v="20"/>
    <s v="2024南投縣桐花小旅行"/>
    <s v="依據客家委員會113.2.7客會產字第1120012250號函"/>
    <n v="600000"/>
    <x v="0"/>
  </r>
  <r>
    <x v="20"/>
    <s v="2024南投縣客家文化節系列活動"/>
    <s v="依據客家委員會113.3.14客會傳字第1120011056號函"/>
    <n v="800000"/>
    <x v="0"/>
  </r>
  <r>
    <x v="20"/>
    <s v="113年南投縣客家文藝研習計畫"/>
    <s v="依據客家委員會113.3.13客會傳字第1120010922號函"/>
    <n v="352000"/>
    <x v="0"/>
  </r>
  <r>
    <x v="20"/>
    <s v="113年南投縣客庄產業推廣及創新加值計畫"/>
    <s v="依據客家委員會113.3.27客會產字第1120010885號函"/>
    <n v="200000"/>
    <x v="0"/>
  </r>
  <r>
    <x v="20"/>
    <s v="水里鄉立圖書館修建「客家文化生活館」及館舍空間改善先期評估規劃案"/>
    <s v="依據客家委員會113.1.24客會產字第1120008748號函暨113.4.1客會產字第1136600177號函"/>
    <n v="1500000"/>
    <x v="0"/>
  </r>
  <r>
    <x v="20"/>
    <s v="國姓客庄文化書閣-圖書館先期評估規劃案"/>
    <s v="依據客家委員會113.1.24客會產字第1120008748號函暨113.4.1客會產字第1130001780號函"/>
    <n v="1500000"/>
    <x v="0"/>
  </r>
  <r>
    <x v="20"/>
    <s v="2024日月潭紅茶文化季系列活動-魚池鄉多元文化特色產業節"/>
    <s v="依據客家委員會113.4.10客會產字第1136600198號函"/>
    <n v="250000"/>
    <x v="0"/>
  </r>
  <r>
    <x v="20"/>
    <s v="112年度推動客語為通行語執行成效獎勵金"/>
    <s v="依據客家委員會113.2.19客會語字第1136700165號函"/>
    <n v="500000"/>
    <x v="0"/>
  </r>
  <r>
    <x v="20"/>
    <s v="113年度客庄文藝復興運動推動實施計畫"/>
    <s v="依據客家委員會113.4.17客會傳字第1130001052號函"/>
    <n v="350000"/>
    <x v="0"/>
  </r>
  <r>
    <x v="20"/>
    <s v="113年度客庄文藝復興運動推動實施計畫-國姓鄉及水里鄉"/>
    <s v="依據客家委員會113.4.17客會傳字第1130001052號函"/>
    <n v="4116700"/>
    <x v="0"/>
  </r>
  <r>
    <x v="20"/>
    <s v="「玩藝客．樂讀趣」HAKKA文化探索營"/>
    <s v="依據客家委員會113.4.25客會語字第1130001759號函"/>
    <n v="200000"/>
    <x v="0"/>
  </r>
  <r>
    <x v="20"/>
    <s v="113年南投縣客庄地方記憶空間專案輔導團"/>
    <s v="依據客家委員會113.5.22客會產字第1136600313號函"/>
    <n v="1500000"/>
    <x v="0"/>
  </r>
  <r>
    <x v="20"/>
    <s v="國姓鄉客庄文化書閣-規劃設計暨工程施作案"/>
    <s v="依據客家委員會113.5.29客會產字第1136600337號函"/>
    <n v="33282000"/>
    <x v="0"/>
  </r>
  <r>
    <x v="20"/>
    <s v="國姓鄉客家情 共下來打嘴鼓"/>
    <s v="依據客家委員會113.7.2客會語字第11300040196號函"/>
    <n v="170000"/>
    <x v="0"/>
  </r>
  <r>
    <x v="20"/>
    <s v="客不容緩－國姓客家人文夏令營"/>
    <s v="依據客家委員會113.6.19客會語字第1136700654號函"/>
    <n v="260000"/>
    <x v="0"/>
  </r>
  <r>
    <x v="21"/>
    <s v="增列進位數"/>
    <s v="無"/>
    <n v="143"/>
    <x v="0"/>
  </r>
  <r>
    <x v="2"/>
    <s v="「2025我愛南投新故鄉」移民節多元文化嘉年華"/>
    <s v="依據內政部113.12.30台內移字第11309359671號函"/>
    <n v="300000"/>
    <x v="1"/>
  </r>
  <r>
    <x v="2"/>
    <s v="114年度「殯葬設施量能提升計畫」-仁愛鄉互助村清流公墓興建納骨牆(前置作業)"/>
    <s v="依據內政部113.9.25台內民字第1130562251號函"/>
    <n v="4000000"/>
    <x v="1"/>
  </r>
  <r>
    <x v="2"/>
    <s v="輔導既有宗教建築物及用地合法化作業補助經費"/>
    <s v="依據內政部113.12.27台內宗字第1130153194號函"/>
    <n v="500000"/>
    <x v="1"/>
  </r>
  <r>
    <x v="2"/>
    <s v="114年春節期間另發村(里)長事務補助費"/>
    <s v="依據內政部114.1.10台內民字第1140002768號函"/>
    <n v="19706250"/>
    <x v="1"/>
  </r>
  <r>
    <x v="4"/>
    <s v="114年度莫拉克颱風災後民間興建贈與住宅修繕補助"/>
    <s v="依據內政部113.9.10國署住字第1131148285號函"/>
    <n v="14600000"/>
    <x v="1"/>
  </r>
  <r>
    <x v="4"/>
    <s v="114年度再生能源發電設備認定與查核作業"/>
    <s v="依據經濟部能源署113.7.17能廣字第1130600905B號函暨經濟部能源署113.9.6能廣字第11300170350號函"/>
    <n v="5503000"/>
    <x v="1"/>
  </r>
  <r>
    <x v="5"/>
    <s v="日月潭飲食生活節-在地物產行銷推廣計畫"/>
    <s v="依據農業部農糧署中區分署113.10.16農糧中特字第1131258642號函"/>
    <n v="200000"/>
    <x v="1"/>
  </r>
  <r>
    <x v="5"/>
    <s v="114年農產業保險業務計畫"/>
    <s v="依據農業部農糧署113.12.9農糧企字第1131110489號函"/>
    <n v="190000"/>
    <x v="1"/>
  </r>
  <r>
    <x v="5"/>
    <s v="114年度南投縣綠鬣蜥防治宣導計畫"/>
    <s v="依據農業部林業及自然保育署南投分署113.12.31投保字第1134113375號函"/>
    <n v="600000"/>
    <x v="1"/>
  </r>
  <r>
    <x v="5"/>
    <s v="114年度南投縣政府捕蜂捉蛇為民服務補助計畫"/>
    <s v="依據農業部林業及自然保育署南投分署113.12.31投保字第1134390270號函"/>
    <n v="2080000"/>
    <x v="1"/>
  </r>
  <r>
    <x v="5"/>
    <s v="114年度南投縣輔導農民架設電圍網防治野生動物危害計畫"/>
    <s v="依據農業部林業及自然保育署南投分署113.12.31投保字第1134390273號函"/>
    <n v="1000000"/>
    <x v="1"/>
  </r>
  <r>
    <x v="5"/>
    <s v="114年度南投縣化解野生動物危害農業及瀕危物種與人衝突計畫"/>
    <s v="依據農業部林業及自然保育署南投分署113年12月31日投保字第1134390277號函"/>
    <n v="500000"/>
    <x v="1"/>
  </r>
  <r>
    <x v="5"/>
    <s v="114年度南投縣陸域野生物資源保育計畫"/>
    <s v="依據農業部林業及自然保育署南投分署113.12.31投保字第1134390280號函"/>
    <n v="900000"/>
    <x v="1"/>
  </r>
  <r>
    <x v="5"/>
    <s v="114年度南投縣陸域野生物合理利用與管理計畫"/>
    <s v="依據農業部林業及自然保育署南投分署114.1.20投保字第1144390021號函"/>
    <n v="1300000"/>
    <x v="1"/>
  </r>
  <r>
    <x v="5"/>
    <s v="114年度南投縣陸域自然保護區經營管理計畫"/>
    <s v="依據農業部林業及自然保育署南投分署114.2.3投保字第1144390026號函"/>
    <n v="490000"/>
    <x v="1"/>
  </r>
  <r>
    <x v="5"/>
    <s v="113年度南投縣休閒農業場域服務優化計畫"/>
    <s v="依據農業部農村發展及水土保持署113.9.20農保休字第1132660984號函"/>
    <n v="2100000"/>
    <x v="1"/>
  </r>
  <r>
    <x v="5"/>
    <s v="114年度全國荔枝椿象區域整合防治計畫"/>
    <s v="依據農業部動植物防疫檢疫署113.12.27防檢三字第1131878702號函"/>
    <n v="1367000"/>
    <x v="1"/>
  </r>
  <r>
    <x v="5"/>
    <s v="114年未上市水產品產地監測計畫"/>
    <s v="依據農業部113年12月30日農授漁字第1131547653號函"/>
    <n v="11000"/>
    <x v="1"/>
  </r>
  <r>
    <x v="5"/>
    <s v="114年度推動地方政府疫病蟲害主動調查制度計畫"/>
    <s v="依據農業部動植物防疫檢疫署114.1.16防檢三字第1141875171號函"/>
    <n v="755000"/>
    <x v="1"/>
  </r>
  <r>
    <x v="5"/>
    <s v="114年度特定水土保持區劃定、長期水土保持計畫及其通盤檢討與廢止計畫"/>
    <s v="依據農業部農村發展及水土保持署113.12.10農保管字第1132671603號函"/>
    <n v="900000"/>
    <x v="1"/>
  </r>
  <r>
    <x v="5"/>
    <s v="2024中臺灣農業行銷展售會-品味南投"/>
    <s v="依據農業部農糧署113.9.6農糧企字第1131019510號函"/>
    <n v="1000000"/>
    <x v="1"/>
  </r>
  <r>
    <x v="5"/>
    <s v="113年度名間好農行銷推廣計畫"/>
    <s v="依據農業部農糧署中區分署113.9.5農糧中企字第1131281877號函"/>
    <n v="200000"/>
    <x v="1"/>
  </r>
  <r>
    <x v="5"/>
    <s v="地方創生-竹安農農民直銷據點設置計畫"/>
    <s v="依據農業部農糧署中區分署113.10.8農糧中企字第1131281883號函"/>
    <n v="600000"/>
    <x v="1"/>
  </r>
  <r>
    <x v="5"/>
    <s v="南投縣竹山鎮公所113年鮮筍番薯節暨國產農產品創新行銷計畫"/>
    <s v="依據農業部農糧署113年10月18日農糧蔬字第1131143053號函"/>
    <n v="600000"/>
    <x v="1"/>
  </r>
  <r>
    <x v="5"/>
    <s v="2024水里臍橙納財行銷活動"/>
    <s v="依據農業部農糧署113.11.21農糧果字第1131121972號函"/>
    <n v="300000"/>
    <x v="1"/>
  </r>
  <r>
    <x v="5"/>
    <s v="魚池鄉紅茶產業遊程整合行銷推廣計畫"/>
    <s v="依據農業部農村發展及水土保持署113.9.20農保建字第1132659159號函"/>
    <n v="3000000"/>
    <x v="1"/>
  </r>
  <r>
    <x v="5"/>
    <s v="鹿谷農村產業體驗型塑推廣計畫"/>
    <s v="依據農業部農村發展及水土保持署113.10.16農保建字第1132659367號函"/>
    <n v="4800000"/>
    <x v="1"/>
  </r>
  <r>
    <x v="5"/>
    <s v="114年南投縣社區農村再生輔導計畫"/>
    <s v="依據農業部農村發展及水土保持署113.12.10農保建字第1132659800號函"/>
    <n v="6600000"/>
    <x v="1"/>
  </r>
  <r>
    <x v="5"/>
    <s v="國產有機質暨微生物等農田地力肥料推廣計畫(中區113)"/>
    <s v="依據農業部農糧署中區分署114.2.4農糧中資字第1141284511號函"/>
    <n v="79000000"/>
    <x v="1"/>
  </r>
  <r>
    <x v="5"/>
    <s v="114年推動儲備植物醫師進駐農村及活化再生發展示範計畫(1-3月份薪資)"/>
    <s v="依據農業部動植物防疫檢疫署114.1.20防檢三字第1141875168號函"/>
    <n v="153000"/>
    <x v="1"/>
  </r>
  <r>
    <x v="5"/>
    <s v="114年南投縣年度農村再生執行計畫"/>
    <s v="依據農業部農村發展及水土保持署113.12.10農保建字第1132659800號函"/>
    <n v="61080000"/>
    <x v="1"/>
  </r>
  <r>
    <x v="6"/>
    <s v="台灣觀光100亮點捲動國旅方案"/>
    <s v="依據交通部觀光署113.9.6觀旅字第1135001649號函"/>
    <n v="2400000"/>
    <x v="1"/>
  </r>
  <r>
    <x v="6"/>
    <s v="2024南投世界茶業博覽會活動品質提升計畫"/>
    <s v="依據交通部觀光署113.9.6觀旅字第1135001626號函"/>
    <n v="500000"/>
    <x v="1"/>
  </r>
  <r>
    <x v="6"/>
    <s v="2024南投溫泉季活動"/>
    <s v="依據交通部觀光署113.10.8觀宿字第11306009142號函"/>
    <n v="1000000"/>
    <x v="1"/>
  </r>
  <r>
    <x v="6"/>
    <s v="2024南投花卉嘉年華活動"/>
    <s v="依據交通部觀光署113.10.11觀旅字第1135001903號函"/>
    <n v="180000"/>
    <x v="1"/>
  </r>
  <r>
    <x v="6"/>
    <s v="2025南投燈會活動"/>
    <s v="依據交通部觀光署113.12.17觀旅字第1135002511號函"/>
    <n v="2100000"/>
    <x v="1"/>
  </r>
  <r>
    <x v="6"/>
    <s v="114年度「交通部觀光署協助地方政府執行違法旅宿管理工作」補助計畫"/>
    <s v="依據交通部觀光署113.11.20觀宿字第1130601182號暨113.12.6觀宿字第1130926094號函"/>
    <n v="3468000"/>
    <x v="1"/>
  </r>
  <r>
    <x v="6"/>
    <s v="114年度「交通部觀光署協助地方政府執行露營場輔導管理工作」補助計畫"/>
    <s v="依據交通部觀光署113.12.31觀景字第11340025877號函"/>
    <n v="5000000"/>
    <x v="1"/>
  </r>
  <r>
    <x v="6"/>
    <s v="114年度「智慧運輸系統發展建設計畫」"/>
    <s v="依據交通部114.1.7交科字第1135018494號函"/>
    <n v="10800000"/>
    <x v="1"/>
  </r>
  <r>
    <x v="8"/>
    <s v="前瞻基礎建設計畫-水環境建設-縣市管河川及區域排水整體改善計畫第8批次防洪綜合治理工程工作計畫-外轆排水治理工程"/>
    <s v="依據經濟部水利署113.9.5經水河字第11353295410號函"/>
    <n v="2000000"/>
    <x v="1"/>
  </r>
  <r>
    <x v="8"/>
    <s v="前瞻基礎建設計畫-水環境建設-縣市管河川及區域排水整體改善計畫第8批次防洪綜合治理工程工作計畫-外轆排水治理工程用地費"/>
    <s v="依據經濟部水利署113.9.5經水河字第11353295410號函"/>
    <n v="14483000"/>
    <x v="1"/>
  </r>
  <r>
    <x v="8"/>
    <s v="前瞻基礎建設計畫-水環境建設-補助縣市管河川及區域排水整體改善計畫非工程措施執行計畫書(大型移動式抽水機購置)"/>
    <s v="依據經濟部水利署113.9.11經水防字第11333037540號函"/>
    <n v="1809000"/>
    <x v="1"/>
  </r>
  <r>
    <x v="8"/>
    <s v="前瞻基礎建設計畫-國姓鄉龜坑排水幹線-2護岸應急工程、國姓鄉北港溪排水幹線-2匯流口處護岸應急工程"/>
    <s v="依據經濟部水利署113.9.23經水河字第11316123390號函"/>
    <n v="17950000"/>
    <x v="1"/>
  </r>
  <r>
    <x v="8"/>
    <s v="前瞻基礎建設計畫-水環境建設-縣市管河川及區域排水整體改善計畫-114年度生態檢核工作"/>
    <s v="依據經濟部水利署113.12.31經水河字第11353431570號函"/>
    <n v="1000000"/>
    <x v="1"/>
  </r>
  <r>
    <x v="8"/>
    <s v="前瞻基建設計畫-水環境建設-水與安全-縣市管河川及區域排水整體改善工程第6批次治理規劃及檢討工作-「街子尾溪排水系統治理規畫」及「魚池溪排水系統治理規劃」"/>
    <s v="依據經濟部水利署113.12.25經水河字第11353427080號函"/>
    <n v="3492000"/>
    <x v="1"/>
  </r>
  <r>
    <x v="8"/>
    <s v="提升道路品質計畫(內政部)2.0第四次提案競爭型補助計畫"/>
    <s v="依據內政部113.8.30台內國字第1130809316號函"/>
    <n v="98364000"/>
    <x v="1"/>
  </r>
  <r>
    <x v="8"/>
    <s v="永續提升人行安全計畫第二次提案競爭型補助計畫"/>
    <s v="依據內政部113.12.4台內國字第1130813165號函"/>
    <n v="49980000"/>
    <x v="1"/>
  </r>
  <r>
    <x v="8"/>
    <s v="永續提升人行安全計畫-南投縣竹山鎮149縣道11K+400~11K+500人行環境改善工程"/>
    <s v="依據交通部公路局113.12.2路交工字第1135011867號函"/>
    <n v="3780000"/>
    <x v="1"/>
  </r>
  <r>
    <x v="8"/>
    <s v="永續提升人行安全計畫-仁愛鄉南豐國小通學步道改善工程"/>
    <s v="依據交通部公路局113.12.18路交工字第1135013467號函"/>
    <n v="15540000"/>
    <x v="1"/>
  </r>
  <r>
    <x v="8"/>
    <s v="提升道路質計畫公路系統(106~114年)政策輔導型計畫"/>
    <s v="依據交通部公路局114.1.13路規計字第1145000859號函"/>
    <n v="60000000"/>
    <x v="1"/>
  </r>
  <r>
    <x v="8"/>
    <s v="「前瞻基礎建設計畫-縣市管河川及區域排水整體改善計畫-下水道及都市其他排水第5期」經費"/>
    <s v="依據內政部國土管理署113.9.9國署水建字第1131147655號函"/>
    <n v="9200000"/>
    <x v="1"/>
  </r>
  <r>
    <x v="9"/>
    <s v="113學年度擴增高級中等學校雙語實驗班實施計畫"/>
    <s v="依據教育部國民及學前教育署113.7.30臺教國署高字第1135404058B號函"/>
    <n v="3631576"/>
    <x v="1"/>
  </r>
  <r>
    <x v="9"/>
    <s v="113學年度國民小學兒童課後照顧服務身心障礙專班補助經費(第一期)"/>
    <s v="依據教育部國民及學前教育署113.8.7臺教國署原字第1135702284號函"/>
    <n v="566541"/>
    <x v="1"/>
  </r>
  <r>
    <x v="9"/>
    <s v="中投考區114年國中教育會考試務籌辦計畫第二期款"/>
    <s v="依據教育部113.11.19臺教授國部第1130124267號函"/>
    <n v="18905075"/>
    <x v="1"/>
  </r>
  <r>
    <x v="9"/>
    <s v="113年度忠孝國小附設幼兒園等10園充實及改善教學環境設施設備經費(資本門)"/>
    <s v="依據教育部國民及學前教育署113.9.6臺教國署幼字第1135601985號函"/>
    <n v="2936810"/>
    <x v="1"/>
  </r>
  <r>
    <x v="9"/>
    <s v="113年度互助國小附設幼兒園充實及改善教學環境設施設備經費"/>
    <s v="依據教育部國民及學前教育署113.9.18臺教國署幼字第1135602015號函"/>
    <n v="2333750"/>
    <x v="1"/>
  </r>
  <r>
    <x v="9"/>
    <s v="112學年度配合提升公共化教保服務政策著有績效之鼓勵獎金經費"/>
    <s v="依據教育部國民及學前教育署113.8.27臺教國署幼字第1135601991號函"/>
    <n v="700000"/>
    <x v="1"/>
  </r>
  <r>
    <x v="9"/>
    <s v="113年度教育部補助高級中等以下學校校園美感環境再造計畫"/>
    <s v="依據國立臺中教育大學113.9.3臺中大學文創字第1135060574A號函"/>
    <n v="1760000"/>
    <x v="1"/>
  </r>
  <r>
    <x v="9"/>
    <s v="本縣仁愛鄉親愛國小辦理「113年度充實設施設備-教室全平面推拉水洗黑板」經費"/>
    <s v="依據教育部114.1.6臺教授國部字第1135506525號函"/>
    <n v="384000"/>
    <x v="1"/>
  </r>
  <r>
    <x v="9"/>
    <s v="114年度「直轄市及縣(市)政府辦理防災教育計畫」暨「高級中等以下學校防災校園建置計畫」"/>
    <s v="依據教育部113.12.27臺教資(六)字第1132704846E號函"/>
    <n v="1872633"/>
    <x v="1"/>
  </r>
  <r>
    <x v="9"/>
    <s v="113學年度偏遠地區學校及非山非市學校整合性計畫(資本門)"/>
    <s v="依據教育部國民及學前教育署113.9.9臺教國署國字第1135504121號函"/>
    <n v="1313200"/>
    <x v="1"/>
  </r>
  <r>
    <x v="9"/>
    <s v="三光國民中學辦理「111年度改善偏遠地區及非山非市國民中小學宿舍計畫-宿舍興建工程」經費"/>
    <s v="依據教育部國民及學前教育署113.9.16臺教國署國字第1130101673號函"/>
    <n v="16153238"/>
    <x v="1"/>
  </r>
  <r>
    <x v="9"/>
    <s v="113年度高級中等以下學校及教保服務機構投保公共意外責任保險"/>
    <s v="依據教育部國民及學前教育署113.10.15臺教國署學字第1135805587號函"/>
    <n v="4994"/>
    <x v="1"/>
  </r>
  <r>
    <x v="9"/>
    <s v="教育部數位機會中心資訊耗材補充計畫"/>
    <s v="依據教育部113.10.17臺教資(三)字第1132703987號函"/>
    <n v="1200000"/>
    <x v="1"/>
  </r>
  <r>
    <x v="9"/>
    <s v="補助埔里鎮水尾國小「113年度充實設施設備-汰換高效能箱型冷氣機」經費"/>
    <s v="依據教育部114.1.6臺教授國部字第1135506522號函"/>
    <n v="344000"/>
    <x v="1"/>
  </r>
  <r>
    <x v="9"/>
    <s v="113學年度購置鑑定評估工具經費"/>
    <s v="依據教育部國民及學前教育署113.9.26臺教國署原字第1135703064號函"/>
    <n v="1478201"/>
    <x v="1"/>
  </r>
  <r>
    <x v="9"/>
    <s v="「113年度改善無障礙校園環境計畫」案(第2階段)補助經費"/>
    <s v="依據教育部113.10.4臺教授國部字第1135702956號函"/>
    <n v="360400"/>
    <x v="1"/>
  </r>
  <r>
    <x v="9"/>
    <s v="113學年度推動地方政府資源班巡迴輔導班合理生師比教師增額經費補助經費(經常門-業務費)"/>
    <s v="依據教育部國民及學前教育署113.12.6臺教國署原字第1135704165號函"/>
    <n v="979000"/>
    <x v="1"/>
  </r>
  <r>
    <x v="9"/>
    <s v="113年度汰舊換新身心障礙學生交通車經費"/>
    <s v="依據教育部國民及學前教育署113.10.15臺教國署原字第1135703466號函"/>
    <n v="1415802"/>
    <x v="1"/>
  </r>
  <r>
    <x v="9"/>
    <s v="113年8月至12月期間設置運作特殊教育輔導團、特殊教育相關資源中心所需經費"/>
    <s v="依據教育部國民及學前教育署113.10.22臺教國署原字第1135703271號函"/>
    <n v="907800"/>
    <x v="1"/>
  </r>
  <r>
    <x v="9"/>
    <s v="113學年度高級中等以下學校及幼兒園身心障礙學生及幼兒之鑑定評估報告費及跨校鑑定評估費"/>
    <s v="依據教育部國民及學前教育署113.11.6臺教國署原字第1135703690號函"/>
    <n v="1539700"/>
    <x v="1"/>
  </r>
  <r>
    <x v="9"/>
    <s v="113學年度藝術才能(含資賦優異)班計畫(資本門)"/>
    <s v="依據教育部113.9.9臺教師(一)字第1130087166號函"/>
    <n v="213218"/>
    <x v="1"/>
  </r>
  <r>
    <x v="9"/>
    <s v="大成國民中學辦理「112年度高級中等以下學校協助少年矯正機關(安置機構)教育事項獎勵補助改善校園環境」經費"/>
    <s v="依據教育部國民及學前教育署113.11.20臺教國署學字第1130133441號函"/>
    <n v="100000"/>
    <x v="1"/>
  </r>
  <r>
    <x v="9"/>
    <s v="113學年度品德教育推廣與深耕學校實施計畫"/>
    <s v="依據教育部國民及學前教育署113.11.27臺教國署學字第1135807515號函"/>
    <n v="65025"/>
    <x v="1"/>
  </r>
  <r>
    <x v="9"/>
    <s v="南投縣南投市樂活運動館興建計畫"/>
    <s v="依據教育部體育署113.10.1臺教體署設(一)字第1130600487號函"/>
    <n v="100000000"/>
    <x v="1"/>
  </r>
  <r>
    <x v="9"/>
    <s v="埔里鎮社區型五人制足球練習場興建工程"/>
    <s v="依據教育部體育署114.1.10臺教體署設(一)字第1140600024號函"/>
    <n v="16800000"/>
    <x v="1"/>
  </r>
  <r>
    <x v="9"/>
    <s v="明潭國民中學辦理「113學年度日月潭區國民中小學學區聯合運動大會」"/>
    <s v="依據台灣電力股份有限公司明潭發電廠113.11.20明潭字第1131863387號函"/>
    <n v="100000"/>
    <x v="1"/>
  </r>
  <r>
    <x v="9"/>
    <s v="114年「補助地方政府成立學校午餐輔導團及輔導人力計畫」"/>
    <s v="依據教育部國民及學前教育署113.12.17臺教國署學字第1135807899號函"/>
    <n v="569500"/>
    <x v="1"/>
  </r>
  <r>
    <x v="9"/>
    <s v="113學年度補助地方政府辦理健康促進學校計畫"/>
    <s v="依據教育部國民及學前教育署113.12.30臺教國署學字第1135808337號函"/>
    <n v="1303400"/>
    <x v="1"/>
  </r>
  <r>
    <x v="9"/>
    <s v="114年度補助高級中等以下學校友善提供多元生理用品及推動月經平權計畫"/>
    <s v="依據教育部國民及學前教育署113.12.19臺教國署學字第1135808033號函"/>
    <n v="4787200"/>
    <x v="1"/>
  </r>
  <r>
    <x v="9"/>
    <s v="魚池鄉東光國民小學辦理「113年特色課程改善脫殼機、樹枝打碎機採購計畫」"/>
    <s v="依據台灣電力股份有限公司明潭發電廠113.12.17明潭字第1131863693號函"/>
    <n v="70000"/>
    <x v="1"/>
  </r>
  <r>
    <x v="9"/>
    <s v="瑞竹國中辦理「童軍營地修繕經費申請計畫」"/>
    <s v="依據教育部國民及學前教育署113.12.4臺教國署學字第1135807463號函"/>
    <n v="4250000"/>
    <x v="1"/>
  </r>
  <r>
    <x v="9"/>
    <s v="「114年數位學伴計畫」經費"/>
    <s v="依據教育部113.12.18臺教資(三)字第1132704854F號函"/>
    <n v="829259"/>
    <x v="1"/>
  </r>
  <r>
    <x v="9"/>
    <s v="「114年數位機會中心營運及督導計畫」經費"/>
    <s v="依據教育部114.1.24臺教資(三)字第1142700301G號函"/>
    <n v="6109600"/>
    <x v="1"/>
  </r>
  <r>
    <x v="17"/>
    <s v="114年度原住民族土地古道、文化遺址及環境永續維護計畫"/>
    <s v="依據原住民族委員會113.12.11原民土字第11300649561號函"/>
    <n v="8746490"/>
    <x v="1"/>
  </r>
  <r>
    <x v="17"/>
    <s v="114年度原住民保留地超限利用處理計畫"/>
    <s v="依據原住民族委員會113.12.16原民土字第1130066120號函"/>
    <n v="3094000"/>
    <x v="1"/>
  </r>
  <r>
    <x v="17"/>
    <s v="114年度原住民族土地規劃與管理經營細部實施計畫-原住民保留地權利回復計畫(含資訊系統異動更新及土地政策計畫)"/>
    <s v="依據原住民族委員會113.12.11原民土字第1130061481號函"/>
    <n v="2784255"/>
    <x v="1"/>
  </r>
  <r>
    <x v="17"/>
    <s v="114年度原住民族土地規劃與管理經營實施計畫-原住民保留地權利回復計畫-複丈分割地籍整理計畫"/>
    <s v="依據原住民族委員會113.12.20原民土字第1130064972號函"/>
    <n v="167700"/>
    <x v="1"/>
  </r>
  <r>
    <x v="17"/>
    <s v="114年度增劃編原住民保留地暨複丈分割工作計畫"/>
    <s v="依據原住民族委員會113.12.31原民土字第1130065320號函"/>
    <n v="50000"/>
    <x v="1"/>
  </r>
  <r>
    <x v="17"/>
    <s v="114年度原住民族土地建地合法化輔導計畫"/>
    <s v="依據原住民族委員會113.12.31原民土字第1130065518號函"/>
    <n v="549862"/>
    <x v="1"/>
  </r>
  <r>
    <x v="17"/>
    <s v="信義鄉沙里仙184-4地號伍榮興上訴案"/>
    <s v="依據原住民族委員會113.8.12原民土字第1130040556號函"/>
    <n v="50000"/>
    <x v="1"/>
  </r>
  <r>
    <x v="17"/>
    <s v="114年度原住民保留地禁伐補償計畫(人力檢測經費)"/>
    <s v="依據原住民族委員會113.12.5原民經字第1130060672號函"/>
    <n v="4237972"/>
    <x v="1"/>
  </r>
  <r>
    <x v="17"/>
    <s v="113年度原住民保留地禁伐補償計畫"/>
    <s v="依據原住民族委員會113.9.23日原民經字第1130045615號函"/>
    <n v="3675348"/>
    <x v="1"/>
  </r>
  <r>
    <x v="17"/>
    <s v="「宜居部落建設計畫-113年南投縣部落永續建設藍圖規劃」"/>
    <s v="依據原住民族委員會113.8.15原民建字第1130039548號函"/>
    <n v="4450000"/>
    <x v="1"/>
  </r>
  <r>
    <x v="17"/>
    <s v="「提升道路品質計畫(內政部)2.0」第四次非人行案件競爭型補助計畫－「南投縣信義鄉地利村提升道路品質工程」"/>
    <s v="依據內政部113.8.30台內國字第1130809316號函"/>
    <n v="9996000"/>
    <x v="1"/>
  </r>
  <r>
    <x v="17"/>
    <s v="擴大灌溉服務案件-「南投縣仁愛鄉中正村灌溉水路改善工程」等8件"/>
    <s v="依據農業部農田水利署113.11.7農水建字第1138031799號函"/>
    <n v="35576640"/>
    <x v="1"/>
  </r>
  <r>
    <x v="17"/>
    <s v="「原住民族地區部落聯絡道路養護經費分配及執行計畫」"/>
    <s v="依據原住民族委員會113.12.24原民建字第1130064322號函"/>
    <n v="11520000"/>
    <x v="1"/>
  </r>
  <r>
    <x v="17"/>
    <s v="114年度推動「原住民族家庭服務中心實施計畫」"/>
    <s v="依據原住民族委員會113.10.18原民社字第11300516906號函"/>
    <n v="1206819"/>
    <x v="1"/>
  </r>
  <r>
    <x v="17"/>
    <s v="114年度「文化健康綜合服務據點友善空間整建計畫」"/>
    <s v="依據原住民族委員會114.1.23原民社字第11400013934號函"/>
    <n v="1574000"/>
    <x v="1"/>
  </r>
  <r>
    <x v="17"/>
    <s v="114年度「前瞻基礎建設推動人力計畫」"/>
    <s v="依據原住民族委員會113.12.24原民社字第11300641403號函"/>
    <n v="2391780"/>
    <x v="1"/>
  </r>
  <r>
    <x v="17"/>
    <s v="114年度公益彩券回饋金補助計畫"/>
    <s v="依據原住民族委員會113.10.1原民社字第11300499781號函"/>
    <n v="5666000"/>
    <x v="1"/>
  </r>
  <r>
    <x v="17"/>
    <s v="114年度推動原住民急難救助案"/>
    <s v="依據原住民族委員會113.12.13原民社字第1130062419號函"/>
    <n v="12000"/>
    <x v="1"/>
  </r>
  <r>
    <x v="17"/>
    <s v="辦理第10屆原住民族語言單詞競賽計畫"/>
    <s v="依據原住民族委員會113.12.13原民教字第1130063222號函"/>
    <n v="456000"/>
    <x v="1"/>
  </r>
  <r>
    <x v="17"/>
    <s v="113年度推動原住民族登記傳統名字實施計畫"/>
    <s v="依據原住民族委員會113.10.7原民綜字第1130048093號函"/>
    <n v="100000"/>
    <x v="1"/>
  </r>
  <r>
    <x v="17"/>
    <s v="113年度原住民學生課後扶植計畫增加經費"/>
    <s v="依據原住民族委員會113.5.31原民教字第11300269823號函"/>
    <n v="76500"/>
    <x v="1"/>
  </r>
  <r>
    <x v="17"/>
    <s v="原住民族語保母獎助計畫"/>
    <s v="依據原住民族委員會113.12.30原民教字第11300598429號函"/>
    <n v="629893"/>
    <x v="1"/>
  </r>
  <r>
    <x v="17"/>
    <s v="114年「打造信義鄉濁水線Matamasaz布農文化探索基地人才扎根休閒運動產業推動計畫」"/>
    <s v="依據原住民族委員會111.11.17原民經字第11100597806號函暨113.12.30原民經字第11300681307號函"/>
    <n v="4700000"/>
    <x v="1"/>
  </r>
  <r>
    <x v="3"/>
    <s v="深化經濟弱勢家庭脫貧服務－兒童與少年未來教育及發展帳戶個案管理計畫-開戶家庭教育訓練及以工代賑"/>
    <s v="依據衛生福利部114.1.24衛部救字第1131364866號函"/>
    <n v="279470"/>
    <x v="1"/>
  </r>
  <r>
    <x v="3"/>
    <s v="114年度「食(實)物銀行援助計畫」專業服務費"/>
    <s v="依據衛生福利部113.10.21衛部救字第1131363413號函"/>
    <n v="606123"/>
    <x v="1"/>
  </r>
  <r>
    <x v="3"/>
    <s v="114年度「低(中低)收入户自立脫貧方案計畫」、「充實遊民業務人力暨生活培力服務計畫」、「社會救助自立脫貧服務社工人力計畫暨低收入户家庭資產累積發展個人帳户-脫貧方案」"/>
    <s v="依據衛生福利部113.10.21衛部救字第1131363413號函"/>
    <n v="2151369"/>
    <x v="1"/>
  </r>
  <r>
    <x v="3"/>
    <s v="食物銀行充實冷藏及冷凍設備補助計畫"/>
    <s v="依據衛生福利部113.12.30衛部救字第1130152429號函"/>
    <n v="2844000"/>
    <x v="1"/>
  </r>
  <r>
    <x v="3"/>
    <s v="南投縣114年度性別暴力防治社區服務方案"/>
    <s v="依據衛生福利部113.10.16衛部護字第1131461091號函"/>
    <n v="660000"/>
    <x v="1"/>
  </r>
  <r>
    <x v="3"/>
    <s v="114年度藥癮者家庭支持服務及資源培力計畫-約用人員酬金"/>
    <s v="依據衛生福利部114.1.21衛部救字第1131364737號函"/>
    <n v="96672"/>
    <x v="1"/>
  </r>
  <r>
    <x v="3"/>
    <s v="兒少保護家庭處遇服務創新方案-兒少保護親屬家庭媒合與支持計畫(計畫編號:114NH003n00)"/>
    <s v="依據衛生福利部113.12.30衛授家字第1130561791號函"/>
    <n v="150123"/>
    <x v="1"/>
  </r>
  <r>
    <x v="3"/>
    <s v="精進及擴充兒少安置資源-提升少年自立生活適應協助服務量能計畫(計畫編號：114NH021o03)"/>
    <s v="依據衛生福利部113.12.30衛授家字第1130561791號函"/>
    <n v="59000"/>
    <x v="1"/>
  </r>
  <r>
    <x v="3"/>
    <s v="兒少保護家庭處遇服務創新方案-兒少保護親屬安置費用補助計畫(計畫編號:114NH002m00)"/>
    <s v="依據衛生福利部113.12.30衛授家字第1130561791號函"/>
    <n v="240000"/>
    <x v="1"/>
  </r>
  <r>
    <x v="3"/>
    <s v="114年度兒童及少年諮詢代表培力計畫(計畫編號:1141RH527F)"/>
    <s v="依據衛生福利部社會及家庭署113.10.08社家企字第1130561415號函"/>
    <n v="7000"/>
    <x v="1"/>
  </r>
  <r>
    <x v="3"/>
    <s v="114年度社會工作服務品質精進整合性活動計畫"/>
    <s v="依據衛生福利部113.10.21衛部救字第1131363413號函"/>
    <n v="96000"/>
    <x v="1"/>
  </r>
  <r>
    <x v="3"/>
    <s v="114年親屬接受委託照顧兒少費用計畫(計畫編號:1142MH0020)"/>
    <s v="依據衛生福利部113.12.05社家支字第1130961249號函"/>
    <n v="600000"/>
    <x v="1"/>
  </r>
  <r>
    <x v="3"/>
    <s v="「113-114年度住照顧品質獎勵計畫(老人福利機構)」行政費"/>
    <s v="依據衛生福利部社會及家庭署113.09.12社家老字第1130860729號函"/>
    <n v="1401000"/>
    <x v="1"/>
  </r>
  <r>
    <x v="3"/>
    <s v="「113年度住宿式機構強化感染管制獎勵計畫」(老人福利機構)經費"/>
    <s v="依據衛生福利部社會及家庭署113.09.30社家老字第1130011151F號函"/>
    <n v="923000"/>
    <x v="1"/>
  </r>
  <r>
    <x v="3"/>
    <s v="社區式多元預防性活動與課程"/>
    <s v="依據衛生福利部社會及家庭署113.12.27社家老字第1130861008號函"/>
    <n v="700000"/>
    <x v="1"/>
  </r>
  <r>
    <x v="3"/>
    <s v="113-114年度住宿機構照顧品質獎勵計畫-行政費(住宿式長照機構)"/>
    <s v="依據衛生福利部113.9.30衛部顧字第1131962718號函"/>
    <n v="853000"/>
    <x v="1"/>
  </r>
  <r>
    <x v="3"/>
    <s v="「長照服務發展基金113年度獎助長照2.0整合型計畫」經費"/>
    <s v="依據衛生福利部113.9.16衛術部顧字第1131962472號函"/>
    <n v="197097000"/>
    <x v="1"/>
  </r>
  <r>
    <x v="3"/>
    <s v="114年度身心障礙照顧服務資源布建計畫-身心障礙服務中心獎助計畫"/>
    <s v="依據衛生福利部社會及家庭署113.12.2社家障字第1130012182號函暨113.12.19社家障字第1130762219號函"/>
    <n v="428532"/>
    <x v="1"/>
  </r>
  <r>
    <x v="3"/>
    <s v="長照發展基金一般性獎助經費-114年度身心障礙者需求評估人員補助計畫、身心障礙者服務中心提升品質及人力補助計畫"/>
    <s v="依據衛生福利部社會及家庭署113.12.2社家障字第1130012182號函暨113.12.19社家障字第1130762219號函"/>
    <n v="3968545"/>
    <x v="1"/>
  </r>
  <r>
    <x v="3"/>
    <s v="114年度身心障礙照顧服務資源布建計畫-身心障礙者社區支持服務整合型計畫"/>
    <s v="依據衛生福利部社會及家庭署113.12.12社家障字第1130014823A號函暨114.1.9社家障字第1130762352號函"/>
    <n v="4249000"/>
    <x v="1"/>
  </r>
  <r>
    <x v="3"/>
    <s v="114年度身心障礙照顧服務資源布建計畫-視障生活重建服務及各縣市擴充社區資源布建人力計畫"/>
    <s v="依據衛生福利部社會及家庭署114.1.9社家障字第1130762352號函"/>
    <n v="218225"/>
    <x v="1"/>
  </r>
  <r>
    <x v="3"/>
    <s v="114年度「南投縣提升復康巴士服務能量計畫」經費"/>
    <s v="依據衛生福利部社會及家庭署 113.10.8社家企字第1130561415號函"/>
    <n v="6062000"/>
    <x v="1"/>
  </r>
  <r>
    <x v="3"/>
    <s v="114年度高照顧負荷家庭創新服務方案獎助計畫(計畫編號：114MH728z)"/>
    <s v="依據衛生福利部社會及家庭署113.12.18社家障字第1130012348B號函"/>
    <n v="5117000"/>
    <x v="1"/>
  </r>
  <r>
    <x v="3"/>
    <s v="114年度「強化社會安全網計畫-精神障礙者協作模式服務據點計畫」(計畫編號：114NH017q01)"/>
    <s v="依據衛生福利部社會及家庭署113.12.30衛授家字第1130561791號函"/>
    <n v="579571"/>
    <x v="1"/>
  </r>
  <r>
    <x v="3"/>
    <s v="「少子化友善育兒空間建設之建構零至二歲兒童社區公共托育計畫-草屯鎮新庄公辦民營托嬰中心」借用場地一次性搬遷、重建原用途等修繕費(計畫編號：114UH305a)(總經費100萬元，114年編列30萬元，115年編列70萬元)"/>
    <s v="依據衛生福利部113.12.9衛授家字第1130961269號函"/>
    <n v="300000"/>
    <x v="1"/>
  </r>
  <r>
    <x v="3"/>
    <s v="114年度社區式身心障礙服務銜接長照整合型計畫"/>
    <s v="依據衛生福利部社會及家庭署113.12.20社家障字第1130012071號函"/>
    <n v="565000"/>
    <x v="1"/>
  </r>
  <r>
    <x v="3"/>
    <s v="114年強化身心障礙者嚴重情緒行為正向支持計畫"/>
    <s v="依據衛生福利部社會及家庭署中華民國113年12月9日社家障字第1130014887A號函"/>
    <n v="1243000"/>
    <x v="1"/>
  </r>
  <r>
    <x v="3"/>
    <s v="113年度及114年度「住宿機構照顧品質獎勵計畫(身心障礙福利機構)」行政費"/>
    <s v="依據衛生福利部社會及家庭署113.11.15社家障字第1130762052號函"/>
    <n v="546000"/>
    <x v="1"/>
  </r>
  <r>
    <x v="3"/>
    <s v="114年度運用長照服務發展基金一般性獎助經費-「住宿式機構強化感染管制獎勵計畫」(身心障礙福利機構)行政費"/>
    <s v="依據衛生福利部社會及家家庭署113.08.30社家障字第1130761698號函"/>
    <n v="188500"/>
    <x v="1"/>
  </r>
  <r>
    <x v="3"/>
    <s v="114年強化身心障礙者嚴重情緒行為正向支持計畫"/>
    <s v="依據衛生福利部社會及家庭署113.12.9社家障字第1130014887A號函"/>
    <n v="882840"/>
    <x v="1"/>
  </r>
  <r>
    <x v="3"/>
    <s v="南投縣埔里區及竹山區親子館(托育資源中心)提升服務品計畫"/>
    <s v="依據衛生福利部社會及家庭署114.1.16社家支字第1140960001號函"/>
    <n v="3400000"/>
    <x v="1"/>
  </r>
  <r>
    <x v="3"/>
    <s v="「少子化友善育兒空間建設之建構零至二歲兒童社區公共托育計畫-魚池鄉魚池公辦民營托嬰中心」開辦費(計畫編號：114UH302a)(總經費300萬元，114年編列90萬元，115年編列210萬元)"/>
    <s v="依據衛生福利部113.12.9衛授家字第1130961269號函"/>
    <n v="900000"/>
    <x v="1"/>
  </r>
  <r>
    <x v="3"/>
    <s v="「少子化友善育兒空間建設之建構零至二歲兒童社區公共托育計畫-魚池鄉魚池公辦民營托嬰中心」借用場地一次性搬遷、重建原用途等修繕費(計畫編號：114UH303a)(總經費100萬元，114年編列30萬元，115年編列70萬元)"/>
    <s v="依據衛生福利部113.12.9衛授家字第1130961269號函"/>
    <n v="300000"/>
    <x v="1"/>
  </r>
  <r>
    <x v="3"/>
    <s v="「少子化友善育兒空間建設之建構零至二歲兒童社區公共托育計畫-草屯鎮新庄公辦民營托嬰中心」開辦費(計畫編號：114UH304a)(總經費300萬元，114年編列90萬元，115年編列210萬元)"/>
    <s v="依據衛生福利部113.12.09衛授家字第1130961269號函"/>
    <n v="900000"/>
    <x v="1"/>
  </r>
  <r>
    <x v="3"/>
    <s v="114年度社工智慧決策平臺應用設備補助計畫(計畫編號:1141B2166B-11)"/>
    <s v="依據衛生福利部114.1.21衛部救字第1141360036號函"/>
    <n v="1588600"/>
    <x v="1"/>
  </r>
  <r>
    <x v="3"/>
    <s v="114年南投縣政府「熊讚、暨安心、日香三大安衛家族」交流參訪活動計畫"/>
    <s v="依據勞動部113.12.30勞動綜2字第1130164512號函"/>
    <n v="72920"/>
    <x v="1"/>
  </r>
  <r>
    <x v="3"/>
    <s v="114年與你共築家園-打造宜居城市計畫經費"/>
    <s v="依據勞動部113.12.30動綜2字第1130164512號函"/>
    <n v="90080"/>
    <x v="1"/>
  </r>
  <r>
    <x v="3"/>
    <s v="114年促進新住民就業服務計畫"/>
    <s v="依據勞動部113.9.18日勞動發綜字第1130513971號函"/>
    <n v="254183"/>
    <x v="1"/>
  </r>
  <r>
    <x v="3"/>
    <s v="114年度促進低收入戶或中低收入戶就業服務計畫"/>
    <s v="依據勞動部113.9.18勞動發綜字第1130513971號函"/>
    <n v="81028"/>
    <x v="1"/>
  </r>
  <r>
    <x v="3"/>
    <s v="114年度二度就業婦女促進就業服務計畫"/>
    <s v="依據勞動部113.9.18勞動發綜字第1130513971號函"/>
    <n v="169457"/>
    <x v="1"/>
  </r>
  <r>
    <x v="3"/>
    <s v="114年度更生受保護人就業服務計畫"/>
    <s v="依據勞動部113.9.18勞動發綜字第1130513971號函"/>
    <n v="141000"/>
    <x v="1"/>
  </r>
  <r>
    <x v="3"/>
    <s v="114年度相揪移起看電影暨法令宣導活動"/>
    <s v="依據勞動部113.9.18勞動發綜字第1130513971號函"/>
    <n v="88332"/>
    <x v="1"/>
  </r>
  <r>
    <x v="3"/>
    <s v="「114年度社區培力育成中心輔導方案」經費"/>
    <s v="依據衛生福利部113.10.21衛部救字第1131363413號函"/>
    <n v="149000"/>
    <x v="1"/>
  </r>
  <r>
    <x v="3"/>
    <s v="「少子化友善育兒空間建設之建構零至二歲兒童社區公共托育計畫-信義鄉同富公辦民營托嬰中心」新建費(計畫編號：114UH301a)"/>
    <s v="依據衛生福利部113.12.9衛授家字第1130961269號函"/>
    <n v="1000000"/>
    <x v="1"/>
  </r>
  <r>
    <x v="10"/>
    <s v="114-115年南投縣文物普查建檔計畫(八)-仁愛鄉"/>
    <s v="依據文化部文化資產局113.10.4文資物字第1133010103號函"/>
    <n v="975000"/>
    <x v="1"/>
  </r>
  <r>
    <x v="10"/>
    <s v="114-115年南投縣文物普查建檔計畫(九)-信義鄉"/>
    <s v="依據文化部文化資產局113.10.4文資物字第1133010103號函"/>
    <n v="910000"/>
    <x v="1"/>
  </r>
  <r>
    <x v="10"/>
    <s v="南投縣有形文化資產普查計畫(中寮鄉、魚池鄉及信義郷非原住民地區)"/>
    <s v="依據文化部文化資產局113.10.11文資蹟字第1133010383號函"/>
    <n v="2000000"/>
    <x v="1"/>
  </r>
  <r>
    <x v="10"/>
    <s v="114年度南投縣文資防護專業服務中心"/>
    <s v="依據文化部文化資產局113.10.11文資蹟字第1133010383號函"/>
    <n v="3250000"/>
    <x v="1"/>
  </r>
  <r>
    <x v="10"/>
    <s v="縣定大馬璘遺址文化園區─考古遺址教育貨櫃屋規劃展示案計畫"/>
    <s v="依據文化部文化資產局113.12.16文資物字第1133012793號函"/>
    <n v="2635000"/>
    <x v="1"/>
  </r>
  <r>
    <x v="10"/>
    <s v="114年-115年南投縣石質列冊文物調查研究計畫(一)"/>
    <s v="依據文化部文化資產局113.12.12文資物字第1133012693號函"/>
    <n v="546000"/>
    <x v="1"/>
  </r>
  <r>
    <x v="10"/>
    <s v="南投縣原住民族文化資產普查計畫(信義鄉)"/>
    <s v="依據文化部文化資產局113.10.11文資蹟字第1133010383號函"/>
    <n v="1176000"/>
    <x v="1"/>
  </r>
  <r>
    <x v="10"/>
    <s v="114年度霧社事件•馬赫坡古戰場-Butuc(一文字高地)暨運材古道管理維護計畫"/>
    <s v="依據文化部文化資產局113.10.8文資蹟字第1133010265號函"/>
    <n v="169000"/>
    <x v="1"/>
  </r>
  <r>
    <x v="10"/>
    <s v="「『Sbayan泰雅民族起源地』-古道修繕及導覽解說系統建置」案"/>
    <s v="依據文化部文化資產局113.10.8文資蹟字第1133010267號函"/>
    <n v="2205000"/>
    <x v="1"/>
  </r>
  <r>
    <x v="10"/>
    <s v="114年「文化資產保存修復及管理維護計畫(B類)」經費補助案(縣定古蹟、歷史建築、紀念建築類)"/>
    <s v="依據文化部文化資產局113.12.31文資蹟字第1133013571號函"/>
    <n v="10910000"/>
    <x v="1"/>
  </r>
  <r>
    <x v="10"/>
    <s v="114年度「文化部補助直轄市及縣(市)政府辦理擴大推動電子書計次借閱及優化圖書採購機制補助作業要點」經費"/>
    <s v="依據文化部113.11.6文版字第1133029687號函"/>
    <n v="250000"/>
    <x v="1"/>
  </r>
  <r>
    <x v="11"/>
    <s v="精進民力任務隊編組訓練服勤中程計畫"/>
    <s v="依據內政部113.8.28內授警字第1130873217號函"/>
    <n v="333320"/>
    <x v="1"/>
  </r>
  <r>
    <x v="13"/>
    <s v="114年度公益彩券回饋金心理健康組「家庭暴力相對人預防性輔導服務方案」、「充實社區心理衛生中心辦公空間及設施設備計畫」及「提升心理衛生訪視人員執業安全計畫」"/>
    <s v="依據衛生福利部113.10.18衛部心字第1131762788號函"/>
    <n v="3080500"/>
    <x v="1"/>
  </r>
  <r>
    <x v="13"/>
    <s v="114年度「補助地方推動兒童發展聯合評估服務計畫」"/>
    <s v="依據衛生福利部國民健康署113.12.20國健婦字第1130464245號函"/>
    <n v="6610000"/>
    <x v="1"/>
  </r>
  <r>
    <x v="13"/>
    <s v="113年度「住宿式機構強化感染管制獎勵計畫」(一般護理之家)"/>
    <s v="依據衛生福利部113.8.30衛部照字第1131560765號函"/>
    <n v="231000"/>
    <x v="1"/>
  </r>
  <r>
    <x v="13"/>
    <s v="113年度「住宿式機構強化感染管制獎勵計畫」(精神護理之家)"/>
    <s v="依據衛生福利部113.9.20衛部心字第1131762493號函"/>
    <n v="1995000"/>
    <x v="1"/>
  </r>
  <r>
    <x v="13"/>
    <s v="113-114年度住宿機構照顧品質獎勵計畫」(一般護理之家)"/>
    <s v="依據衛生福利部113.9.25衛部照字第1131561213號函"/>
    <n v="1869500"/>
    <x v="1"/>
  </r>
  <r>
    <x v="13"/>
    <s v="114年度「新住民生育保健通譯員服務計畫」"/>
    <s v="依據內政部113.10.16台內移字第11309350301號函"/>
    <n v="783300"/>
    <x v="1"/>
  </r>
  <r>
    <x v="13"/>
    <s v="114年度「住宿式機構強化感染管制獎勵計畫」(精神護理之家)"/>
    <s v="依據衛生福利部113.10.17衛部心字第1131762689號函"/>
    <n v="109500"/>
    <x v="1"/>
  </r>
  <r>
    <x v="13"/>
    <s v="114年度「住宿機構品質獎勵計畫」(精神護理之家)"/>
    <s v="依據衛生福利部113.10.17衛部心字第1131762689號函"/>
    <n v="244500"/>
    <x v="1"/>
  </r>
  <r>
    <x v="13"/>
    <s v="113年度「住宿機構照顧品質獎勵計畫」(精神護理之家)"/>
    <s v="依據衛生福利部113.10.17衛部心字第1131762689號函暨113.12.12衛部心字第1131763271號函"/>
    <n v="155000"/>
    <x v="1"/>
  </r>
  <r>
    <x v="13"/>
    <s v="113年度「聘僱外籍看護工家庭短期替代照顧服務實施計畫」"/>
    <s v="依據勞動部勞動力發展署113.11.4發管字第11300119922號函"/>
    <n v="4500000"/>
    <x v="1"/>
  </r>
  <r>
    <x v="13"/>
    <s v="113年度住宿機構照顧品質獎勵計畫(精神護理之家)"/>
    <s v="依據衛生福利部113.12.12衛部心字第1131763271號函"/>
    <n v="3100000"/>
    <x v="1"/>
  </r>
  <r>
    <x v="13"/>
    <s v="114年度「銀髮健身俱樂部補助計畫」"/>
    <s v="依據衛生福利部國民健康署113.10.24國健社字第1130008175號函"/>
    <n v="1000000"/>
    <x v="1"/>
  </r>
  <r>
    <x v="13"/>
    <s v="113年度公益彩券回饋金心理健康組「充實社區心理衛生中心辦公空間及設施設備計畫」"/>
    <s v="依據衛生福利部113.11.20衛部心字第1131763130號函"/>
    <n v="130000"/>
    <x v="1"/>
  </r>
  <r>
    <x v="14"/>
    <s v="113年度南投縣石綿建材廢棄物清除處理計畫"/>
    <s v="依據環境部資源循環署113.10.18環循處字第1136016688號函"/>
    <n v="2302500"/>
    <x v="1"/>
  </r>
  <r>
    <x v="14"/>
    <s v="113-116年度南投縣埔里鎮育英橋下游水質淨化設施效率提升原址重建工程"/>
    <s v="依據環境部113.10.23環部水字第1131069772號函"/>
    <n v="11235000"/>
    <x v="1"/>
  </r>
  <r>
    <x v="14"/>
    <s v="113至114年度南投縣信義鄉公所申請環保設施有效管理與效能提升購置特種機具(3台)補助計畫"/>
    <s v="依據環境部環境管理署113.12.30環管廢字第1137136571號函"/>
    <n v="6475000"/>
    <x v="1"/>
  </r>
  <r>
    <x v="22"/>
    <s v="112-114年度台灣好行『服務升級』與『路線優化』景點特色候車亭優化計畫-溪頭線(台中出發)、日月潭溪頭線、清境線、埔里線、集集線、瑞龍瀑布線」計畫"/>
    <s v="依據交通部觀光署113.12.4觀旅字第11350023731號函"/>
    <n v="5400000"/>
    <x v="1"/>
  </r>
  <r>
    <x v="19"/>
    <s v="公共充電樁補助計畫(第三次修正)"/>
    <s v="依據交通部公路局113.9.23路交管字第1135006709號函"/>
    <n v="8503400"/>
    <x v="1"/>
  </r>
  <r>
    <x v="19"/>
    <s v="113年度公路公共運輸服務升級計畫-第1波後續計畫核定-共15案"/>
    <s v="依據交通部公路局113.8.8路運計字第1135002216號函"/>
    <n v="31537305"/>
    <x v="1"/>
  </r>
  <r>
    <x v="19"/>
    <s v="114年度「智慧運輸系統發展建設計畫」-114年南投觀光軸帶智慧交通管理計畫"/>
    <s v="依據交通部114.1.7日交科字第1135018494號函"/>
    <n v="8610000"/>
    <x v="1"/>
  </r>
  <r>
    <x v="18"/>
    <s v="114年度青年創業貸款宣導計畫"/>
    <s v="依據勞動部113.9.18勞動發綜字第1130513971號函"/>
    <n v="90000"/>
    <x v="1"/>
  </r>
  <r>
    <x v="20"/>
    <s v="114年南投縣客語深根服務計畫"/>
    <s v="依據客家委員會113.11.21客會語字第1130008854號函"/>
    <n v="1830000"/>
    <x v="1"/>
  </r>
  <r>
    <x v="20"/>
    <s v="南投縣國姓鄉成功廣場整體環境與設施強化改善計畫規劃設計案"/>
    <s v="依據客家委員會113.10.18客會產字第1130008316號函"/>
    <n v="1720000"/>
    <x v="1"/>
  </r>
  <r>
    <x v="2"/>
    <s v="鄉鎮市區公所行政中心及村里集會所活動中心室內外裝修整建計畫"/>
    <s v="依據內政部114.1.10台內民字第114002768號函"/>
    <n v="-23590000"/>
    <x v="1"/>
  </r>
  <r>
    <x v="4"/>
    <s v="113年度南投市公有零售市場及中興新村第三市場環境品質提升計畫"/>
    <s v="依據經濟部113.5.15經授商字第11300060740號函"/>
    <n v="-18500000"/>
    <x v="1"/>
  </r>
  <r>
    <x v="9"/>
    <s v="113學年度沉浸式族語教學幼兒園補助計畫"/>
    <s v="依據原住民族委員會113.9.20原民教字第1130046976號函"/>
    <n v="-857303"/>
    <x v="1"/>
  </r>
  <r>
    <x v="3"/>
    <s v="114年度「所得未達一定標準認定及國民年金被保險人繳費率提升計畫」經費"/>
    <s v="依據勞動部勞工保險局114.1.6保國五字第11310085270號函及114.1.17(AA11400023330)核准簽"/>
    <n v="-957"/>
    <x v="1"/>
  </r>
  <r>
    <x v="3"/>
    <s v="114年度南投縣設籍前新住民社會救助計畫經費"/>
    <s v="依據內政部113.10.16台內移字第11309350301號函及113.11.04(F01130045122)核准簽"/>
    <n v="-170000"/>
    <x v="1"/>
  </r>
  <r>
    <x v="3"/>
    <s v="以家庭為中心之整合性服務方案"/>
    <s v="依據衛生福利部函113.12.30衛授家字第1130561791號函及114.1.20(1140021910)核准簽"/>
    <n v="-3220000"/>
    <x v="1"/>
  </r>
  <r>
    <x v="3"/>
    <s v="南投縣114年度新住民家庭服務中心計畫"/>
    <s v="依據內政部113.10.16台內移字第11309350301號函及113.10.30(F01130045055)核准簽"/>
    <n v="-311792"/>
    <x v="1"/>
  </r>
  <r>
    <x v="3"/>
    <s v="南投縣114年設籍前新住民遭逢特殊境遇相關福利及扶助計畫"/>
    <s v="依據內政部113.10.16台內移字第11309350301號函及113.11.1(F01130044532)核准簽"/>
    <n v="-306854"/>
    <x v="1"/>
  </r>
  <r>
    <x v="3"/>
    <s v="114年度強化社會安全網第二期-兒少保護家庭處遇服務創新方案-兒少保護多元親職教育服務方案(計畫編號：114NH010k00)"/>
    <s v="依據衛生福利部113.12.30衛授家字第1130561791號函及114.1.20(1140014407)核准簽"/>
    <n v="-289600"/>
    <x v="1"/>
  </r>
  <r>
    <x v="3"/>
    <s v="114年度兒少家庭關懷服務方案"/>
    <s v="依據衛生福利部113.12.30衛授家字第1130561791號函及114.1.21(1140014408)核准簽"/>
    <n v="-80000"/>
    <x v="1"/>
  </r>
  <r>
    <x v="3"/>
    <s v="114年精進及擴充兒少安置資源-補助親屬家庭、居家托育、寄養家庭、團體家庭、兒少安置機構等承接單位辦理「強化社會安全網計畫-精進及擴充兒少安置資源」(計畫編號:114NH005o01)"/>
    <s v="依據依據衛生福利部113.12.30衛授家字第1130561791號函及114.2.8(1140019852)核准簽"/>
    <n v="-544000"/>
    <x v="1"/>
  </r>
  <r>
    <x v="3"/>
    <s v="長照發展基金一般性獎助經費-114年度身心障礙者家庭照顧者支持服務計畫"/>
    <s v="依據衛生福利部社會及家庭署113.12.12社家障字第1130014823A號函"/>
    <n v="-29195"/>
    <x v="1"/>
  </r>
  <r>
    <x v="3"/>
    <s v="「少子化友善育兒空間建設之建構零至二歲兒童社區公共托育計畫-信義鄉同富公辦民營托嬰中心」新建費(計畫編號：114OH301a)"/>
    <s v="依據衛生福利部113.12.9衛授家字第1130961269號函及114.1.23(1140023904)核准簽"/>
    <n v="-11049483"/>
    <x v="1"/>
  </r>
  <r>
    <x v="13"/>
    <s v="114年度「整合型口腔健康促進計畫」"/>
    <s v="依據衛生福利部113.11.18衛部口字第1132061440號函"/>
    <n v="-190000"/>
    <x v="1"/>
  </r>
  <r>
    <x v="20"/>
    <s v="113年度客庄文藝復興運動推動實施計畫-國姓鄉及水里鄉"/>
    <s v="依據客家委員會113.8.5客會傳字第1130005328號函"/>
    <n v="-164000"/>
    <x v="1"/>
  </r>
  <r>
    <x v="20"/>
    <s v="113年南投縣客家文藝研習計畫"/>
    <s v="依據客家委員會113.6.13客會傳字第1130005195號函"/>
    <n v="-10000"/>
    <x v="1"/>
  </r>
  <r>
    <x v="21"/>
    <s v="增列進位數"/>
    <s v="無"/>
    <n v="174"/>
    <x v="1"/>
  </r>
  <r>
    <x v="21"/>
    <s v="增列進位數"/>
    <s v="無"/>
    <n v="-816"/>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4C6F5E0-AE89-4722-958A-D50A339FC371}" name="樞紐分析表1" cacheId="5" applyNumberFormats="0" applyBorderFormats="0" applyFontFormats="0" applyPatternFormats="0" applyAlignmentFormats="0" applyWidthHeightFormats="1" dataCaption="值" updatedVersion="8" minRefreshableVersion="3" useAutoFormatting="1" itemPrintTitles="1" createdVersion="8" indent="0" outline="1" outlineData="1" multipleFieldFilters="0">
  <location ref="A1:D26" firstHeaderRow="1" firstDataRow="2" firstDataCol="1"/>
  <pivotFields count="5">
    <pivotField axis="axisRow" showAll="0">
      <items count="27">
        <item x="8"/>
        <item x="10"/>
        <item x="2"/>
        <item x="19"/>
        <item m="1" x="25"/>
        <item x="7"/>
        <item x="3"/>
        <item x="18"/>
        <item x="20"/>
        <item x="4"/>
        <item x="0"/>
        <item x="22"/>
        <item x="17"/>
        <item x="15"/>
        <item x="12"/>
        <item x="1"/>
        <item x="9"/>
        <item x="16"/>
        <item x="5"/>
        <item x="13"/>
        <item x="14"/>
        <item x="11"/>
        <item x="6"/>
        <item m="1" x="24"/>
        <item x="21"/>
        <item m="1" x="23"/>
        <item t="default"/>
      </items>
    </pivotField>
    <pivotField showAll="0"/>
    <pivotField showAll="0"/>
    <pivotField dataField="1" numFmtId="38" showAll="0"/>
    <pivotField axis="axisCol" showAll="0">
      <items count="3">
        <item x="0"/>
        <item x="1"/>
        <item t="default"/>
      </items>
    </pivotField>
  </pivotFields>
  <rowFields count="1">
    <field x="0"/>
  </rowFields>
  <rowItems count="24">
    <i>
      <x/>
    </i>
    <i>
      <x v="1"/>
    </i>
    <i>
      <x v="2"/>
    </i>
    <i>
      <x v="3"/>
    </i>
    <i>
      <x v="5"/>
    </i>
    <i>
      <x v="6"/>
    </i>
    <i>
      <x v="7"/>
    </i>
    <i>
      <x v="8"/>
    </i>
    <i>
      <x v="9"/>
    </i>
    <i>
      <x v="10"/>
    </i>
    <i>
      <x v="11"/>
    </i>
    <i>
      <x v="12"/>
    </i>
    <i>
      <x v="13"/>
    </i>
    <i>
      <x v="14"/>
    </i>
    <i>
      <x v="15"/>
    </i>
    <i>
      <x v="16"/>
    </i>
    <i>
      <x v="17"/>
    </i>
    <i>
      <x v="18"/>
    </i>
    <i>
      <x v="19"/>
    </i>
    <i>
      <x v="20"/>
    </i>
    <i>
      <x v="21"/>
    </i>
    <i>
      <x v="22"/>
    </i>
    <i>
      <x v="24"/>
    </i>
    <i t="grand">
      <x/>
    </i>
  </rowItems>
  <colFields count="1">
    <field x="4"/>
  </colFields>
  <colItems count="3">
    <i>
      <x/>
    </i>
    <i>
      <x v="1"/>
    </i>
    <i t="grand">
      <x/>
    </i>
  </colItems>
  <dataFields count="1">
    <dataField name="加總 - 金額" fld="3" baseField="0" baseItem="0" numFmtId="38"/>
  </dataFields>
  <formats count="59">
    <format dxfId="171">
      <pivotArea type="all" dataOnly="0" outline="0" fieldPosition="0"/>
    </format>
    <format dxfId="170">
      <pivotArea outline="0" collapsedLevelsAreSubtotals="1" fieldPosition="0"/>
    </format>
    <format dxfId="169">
      <pivotArea type="origin" dataOnly="0" labelOnly="1" outline="0" fieldPosition="0"/>
    </format>
    <format dxfId="168">
      <pivotArea field="4" type="button" dataOnly="0" labelOnly="1" outline="0" axis="axisCol" fieldPosition="0"/>
    </format>
    <format dxfId="167">
      <pivotArea type="topRight" dataOnly="0" labelOnly="1" outline="0" fieldPosition="0"/>
    </format>
    <format dxfId="166">
      <pivotArea field="0" type="button" dataOnly="0" labelOnly="1" outline="0" axis="axisRow" fieldPosition="0"/>
    </format>
    <format dxfId="165">
      <pivotArea dataOnly="0" labelOnly="1" fieldPosition="0">
        <references count="1">
          <reference field="0" count="0"/>
        </references>
      </pivotArea>
    </format>
    <format dxfId="164">
      <pivotArea dataOnly="0" labelOnly="1" grandRow="1" outline="0" fieldPosition="0"/>
    </format>
    <format dxfId="163">
      <pivotArea dataOnly="0" labelOnly="1" fieldPosition="0">
        <references count="1">
          <reference field="4" count="0"/>
        </references>
      </pivotArea>
    </format>
    <format dxfId="162">
      <pivotArea dataOnly="0" labelOnly="1" grandCol="1" outline="0" fieldPosition="0"/>
    </format>
    <format dxfId="161">
      <pivotArea type="all" dataOnly="0" outline="0" fieldPosition="0"/>
    </format>
    <format dxfId="160">
      <pivotArea outline="0" collapsedLevelsAreSubtotals="1" fieldPosition="0"/>
    </format>
    <format dxfId="159">
      <pivotArea type="origin" dataOnly="0" labelOnly="1" outline="0" fieldPosition="0"/>
    </format>
    <format dxfId="158">
      <pivotArea field="4" type="button" dataOnly="0" labelOnly="1" outline="0" axis="axisCol" fieldPosition="0"/>
    </format>
    <format dxfId="157">
      <pivotArea type="topRight" dataOnly="0" labelOnly="1" outline="0" fieldPosition="0"/>
    </format>
    <format dxfId="156">
      <pivotArea field="0" type="button" dataOnly="0" labelOnly="1" outline="0" axis="axisRow" fieldPosition="0"/>
    </format>
    <format dxfId="155">
      <pivotArea dataOnly="0" labelOnly="1" fieldPosition="0">
        <references count="1">
          <reference field="0" count="0"/>
        </references>
      </pivotArea>
    </format>
    <format dxfId="154">
      <pivotArea dataOnly="0" labelOnly="1" grandRow="1" outline="0" fieldPosition="0"/>
    </format>
    <format dxfId="153">
      <pivotArea dataOnly="0" labelOnly="1" fieldPosition="0">
        <references count="1">
          <reference field="4" count="0"/>
        </references>
      </pivotArea>
    </format>
    <format dxfId="152">
      <pivotArea dataOnly="0" labelOnly="1" grandCol="1" outline="0" fieldPosition="0"/>
    </format>
    <format dxfId="151">
      <pivotArea field="0" type="button" dataOnly="0" labelOnly="1" outline="0" axis="axisRow" fieldPosition="0"/>
    </format>
    <format dxfId="150">
      <pivotArea dataOnly="0" labelOnly="1" fieldPosition="0">
        <references count="1">
          <reference field="4" count="0"/>
        </references>
      </pivotArea>
    </format>
    <format dxfId="149">
      <pivotArea dataOnly="0" labelOnly="1" grandCol="1" outline="0" fieldPosition="0"/>
    </format>
    <format dxfId="148">
      <pivotArea type="origin" dataOnly="0" labelOnly="1" outline="0" fieldPosition="0"/>
    </format>
    <format dxfId="147">
      <pivotArea field="4" type="button" dataOnly="0" labelOnly="1" outline="0" axis="axisCol" fieldPosition="0"/>
    </format>
    <format dxfId="146">
      <pivotArea type="topRight" dataOnly="0" labelOnly="1" outline="0" fieldPosition="0"/>
    </format>
    <format dxfId="145">
      <pivotArea field="0" type="button" dataOnly="0" labelOnly="1" outline="0" axis="axisRow" fieldPosition="0"/>
    </format>
    <format dxfId="144">
      <pivotArea dataOnly="0" labelOnly="1" fieldPosition="0">
        <references count="1">
          <reference field="4" count="0"/>
        </references>
      </pivotArea>
    </format>
    <format dxfId="143">
      <pivotArea dataOnly="0" labelOnly="1" grandCol="1" outline="0" fieldPosition="0"/>
    </format>
    <format dxfId="142">
      <pivotArea grandRow="1" outline="0" collapsedLevelsAreSubtotals="1" fieldPosition="0"/>
    </format>
    <format dxfId="141">
      <pivotArea dataOnly="0" labelOnly="1" grandRow="1" outline="0" fieldPosition="0"/>
    </format>
    <format dxfId="140">
      <pivotArea dataOnly="0" labelOnly="1" grandRow="1" outline="0" fieldPosition="0"/>
    </format>
    <format dxfId="139">
      <pivotArea type="origin" dataOnly="0" labelOnly="1" outline="0" fieldPosition="0"/>
    </format>
    <format dxfId="138">
      <pivotArea field="4" type="button" dataOnly="0" labelOnly="1" outline="0" axis="axisCol" fieldPosition="0"/>
    </format>
    <format dxfId="137">
      <pivotArea type="topRight" dataOnly="0" labelOnly="1" outline="0" fieldPosition="0"/>
    </format>
    <format dxfId="136">
      <pivotArea field="0" type="button" dataOnly="0" labelOnly="1" outline="0" axis="axisRow" fieldPosition="0"/>
    </format>
    <format dxfId="135">
      <pivotArea dataOnly="0" labelOnly="1" fieldPosition="0">
        <references count="1">
          <reference field="4" count="0"/>
        </references>
      </pivotArea>
    </format>
    <format dxfId="134">
      <pivotArea dataOnly="0" labelOnly="1" grandCol="1" outline="0" fieldPosition="0"/>
    </format>
    <format dxfId="133">
      <pivotArea dataOnly="0" labelOnly="1" fieldPosition="0">
        <references count="1">
          <reference field="0" count="1">
            <x v="2"/>
          </reference>
        </references>
      </pivotArea>
    </format>
    <format dxfId="132">
      <pivotArea collapsedLevelsAreSubtotals="1" fieldPosition="0">
        <references count="1">
          <reference field="0" count="1">
            <x v="2"/>
          </reference>
        </references>
      </pivotArea>
    </format>
    <format dxfId="131">
      <pivotArea dataOnly="0" labelOnly="1" fieldPosition="0">
        <references count="1">
          <reference field="0" count="1">
            <x v="2"/>
          </reference>
        </references>
      </pivotArea>
    </format>
    <format dxfId="130">
      <pivotArea collapsedLevelsAreSubtotals="1" fieldPosition="0">
        <references count="2">
          <reference field="0" count="1">
            <x v="2"/>
          </reference>
          <reference field="4" count="1" selected="0">
            <x v="0"/>
          </reference>
        </references>
      </pivotArea>
    </format>
    <format dxfId="129">
      <pivotArea dataOnly="0" labelOnly="1" fieldPosition="0">
        <references count="1">
          <reference field="0" count="1">
            <x v="9"/>
          </reference>
        </references>
      </pivotArea>
    </format>
    <format dxfId="128">
      <pivotArea collapsedLevelsAreSubtotals="1" fieldPosition="0">
        <references count="2">
          <reference field="0" count="1">
            <x v="9"/>
          </reference>
          <reference field="4" count="1" selected="0">
            <x v="1"/>
          </reference>
        </references>
      </pivotArea>
    </format>
    <format dxfId="127">
      <pivotArea field="0" grandCol="1" collapsedLevelsAreSubtotals="1" axis="axisRow" fieldPosition="0">
        <references count="1">
          <reference field="0" count="1">
            <x v="9"/>
          </reference>
        </references>
      </pivotArea>
    </format>
    <format dxfId="126">
      <pivotArea dataOnly="0" labelOnly="1" fieldPosition="0">
        <references count="1">
          <reference field="0" count="1">
            <x v="16"/>
          </reference>
        </references>
      </pivotArea>
    </format>
    <format dxfId="125">
      <pivotArea collapsedLevelsAreSubtotals="1" fieldPosition="0">
        <references count="2">
          <reference field="0" count="1">
            <x v="16"/>
          </reference>
          <reference field="4" count="1" selected="0">
            <x v="1"/>
          </reference>
        </references>
      </pivotArea>
    </format>
    <format dxfId="124">
      <pivotArea field="0" grandCol="1" collapsedLevelsAreSubtotals="1" axis="axisRow" fieldPosition="0">
        <references count="1">
          <reference field="0" count="1">
            <x v="16"/>
          </reference>
        </references>
      </pivotArea>
    </format>
    <format dxfId="123">
      <pivotArea dataOnly="0" labelOnly="1" fieldPosition="0">
        <references count="1">
          <reference field="0" count="1">
            <x v="6"/>
          </reference>
        </references>
      </pivotArea>
    </format>
    <format dxfId="122">
      <pivotArea collapsedLevelsAreSubtotals="1" fieldPosition="0">
        <references count="2">
          <reference field="0" count="1">
            <x v="6"/>
          </reference>
          <reference field="4" count="1" selected="0">
            <x v="1"/>
          </reference>
        </references>
      </pivotArea>
    </format>
    <format dxfId="121">
      <pivotArea field="0" grandCol="1" collapsedLevelsAreSubtotals="1" axis="axisRow" fieldPosition="0">
        <references count="1">
          <reference field="0" count="1">
            <x v="6"/>
          </reference>
        </references>
      </pivotArea>
    </format>
    <format dxfId="120">
      <pivotArea dataOnly="0" labelOnly="1" fieldPosition="0">
        <references count="1">
          <reference field="0" count="1">
            <x v="8"/>
          </reference>
        </references>
      </pivotArea>
    </format>
    <format dxfId="119">
      <pivotArea collapsedLevelsAreSubtotals="1" fieldPosition="0">
        <references count="2">
          <reference field="0" count="1">
            <x v="8"/>
          </reference>
          <reference field="4" count="1" selected="0">
            <x v="1"/>
          </reference>
        </references>
      </pivotArea>
    </format>
    <format dxfId="118">
      <pivotArea field="0" grandCol="1" collapsedLevelsAreSubtotals="1" axis="axisRow" fieldPosition="0">
        <references count="1">
          <reference field="0" count="1">
            <x v="8"/>
          </reference>
        </references>
      </pivotArea>
    </format>
    <format dxfId="117">
      <pivotArea dataOnly="0" labelOnly="1" fieldPosition="0">
        <references count="1">
          <reference field="0" count="1">
            <x v="19"/>
          </reference>
        </references>
      </pivotArea>
    </format>
    <format dxfId="116">
      <pivotArea collapsedLevelsAreSubtotals="1" fieldPosition="0">
        <references count="2">
          <reference field="0" count="1">
            <x v="19"/>
          </reference>
          <reference field="4" count="1" selected="0">
            <x v="1"/>
          </reference>
        </references>
      </pivotArea>
    </format>
    <format dxfId="115">
      <pivotArea field="0" grandCol="1" collapsedLevelsAreSubtotals="1" axis="axisRow" fieldPosition="0">
        <references count="1">
          <reference field="0" count="1">
            <x v="19"/>
          </reference>
        </references>
      </pivotArea>
    </format>
    <format dxfId="32">
      <pivotArea collapsedLevelsAreSubtotals="1" fieldPosition="0">
        <references count="2">
          <reference field="0" count="0"/>
          <reference field="4" count="0" selected="0"/>
        </references>
      </pivotArea>
    </format>
    <format dxfId="0">
      <pivotArea dataOnly="0" labelOnly="1" fieldPosition="0">
        <references count="1">
          <reference field="0" count="1">
            <x v="2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895AF-767D-4D25-AFCB-6E6029780A4C}">
  <sheetPr codeName="工作表3">
    <tabColor rgb="FF0000FF"/>
  </sheetPr>
  <dimension ref="A1:B8"/>
  <sheetViews>
    <sheetView workbookViewId="0">
      <selection sqref="A1:B1"/>
    </sheetView>
  </sheetViews>
  <sheetFormatPr defaultRowHeight="25"/>
  <cols>
    <col min="1" max="1" width="3.26953125" style="78" bestFit="1" customWidth="1"/>
    <col min="2" max="2" width="109.08984375" style="78" bestFit="1" customWidth="1"/>
    <col min="3" max="16384" width="8.7265625" style="78"/>
  </cols>
  <sheetData>
    <row r="1" spans="1:2" ht="27.5">
      <c r="A1" s="107" t="s">
        <v>1583</v>
      </c>
      <c r="B1" s="107"/>
    </row>
    <row r="2" spans="1:2">
      <c r="A2" s="81">
        <f>ROW()-1</f>
        <v>1</v>
      </c>
      <c r="B2" s="83" t="s">
        <v>910</v>
      </c>
    </row>
    <row r="3" spans="1:2" ht="50">
      <c r="A3" s="81">
        <f t="shared" ref="A3:A8" si="0">ROW()-1</f>
        <v>2</v>
      </c>
      <c r="B3" s="82" t="s">
        <v>1589</v>
      </c>
    </row>
    <row r="4" spans="1:2">
      <c r="A4" s="81">
        <f t="shared" si="0"/>
        <v>3</v>
      </c>
      <c r="B4" s="82" t="s">
        <v>1588</v>
      </c>
    </row>
    <row r="5" spans="1:2">
      <c r="A5" s="81">
        <f t="shared" si="0"/>
        <v>4</v>
      </c>
      <c r="B5" s="82" t="s">
        <v>1587</v>
      </c>
    </row>
    <row r="6" spans="1:2">
      <c r="A6" s="81">
        <f t="shared" si="0"/>
        <v>5</v>
      </c>
      <c r="B6" s="82" t="s">
        <v>1586</v>
      </c>
    </row>
    <row r="7" spans="1:2">
      <c r="A7" s="81">
        <f t="shared" si="0"/>
        <v>6</v>
      </c>
      <c r="B7" s="82" t="s">
        <v>1584</v>
      </c>
    </row>
    <row r="8" spans="1:2">
      <c r="A8" s="81">
        <f t="shared" si="0"/>
        <v>7</v>
      </c>
      <c r="B8" s="82" t="s">
        <v>1585</v>
      </c>
    </row>
  </sheetData>
  <sheetProtection algorithmName="SHA-512" hashValue="kZNvDkXxJK01CVjupKLWB30H/DsA1MCWLRbxZJhUnHRuXPy8RcjPYIuqh5Sbf/Lzf8Z8RhMYCZO+W4y6GOj3cw==" saltValue="vQZsG6XMxWi2Bguuk5g5xw==" spinCount="100000" sheet="1" objects="1" scenarios="1" formatCells="0" formatColumns="0" formatRows="0" autoFilter="0"/>
  <mergeCells count="1">
    <mergeCell ref="A1:B1"/>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1">
    <tabColor rgb="FFFFFF00"/>
    <pageSetUpPr fitToPage="1"/>
  </sheetPr>
  <dimension ref="A1:Y56"/>
  <sheetViews>
    <sheetView topLeftCell="A7" zoomScale="90" zoomScaleNormal="90" zoomScaleSheetLayoutView="80" zoomScalePageLayoutView="40" workbookViewId="0">
      <selection sqref="A1:R1"/>
    </sheetView>
  </sheetViews>
  <sheetFormatPr defaultRowHeight="17"/>
  <cols>
    <col min="1" max="1" width="8.08984375" customWidth="1"/>
    <col min="2" max="2" width="8.453125" customWidth="1"/>
    <col min="3" max="3" width="10.453125" customWidth="1"/>
    <col min="4" max="4" width="17.08984375" customWidth="1"/>
    <col min="5" max="5" width="16.453125" style="15" customWidth="1"/>
    <col min="6" max="7" width="10" customWidth="1"/>
    <col min="8" max="8" width="10.453125" bestFit="1" customWidth="1"/>
    <col min="9" max="9" width="10" customWidth="1"/>
    <col min="10" max="11" width="14" customWidth="1"/>
    <col min="12" max="13" width="16.08984375" customWidth="1"/>
    <col min="14" max="14" width="15.08984375" customWidth="1"/>
    <col min="15" max="15" width="12.08984375" customWidth="1"/>
    <col min="16" max="17" width="12.6328125" customWidth="1"/>
    <col min="18" max="18" width="10.08984375" customWidth="1"/>
    <col min="19" max="19" width="7.90625" bestFit="1" customWidth="1"/>
    <col min="20" max="20" width="17.36328125" bestFit="1" customWidth="1"/>
    <col min="21" max="25" width="25.6328125" style="3" customWidth="1"/>
  </cols>
  <sheetData>
    <row r="1" spans="1:25" ht="21.5">
      <c r="A1" s="126" t="s">
        <v>55</v>
      </c>
      <c r="B1" s="126"/>
      <c r="C1" s="126"/>
      <c r="D1" s="127"/>
      <c r="E1" s="127"/>
      <c r="F1" s="128"/>
      <c r="G1" s="128"/>
      <c r="H1" s="128"/>
      <c r="I1" s="128"/>
      <c r="J1" s="128"/>
      <c r="K1" s="128"/>
      <c r="L1" s="128"/>
      <c r="M1" s="128"/>
      <c r="N1" s="128"/>
      <c r="O1" s="128"/>
      <c r="P1" s="128"/>
      <c r="Q1" s="128"/>
      <c r="R1" s="128"/>
      <c r="S1" s="23"/>
      <c r="T1" s="23"/>
    </row>
    <row r="2" spans="1:25" ht="21.5">
      <c r="A2" s="129" t="s">
        <v>925</v>
      </c>
      <c r="B2" s="129"/>
      <c r="C2" s="129"/>
      <c r="D2" s="129"/>
      <c r="E2" s="129"/>
      <c r="F2" s="129"/>
      <c r="G2" s="129"/>
      <c r="H2" s="129"/>
      <c r="I2" s="129"/>
      <c r="J2" s="129"/>
      <c r="K2" s="129"/>
      <c r="L2" s="129"/>
      <c r="M2" s="129"/>
      <c r="N2" s="129"/>
      <c r="O2" s="129"/>
      <c r="P2" s="129"/>
      <c r="Q2" s="129"/>
      <c r="R2" s="130"/>
    </row>
    <row r="3" spans="1:25" ht="21.5">
      <c r="A3" s="131" t="s">
        <v>48</v>
      </c>
      <c r="B3" s="131"/>
      <c r="C3" s="131"/>
      <c r="D3" s="131"/>
      <c r="E3" s="131"/>
      <c r="F3" s="131"/>
      <c r="G3" s="131"/>
      <c r="H3" s="131"/>
      <c r="I3" s="131"/>
      <c r="J3" s="131"/>
      <c r="K3" s="131"/>
      <c r="L3" s="131"/>
      <c r="M3" s="131"/>
      <c r="N3" s="131"/>
      <c r="O3" s="131"/>
      <c r="P3" s="131"/>
      <c r="Q3" s="131"/>
      <c r="R3" s="132"/>
      <c r="S3" s="24"/>
      <c r="T3" s="24"/>
    </row>
    <row r="4" spans="1:25" ht="25">
      <c r="A4" s="142" t="s">
        <v>912</v>
      </c>
      <c r="B4" s="142"/>
      <c r="C4" s="142"/>
      <c r="D4" s="141"/>
      <c r="E4" s="141"/>
      <c r="F4" s="17"/>
      <c r="G4" s="17"/>
      <c r="H4" s="17"/>
      <c r="J4" s="13"/>
      <c r="K4" s="13"/>
      <c r="L4" s="13"/>
      <c r="M4" s="13"/>
      <c r="N4" s="13"/>
      <c r="O4" s="13"/>
      <c r="P4" s="13"/>
      <c r="Q4" s="13"/>
      <c r="R4" s="16" t="s">
        <v>911</v>
      </c>
      <c r="S4" s="16"/>
      <c r="T4" s="16"/>
      <c r="U4" s="143" t="s">
        <v>101</v>
      </c>
      <c r="V4" s="143"/>
      <c r="W4" s="143"/>
      <c r="X4" s="143"/>
      <c r="Y4" s="143"/>
    </row>
    <row r="5" spans="1:25" s="2" customFormat="1" ht="24" customHeight="1">
      <c r="A5" s="119" t="s">
        <v>1</v>
      </c>
      <c r="B5" s="134" t="s">
        <v>2</v>
      </c>
      <c r="C5" s="135"/>
      <c r="D5" s="135"/>
      <c r="E5" s="135"/>
      <c r="F5" s="135"/>
      <c r="G5" s="135"/>
      <c r="H5" s="135"/>
      <c r="I5" s="135"/>
      <c r="J5" s="135"/>
      <c r="K5" s="135"/>
      <c r="L5" s="135"/>
      <c r="M5" s="21"/>
      <c r="N5" s="118" t="s">
        <v>62</v>
      </c>
      <c r="O5" s="118"/>
      <c r="P5" s="118"/>
      <c r="Q5" s="118"/>
      <c r="R5" s="112" t="s">
        <v>61</v>
      </c>
      <c r="S5" s="144" t="s">
        <v>104</v>
      </c>
      <c r="T5" s="144" t="s">
        <v>105</v>
      </c>
      <c r="U5" s="147" t="s">
        <v>102</v>
      </c>
      <c r="V5" s="147" t="s">
        <v>103</v>
      </c>
      <c r="W5" s="147" t="s">
        <v>98</v>
      </c>
      <c r="X5" s="147" t="s">
        <v>99</v>
      </c>
      <c r="Y5" s="147" t="s">
        <v>100</v>
      </c>
    </row>
    <row r="6" spans="1:25" s="2" customFormat="1" ht="24" customHeight="1">
      <c r="A6" s="119"/>
      <c r="B6" s="119" t="s">
        <v>8</v>
      </c>
      <c r="C6" s="119" t="s">
        <v>58</v>
      </c>
      <c r="D6" s="119" t="s">
        <v>11</v>
      </c>
      <c r="E6" s="119" t="s">
        <v>25</v>
      </c>
      <c r="F6" s="119" t="s">
        <v>54</v>
      </c>
      <c r="G6" s="119" t="s">
        <v>22</v>
      </c>
      <c r="H6" s="119" t="s">
        <v>23</v>
      </c>
      <c r="I6" s="119" t="s">
        <v>24</v>
      </c>
      <c r="J6" s="112" t="s">
        <v>9</v>
      </c>
      <c r="K6" s="125"/>
      <c r="L6" s="125"/>
      <c r="M6" s="124"/>
      <c r="N6" s="118" t="s">
        <v>38</v>
      </c>
      <c r="O6" s="118"/>
      <c r="P6" s="118"/>
      <c r="Q6" s="136" t="s">
        <v>918</v>
      </c>
      <c r="R6" s="112"/>
      <c r="S6" s="145"/>
      <c r="T6" s="145"/>
      <c r="U6" s="147"/>
      <c r="V6" s="147"/>
      <c r="W6" s="147"/>
      <c r="X6" s="147"/>
      <c r="Y6" s="147"/>
    </row>
    <row r="7" spans="1:25" s="1" customFormat="1" ht="41.5" customHeight="1">
      <c r="A7" s="119"/>
      <c r="B7" s="120"/>
      <c r="C7" s="120"/>
      <c r="D7" s="120"/>
      <c r="E7" s="120"/>
      <c r="F7" s="120"/>
      <c r="G7" s="120"/>
      <c r="H7" s="120"/>
      <c r="I7" s="120"/>
      <c r="J7" s="139" t="s">
        <v>21</v>
      </c>
      <c r="K7" s="139" t="s">
        <v>37</v>
      </c>
      <c r="L7" s="112" t="s">
        <v>46</v>
      </c>
      <c r="M7" s="124"/>
      <c r="N7" s="133" t="s">
        <v>917</v>
      </c>
      <c r="O7" s="119" t="s">
        <v>39</v>
      </c>
      <c r="P7" s="120"/>
      <c r="Q7" s="137"/>
      <c r="R7" s="113"/>
      <c r="S7" s="145"/>
      <c r="T7" s="145"/>
      <c r="U7" s="147"/>
      <c r="V7" s="147"/>
      <c r="W7" s="147"/>
      <c r="X7" s="147"/>
      <c r="Y7" s="147"/>
    </row>
    <row r="8" spans="1:25" s="1" customFormat="1" ht="60" customHeight="1">
      <c r="A8" s="120"/>
      <c r="B8" s="120"/>
      <c r="C8" s="120"/>
      <c r="D8" s="120"/>
      <c r="E8" s="120"/>
      <c r="F8" s="120"/>
      <c r="G8" s="120"/>
      <c r="H8" s="120"/>
      <c r="I8" s="120"/>
      <c r="J8" s="140"/>
      <c r="K8" s="140"/>
      <c r="L8" s="18" t="s">
        <v>47</v>
      </c>
      <c r="M8" s="18" t="s">
        <v>60</v>
      </c>
      <c r="N8" s="133"/>
      <c r="O8" s="18" t="s">
        <v>42</v>
      </c>
      <c r="P8" s="18" t="s">
        <v>1582</v>
      </c>
      <c r="Q8" s="138"/>
      <c r="R8" s="114"/>
      <c r="S8" s="146"/>
      <c r="T8" s="146"/>
      <c r="U8" s="147"/>
      <c r="V8" s="147"/>
      <c r="W8" s="147"/>
      <c r="X8" s="147"/>
      <c r="Y8" s="147"/>
    </row>
    <row r="9" spans="1:25" s="3" customFormat="1">
      <c r="A9" s="121" t="s">
        <v>0</v>
      </c>
      <c r="B9" s="122"/>
      <c r="C9" s="122"/>
      <c r="D9" s="122"/>
      <c r="E9" s="122"/>
      <c r="F9" s="122"/>
      <c r="G9" s="122"/>
      <c r="H9" s="122"/>
      <c r="I9" s="123"/>
      <c r="J9" s="34">
        <f>SUM(J10:J49)</f>
        <v>0</v>
      </c>
      <c r="K9" s="34">
        <f t="shared" ref="K9:O9" si="0">SUM(K10:K49)</f>
        <v>0</v>
      </c>
      <c r="L9" s="34">
        <f t="shared" si="0"/>
        <v>0</v>
      </c>
      <c r="M9" s="34">
        <f t="shared" si="0"/>
        <v>0</v>
      </c>
      <c r="N9" s="34">
        <f t="shared" si="0"/>
        <v>0</v>
      </c>
      <c r="O9" s="34">
        <f t="shared" si="0"/>
        <v>0</v>
      </c>
      <c r="P9" s="34"/>
      <c r="Q9" s="34">
        <f t="shared" ref="Q9" si="1">SUM(Q10:Q49)</f>
        <v>0</v>
      </c>
      <c r="R9" s="34"/>
      <c r="S9" s="46"/>
      <c r="T9" s="46"/>
      <c r="U9" s="28"/>
      <c r="V9" s="36"/>
      <c r="W9" s="28"/>
      <c r="X9" s="28"/>
      <c r="Y9" s="30"/>
    </row>
    <row r="10" spans="1:25" s="3" customFormat="1" ht="34" customHeight="1">
      <c r="A10" s="28">
        <v>1</v>
      </c>
      <c r="B10" s="29"/>
      <c r="C10" s="28"/>
      <c r="D10" s="29"/>
      <c r="E10" s="51"/>
      <c r="F10" s="28"/>
      <c r="G10" s="28"/>
      <c r="H10" s="28"/>
      <c r="I10" s="28"/>
      <c r="J10" s="31">
        <f>K10+L10</f>
        <v>0</v>
      </c>
      <c r="K10" s="32"/>
      <c r="L10" s="32"/>
      <c r="M10" s="32"/>
      <c r="N10" s="32"/>
      <c r="O10" s="32"/>
      <c r="P10" s="33"/>
      <c r="Q10" s="32"/>
      <c r="R10" s="47"/>
      <c r="S10" s="47"/>
      <c r="T10" s="47"/>
      <c r="U10" s="36" t="str">
        <f>IF(J10-K10-L10=0,"OK","(A)減(B)不等於(C)")</f>
        <v>OK</v>
      </c>
      <c r="V10" s="36" t="str">
        <f>IF(N10&gt;J10,"納入114年度預算金額大於核定計畫總經費","OK")</f>
        <v>OK</v>
      </c>
      <c r="W10" s="36" t="str">
        <f>IF(AND(O10&lt;&gt;0, P10=""), "漏填因應事項", "OK")</f>
        <v>OK</v>
      </c>
      <c r="X10" s="36" t="str">
        <f>IF(L10-M10-Q10&lt;0,"配合款大於核定數","OK")</f>
        <v>OK</v>
      </c>
      <c r="Y10" s="36" t="str">
        <f>IF(L10-M10-Q10&gt;0,"請確認配合款為何編不足","OK")</f>
        <v>OK</v>
      </c>
    </row>
    <row r="11" spans="1:25" s="3" customFormat="1" ht="34" customHeight="1">
      <c r="A11" s="28">
        <v>2</v>
      </c>
      <c r="B11" s="29"/>
      <c r="C11" s="28"/>
      <c r="D11" s="29"/>
      <c r="E11" s="29"/>
      <c r="F11" s="28"/>
      <c r="G11" s="28"/>
      <c r="H11" s="28"/>
      <c r="I11" s="28"/>
      <c r="J11" s="31">
        <f t="shared" ref="J11:J49" si="2">K11+L11</f>
        <v>0</v>
      </c>
      <c r="K11" s="32"/>
      <c r="L11" s="32"/>
      <c r="M11" s="32"/>
      <c r="N11" s="32"/>
      <c r="O11" s="32"/>
      <c r="P11" s="33"/>
      <c r="Q11" s="32"/>
      <c r="R11" s="47"/>
      <c r="S11" s="47"/>
      <c r="T11" s="47"/>
      <c r="U11" s="36" t="str">
        <f t="shared" ref="U11:U49" si="3">IF(J11-K11-L11=0,"OK","(A)減(B)不等於(C)")</f>
        <v>OK</v>
      </c>
      <c r="V11" s="36" t="str">
        <f t="shared" ref="V11:V49" si="4">IF(N11&gt;J11,"納入114年度預算金額大於核定計畫總經費","OK")</f>
        <v>OK</v>
      </c>
      <c r="W11" s="36" t="str">
        <f t="shared" ref="W11:W49" si="5">IF(AND(O11&lt;&gt;0, P11=""), "漏填因應事項", "OK")</f>
        <v>OK</v>
      </c>
      <c r="X11" s="36" t="str">
        <f t="shared" ref="X11:X49" si="6">IF(L11-M11-Q11&lt;0,"配合款大於核定數","OK")</f>
        <v>OK</v>
      </c>
      <c r="Y11" s="36" t="str">
        <f t="shared" ref="Y11:Y49" si="7">IF(L11-M11-Q11&gt;0,"請確認配合款為何編不足","OK")</f>
        <v>OK</v>
      </c>
    </row>
    <row r="12" spans="1:25" s="3" customFormat="1" ht="34" customHeight="1">
      <c r="A12" s="28">
        <v>3</v>
      </c>
      <c r="B12" s="29"/>
      <c r="C12" s="28"/>
      <c r="D12" s="29"/>
      <c r="E12" s="29"/>
      <c r="F12" s="28"/>
      <c r="G12" s="28"/>
      <c r="H12" s="28"/>
      <c r="I12" s="28"/>
      <c r="J12" s="31">
        <f t="shared" si="2"/>
        <v>0</v>
      </c>
      <c r="K12" s="32"/>
      <c r="L12" s="32"/>
      <c r="M12" s="32"/>
      <c r="N12" s="32"/>
      <c r="O12" s="32"/>
      <c r="P12" s="33"/>
      <c r="Q12" s="32"/>
      <c r="R12" s="47"/>
      <c r="S12" s="47"/>
      <c r="T12" s="47"/>
      <c r="U12" s="36" t="str">
        <f t="shared" si="3"/>
        <v>OK</v>
      </c>
      <c r="V12" s="36" t="str">
        <f t="shared" si="4"/>
        <v>OK</v>
      </c>
      <c r="W12" s="36" t="str">
        <f t="shared" si="5"/>
        <v>OK</v>
      </c>
      <c r="X12" s="36" t="str">
        <f t="shared" si="6"/>
        <v>OK</v>
      </c>
      <c r="Y12" s="36" t="str">
        <f t="shared" si="7"/>
        <v>OK</v>
      </c>
    </row>
    <row r="13" spans="1:25" s="3" customFormat="1" ht="34" customHeight="1">
      <c r="A13" s="28">
        <v>4</v>
      </c>
      <c r="B13" s="29"/>
      <c r="C13" s="28"/>
      <c r="D13" s="29"/>
      <c r="E13" s="29"/>
      <c r="F13" s="28"/>
      <c r="G13" s="28"/>
      <c r="H13" s="28"/>
      <c r="I13" s="28"/>
      <c r="J13" s="31">
        <f t="shared" si="2"/>
        <v>0</v>
      </c>
      <c r="K13" s="32"/>
      <c r="L13" s="32"/>
      <c r="M13" s="32"/>
      <c r="N13" s="32"/>
      <c r="O13" s="32"/>
      <c r="P13" s="33"/>
      <c r="Q13" s="32"/>
      <c r="R13" s="47"/>
      <c r="S13" s="47"/>
      <c r="T13" s="47"/>
      <c r="U13" s="36" t="str">
        <f t="shared" si="3"/>
        <v>OK</v>
      </c>
      <c r="V13" s="36" t="str">
        <f t="shared" si="4"/>
        <v>OK</v>
      </c>
      <c r="W13" s="36" t="str">
        <f t="shared" si="5"/>
        <v>OK</v>
      </c>
      <c r="X13" s="36" t="str">
        <f t="shared" si="6"/>
        <v>OK</v>
      </c>
      <c r="Y13" s="36" t="str">
        <f t="shared" si="7"/>
        <v>OK</v>
      </c>
    </row>
    <row r="14" spans="1:25" s="3" customFormat="1" ht="34" customHeight="1">
      <c r="A14" s="28">
        <v>5</v>
      </c>
      <c r="B14" s="29"/>
      <c r="C14" s="28"/>
      <c r="D14" s="29"/>
      <c r="E14" s="29"/>
      <c r="F14" s="28"/>
      <c r="G14" s="28"/>
      <c r="H14" s="28"/>
      <c r="I14" s="28"/>
      <c r="J14" s="31">
        <f t="shared" si="2"/>
        <v>0</v>
      </c>
      <c r="K14" s="32"/>
      <c r="L14" s="32"/>
      <c r="M14" s="32"/>
      <c r="N14" s="32"/>
      <c r="O14" s="32"/>
      <c r="P14" s="33"/>
      <c r="Q14" s="32"/>
      <c r="R14" s="47"/>
      <c r="S14" s="47"/>
      <c r="T14" s="47"/>
      <c r="U14" s="36" t="str">
        <f t="shared" si="3"/>
        <v>OK</v>
      </c>
      <c r="V14" s="36" t="str">
        <f t="shared" si="4"/>
        <v>OK</v>
      </c>
      <c r="W14" s="36" t="str">
        <f t="shared" si="5"/>
        <v>OK</v>
      </c>
      <c r="X14" s="36" t="str">
        <f t="shared" si="6"/>
        <v>OK</v>
      </c>
      <c r="Y14" s="36" t="str">
        <f t="shared" si="7"/>
        <v>OK</v>
      </c>
    </row>
    <row r="15" spans="1:25" s="3" customFormat="1" ht="34" customHeight="1">
      <c r="A15" s="28">
        <v>6</v>
      </c>
      <c r="B15" s="29"/>
      <c r="C15" s="28"/>
      <c r="D15" s="29"/>
      <c r="E15" s="29"/>
      <c r="F15" s="28"/>
      <c r="G15" s="28"/>
      <c r="H15" s="28"/>
      <c r="I15" s="28"/>
      <c r="J15" s="31">
        <f t="shared" si="2"/>
        <v>0</v>
      </c>
      <c r="K15" s="32"/>
      <c r="L15" s="32"/>
      <c r="M15" s="32"/>
      <c r="N15" s="32"/>
      <c r="O15" s="32"/>
      <c r="P15" s="33"/>
      <c r="Q15" s="32"/>
      <c r="R15" s="47"/>
      <c r="S15" s="47"/>
      <c r="T15" s="47"/>
      <c r="U15" s="36" t="str">
        <f t="shared" si="3"/>
        <v>OK</v>
      </c>
      <c r="V15" s="36" t="str">
        <f t="shared" si="4"/>
        <v>OK</v>
      </c>
      <c r="W15" s="36" t="str">
        <f t="shared" si="5"/>
        <v>OK</v>
      </c>
      <c r="X15" s="36" t="str">
        <f t="shared" si="6"/>
        <v>OK</v>
      </c>
      <c r="Y15" s="36" t="str">
        <f t="shared" si="7"/>
        <v>OK</v>
      </c>
    </row>
    <row r="16" spans="1:25" s="3" customFormat="1" ht="34" customHeight="1">
      <c r="A16" s="28">
        <v>7</v>
      </c>
      <c r="B16" s="29"/>
      <c r="C16" s="28"/>
      <c r="D16" s="29"/>
      <c r="E16" s="29"/>
      <c r="F16" s="28"/>
      <c r="G16" s="28"/>
      <c r="H16" s="28"/>
      <c r="I16" s="28"/>
      <c r="J16" s="31">
        <f t="shared" si="2"/>
        <v>0</v>
      </c>
      <c r="K16" s="32"/>
      <c r="L16" s="32"/>
      <c r="M16" s="32"/>
      <c r="N16" s="32"/>
      <c r="O16" s="32"/>
      <c r="P16" s="33"/>
      <c r="Q16" s="32"/>
      <c r="R16" s="47"/>
      <c r="S16" s="47"/>
      <c r="T16" s="47"/>
      <c r="U16" s="36" t="str">
        <f t="shared" si="3"/>
        <v>OK</v>
      </c>
      <c r="V16" s="36" t="str">
        <f t="shared" si="4"/>
        <v>OK</v>
      </c>
      <c r="W16" s="36" t="str">
        <f t="shared" si="5"/>
        <v>OK</v>
      </c>
      <c r="X16" s="36" t="str">
        <f t="shared" si="6"/>
        <v>OK</v>
      </c>
      <c r="Y16" s="36" t="str">
        <f t="shared" si="7"/>
        <v>OK</v>
      </c>
    </row>
    <row r="17" spans="1:25" s="3" customFormat="1" ht="34" customHeight="1">
      <c r="A17" s="28">
        <v>8</v>
      </c>
      <c r="B17" s="29"/>
      <c r="C17" s="28"/>
      <c r="D17" s="29"/>
      <c r="E17" s="29"/>
      <c r="F17" s="28"/>
      <c r="G17" s="28"/>
      <c r="H17" s="28"/>
      <c r="I17" s="28"/>
      <c r="J17" s="31">
        <f t="shared" si="2"/>
        <v>0</v>
      </c>
      <c r="K17" s="32"/>
      <c r="L17" s="32"/>
      <c r="M17" s="32"/>
      <c r="N17" s="32"/>
      <c r="O17" s="32"/>
      <c r="P17" s="33"/>
      <c r="Q17" s="32"/>
      <c r="R17" s="47"/>
      <c r="S17" s="47"/>
      <c r="T17" s="47"/>
      <c r="U17" s="36" t="str">
        <f t="shared" si="3"/>
        <v>OK</v>
      </c>
      <c r="V17" s="36" t="str">
        <f t="shared" si="4"/>
        <v>OK</v>
      </c>
      <c r="W17" s="36" t="str">
        <f t="shared" si="5"/>
        <v>OK</v>
      </c>
      <c r="X17" s="36" t="str">
        <f t="shared" si="6"/>
        <v>OK</v>
      </c>
      <c r="Y17" s="36" t="str">
        <f t="shared" si="7"/>
        <v>OK</v>
      </c>
    </row>
    <row r="18" spans="1:25" s="3" customFormat="1" ht="34" customHeight="1">
      <c r="A18" s="28">
        <v>9</v>
      </c>
      <c r="B18" s="29"/>
      <c r="C18" s="28"/>
      <c r="D18" s="29"/>
      <c r="E18" s="29"/>
      <c r="F18" s="28"/>
      <c r="G18" s="28"/>
      <c r="H18" s="28"/>
      <c r="I18" s="28"/>
      <c r="J18" s="31">
        <f t="shared" si="2"/>
        <v>0</v>
      </c>
      <c r="K18" s="32"/>
      <c r="L18" s="32"/>
      <c r="M18" s="32"/>
      <c r="N18" s="32"/>
      <c r="O18" s="32"/>
      <c r="P18" s="33"/>
      <c r="Q18" s="32"/>
      <c r="R18" s="47"/>
      <c r="S18" s="47"/>
      <c r="T18" s="47"/>
      <c r="U18" s="36" t="str">
        <f t="shared" si="3"/>
        <v>OK</v>
      </c>
      <c r="V18" s="36" t="str">
        <f t="shared" si="4"/>
        <v>OK</v>
      </c>
      <c r="W18" s="36" t="str">
        <f t="shared" si="5"/>
        <v>OK</v>
      </c>
      <c r="X18" s="36" t="str">
        <f t="shared" si="6"/>
        <v>OK</v>
      </c>
      <c r="Y18" s="36" t="str">
        <f t="shared" si="7"/>
        <v>OK</v>
      </c>
    </row>
    <row r="19" spans="1:25" s="3" customFormat="1" ht="34" customHeight="1">
      <c r="A19" s="28">
        <v>10</v>
      </c>
      <c r="B19" s="29"/>
      <c r="C19" s="28"/>
      <c r="D19" s="29"/>
      <c r="E19" s="29"/>
      <c r="F19" s="28"/>
      <c r="G19" s="28"/>
      <c r="H19" s="28"/>
      <c r="I19" s="28"/>
      <c r="J19" s="31">
        <f t="shared" si="2"/>
        <v>0</v>
      </c>
      <c r="K19" s="32"/>
      <c r="L19" s="32"/>
      <c r="M19" s="32"/>
      <c r="N19" s="32"/>
      <c r="O19" s="32"/>
      <c r="P19" s="33"/>
      <c r="Q19" s="32"/>
      <c r="R19" s="47"/>
      <c r="S19" s="47"/>
      <c r="T19" s="47"/>
      <c r="U19" s="36" t="str">
        <f t="shared" si="3"/>
        <v>OK</v>
      </c>
      <c r="V19" s="36" t="str">
        <f t="shared" si="4"/>
        <v>OK</v>
      </c>
      <c r="W19" s="36" t="str">
        <f t="shared" si="5"/>
        <v>OK</v>
      </c>
      <c r="X19" s="36" t="str">
        <f t="shared" si="6"/>
        <v>OK</v>
      </c>
      <c r="Y19" s="36" t="str">
        <f t="shared" si="7"/>
        <v>OK</v>
      </c>
    </row>
    <row r="20" spans="1:25" s="3" customFormat="1" ht="34" customHeight="1">
      <c r="A20" s="28">
        <v>11</v>
      </c>
      <c r="B20" s="29"/>
      <c r="C20" s="28"/>
      <c r="D20" s="29"/>
      <c r="E20" s="29"/>
      <c r="F20" s="28"/>
      <c r="G20" s="28"/>
      <c r="H20" s="28"/>
      <c r="I20" s="28"/>
      <c r="J20" s="31">
        <f t="shared" si="2"/>
        <v>0</v>
      </c>
      <c r="K20" s="32"/>
      <c r="L20" s="32"/>
      <c r="M20" s="32"/>
      <c r="N20" s="32"/>
      <c r="O20" s="32"/>
      <c r="P20" s="33"/>
      <c r="Q20" s="32"/>
      <c r="R20" s="47"/>
      <c r="S20" s="47"/>
      <c r="T20" s="47"/>
      <c r="U20" s="36" t="str">
        <f t="shared" si="3"/>
        <v>OK</v>
      </c>
      <c r="V20" s="36" t="str">
        <f t="shared" si="4"/>
        <v>OK</v>
      </c>
      <c r="W20" s="36" t="str">
        <f t="shared" si="5"/>
        <v>OK</v>
      </c>
      <c r="X20" s="36" t="str">
        <f t="shared" si="6"/>
        <v>OK</v>
      </c>
      <c r="Y20" s="36" t="str">
        <f t="shared" si="7"/>
        <v>OK</v>
      </c>
    </row>
    <row r="21" spans="1:25" s="3" customFormat="1" ht="34" customHeight="1">
      <c r="A21" s="28">
        <v>12</v>
      </c>
      <c r="B21" s="29"/>
      <c r="C21" s="28"/>
      <c r="D21" s="29"/>
      <c r="E21" s="29"/>
      <c r="F21" s="28"/>
      <c r="G21" s="28"/>
      <c r="H21" s="28"/>
      <c r="I21" s="28"/>
      <c r="J21" s="31">
        <f t="shared" si="2"/>
        <v>0</v>
      </c>
      <c r="K21" s="32"/>
      <c r="L21" s="32"/>
      <c r="M21" s="32"/>
      <c r="N21" s="32"/>
      <c r="O21" s="32"/>
      <c r="P21" s="33"/>
      <c r="Q21" s="32"/>
      <c r="R21" s="47"/>
      <c r="S21" s="47"/>
      <c r="T21" s="47"/>
      <c r="U21" s="36" t="str">
        <f t="shared" si="3"/>
        <v>OK</v>
      </c>
      <c r="V21" s="36" t="str">
        <f t="shared" si="4"/>
        <v>OK</v>
      </c>
      <c r="W21" s="36" t="str">
        <f t="shared" si="5"/>
        <v>OK</v>
      </c>
      <c r="X21" s="36" t="str">
        <f t="shared" si="6"/>
        <v>OK</v>
      </c>
      <c r="Y21" s="36" t="str">
        <f t="shared" si="7"/>
        <v>OK</v>
      </c>
    </row>
    <row r="22" spans="1:25" s="3" customFormat="1" ht="34" customHeight="1">
      <c r="A22" s="28">
        <v>13</v>
      </c>
      <c r="B22" s="29"/>
      <c r="C22" s="28"/>
      <c r="D22" s="29"/>
      <c r="E22" s="29"/>
      <c r="F22" s="28"/>
      <c r="G22" s="28"/>
      <c r="H22" s="28"/>
      <c r="I22" s="28"/>
      <c r="J22" s="31">
        <f t="shared" si="2"/>
        <v>0</v>
      </c>
      <c r="K22" s="32"/>
      <c r="L22" s="32"/>
      <c r="M22" s="32"/>
      <c r="N22" s="32"/>
      <c r="O22" s="32"/>
      <c r="P22" s="33"/>
      <c r="Q22" s="32"/>
      <c r="R22" s="47"/>
      <c r="S22" s="47"/>
      <c r="T22" s="47"/>
      <c r="U22" s="36" t="str">
        <f t="shared" si="3"/>
        <v>OK</v>
      </c>
      <c r="V22" s="36" t="str">
        <f t="shared" si="4"/>
        <v>OK</v>
      </c>
      <c r="W22" s="36" t="str">
        <f t="shared" si="5"/>
        <v>OK</v>
      </c>
      <c r="X22" s="36" t="str">
        <f t="shared" si="6"/>
        <v>OK</v>
      </c>
      <c r="Y22" s="36" t="str">
        <f t="shared" si="7"/>
        <v>OK</v>
      </c>
    </row>
    <row r="23" spans="1:25" s="3" customFormat="1" ht="34" customHeight="1">
      <c r="A23" s="28">
        <v>14</v>
      </c>
      <c r="B23" s="29"/>
      <c r="C23" s="28"/>
      <c r="D23" s="29"/>
      <c r="E23" s="29"/>
      <c r="F23" s="28"/>
      <c r="G23" s="28"/>
      <c r="H23" s="28"/>
      <c r="I23" s="28"/>
      <c r="J23" s="31">
        <f t="shared" si="2"/>
        <v>0</v>
      </c>
      <c r="K23" s="32"/>
      <c r="L23" s="32"/>
      <c r="M23" s="32"/>
      <c r="N23" s="32"/>
      <c r="O23" s="32"/>
      <c r="P23" s="33"/>
      <c r="Q23" s="32"/>
      <c r="R23" s="47"/>
      <c r="S23" s="47"/>
      <c r="T23" s="47"/>
      <c r="U23" s="36" t="str">
        <f t="shared" si="3"/>
        <v>OK</v>
      </c>
      <c r="V23" s="36" t="str">
        <f t="shared" si="4"/>
        <v>OK</v>
      </c>
      <c r="W23" s="36" t="str">
        <f t="shared" si="5"/>
        <v>OK</v>
      </c>
      <c r="X23" s="36" t="str">
        <f t="shared" si="6"/>
        <v>OK</v>
      </c>
      <c r="Y23" s="36" t="str">
        <f t="shared" si="7"/>
        <v>OK</v>
      </c>
    </row>
    <row r="24" spans="1:25" s="3" customFormat="1" ht="34" customHeight="1">
      <c r="A24" s="28">
        <v>15</v>
      </c>
      <c r="B24" s="29"/>
      <c r="C24" s="28"/>
      <c r="D24" s="29"/>
      <c r="E24" s="29"/>
      <c r="F24" s="28"/>
      <c r="G24" s="28"/>
      <c r="H24" s="28"/>
      <c r="I24" s="28"/>
      <c r="J24" s="31">
        <f t="shared" si="2"/>
        <v>0</v>
      </c>
      <c r="K24" s="32"/>
      <c r="L24" s="32"/>
      <c r="M24" s="32"/>
      <c r="N24" s="32"/>
      <c r="O24" s="32"/>
      <c r="P24" s="33"/>
      <c r="Q24" s="32"/>
      <c r="R24" s="47"/>
      <c r="S24" s="47"/>
      <c r="T24" s="47"/>
      <c r="U24" s="36" t="str">
        <f t="shared" si="3"/>
        <v>OK</v>
      </c>
      <c r="V24" s="36" t="str">
        <f t="shared" si="4"/>
        <v>OK</v>
      </c>
      <c r="W24" s="36" t="str">
        <f t="shared" si="5"/>
        <v>OK</v>
      </c>
      <c r="X24" s="36" t="str">
        <f t="shared" si="6"/>
        <v>OK</v>
      </c>
      <c r="Y24" s="36" t="str">
        <f t="shared" si="7"/>
        <v>OK</v>
      </c>
    </row>
    <row r="25" spans="1:25" s="3" customFormat="1" ht="34" customHeight="1">
      <c r="A25" s="28">
        <v>16</v>
      </c>
      <c r="B25" s="29"/>
      <c r="C25" s="28"/>
      <c r="D25" s="29"/>
      <c r="E25" s="29"/>
      <c r="F25" s="28"/>
      <c r="G25" s="28"/>
      <c r="H25" s="28"/>
      <c r="I25" s="28"/>
      <c r="J25" s="31">
        <f t="shared" si="2"/>
        <v>0</v>
      </c>
      <c r="K25" s="32"/>
      <c r="L25" s="32"/>
      <c r="M25" s="32"/>
      <c r="N25" s="32"/>
      <c r="O25" s="32"/>
      <c r="P25" s="33"/>
      <c r="Q25" s="32"/>
      <c r="R25" s="47"/>
      <c r="S25" s="47"/>
      <c r="T25" s="47"/>
      <c r="U25" s="36" t="str">
        <f t="shared" si="3"/>
        <v>OK</v>
      </c>
      <c r="V25" s="36" t="str">
        <f t="shared" si="4"/>
        <v>OK</v>
      </c>
      <c r="W25" s="36" t="str">
        <f t="shared" si="5"/>
        <v>OK</v>
      </c>
      <c r="X25" s="36" t="str">
        <f t="shared" si="6"/>
        <v>OK</v>
      </c>
      <c r="Y25" s="36" t="str">
        <f t="shared" si="7"/>
        <v>OK</v>
      </c>
    </row>
    <row r="26" spans="1:25" s="3" customFormat="1" ht="34" customHeight="1">
      <c r="A26" s="28">
        <v>17</v>
      </c>
      <c r="B26" s="29"/>
      <c r="C26" s="28"/>
      <c r="D26" s="29"/>
      <c r="E26" s="29"/>
      <c r="F26" s="28"/>
      <c r="G26" s="28"/>
      <c r="H26" s="28"/>
      <c r="I26" s="28"/>
      <c r="J26" s="31">
        <f t="shared" si="2"/>
        <v>0</v>
      </c>
      <c r="K26" s="32"/>
      <c r="L26" s="32"/>
      <c r="M26" s="32"/>
      <c r="N26" s="32"/>
      <c r="O26" s="32"/>
      <c r="P26" s="33"/>
      <c r="Q26" s="32"/>
      <c r="R26" s="47"/>
      <c r="S26" s="47"/>
      <c r="T26" s="47"/>
      <c r="U26" s="36" t="str">
        <f t="shared" si="3"/>
        <v>OK</v>
      </c>
      <c r="V26" s="36" t="str">
        <f t="shared" si="4"/>
        <v>OK</v>
      </c>
      <c r="W26" s="36" t="str">
        <f t="shared" si="5"/>
        <v>OK</v>
      </c>
      <c r="X26" s="36" t="str">
        <f t="shared" si="6"/>
        <v>OK</v>
      </c>
      <c r="Y26" s="36" t="str">
        <f t="shared" si="7"/>
        <v>OK</v>
      </c>
    </row>
    <row r="27" spans="1:25" s="3" customFormat="1" ht="34" customHeight="1">
      <c r="A27" s="28">
        <v>18</v>
      </c>
      <c r="B27" s="29"/>
      <c r="C27" s="28"/>
      <c r="D27" s="29"/>
      <c r="E27" s="29"/>
      <c r="F27" s="28"/>
      <c r="G27" s="28"/>
      <c r="H27" s="28"/>
      <c r="I27" s="28"/>
      <c r="J27" s="31">
        <f t="shared" si="2"/>
        <v>0</v>
      </c>
      <c r="K27" s="32"/>
      <c r="L27" s="32"/>
      <c r="M27" s="32"/>
      <c r="N27" s="32"/>
      <c r="O27" s="32"/>
      <c r="P27" s="33"/>
      <c r="Q27" s="32"/>
      <c r="R27" s="47"/>
      <c r="S27" s="47"/>
      <c r="T27" s="47"/>
      <c r="U27" s="36" t="str">
        <f t="shared" si="3"/>
        <v>OK</v>
      </c>
      <c r="V27" s="36" t="str">
        <f t="shared" si="4"/>
        <v>OK</v>
      </c>
      <c r="W27" s="36" t="str">
        <f t="shared" si="5"/>
        <v>OK</v>
      </c>
      <c r="X27" s="36" t="str">
        <f t="shared" si="6"/>
        <v>OK</v>
      </c>
      <c r="Y27" s="36" t="str">
        <f t="shared" si="7"/>
        <v>OK</v>
      </c>
    </row>
    <row r="28" spans="1:25" s="3" customFormat="1" ht="34" customHeight="1">
      <c r="A28" s="28">
        <v>19</v>
      </c>
      <c r="B28" s="29"/>
      <c r="C28" s="28"/>
      <c r="D28" s="29"/>
      <c r="E28" s="29"/>
      <c r="F28" s="28"/>
      <c r="G28" s="28"/>
      <c r="H28" s="28"/>
      <c r="I28" s="28"/>
      <c r="J28" s="31">
        <f t="shared" si="2"/>
        <v>0</v>
      </c>
      <c r="K28" s="32"/>
      <c r="L28" s="32"/>
      <c r="M28" s="32"/>
      <c r="N28" s="32"/>
      <c r="O28" s="32"/>
      <c r="P28" s="33"/>
      <c r="Q28" s="32"/>
      <c r="R28" s="47"/>
      <c r="S28" s="47"/>
      <c r="T28" s="47"/>
      <c r="U28" s="36" t="str">
        <f t="shared" si="3"/>
        <v>OK</v>
      </c>
      <c r="V28" s="36" t="str">
        <f t="shared" si="4"/>
        <v>OK</v>
      </c>
      <c r="W28" s="36" t="str">
        <f t="shared" si="5"/>
        <v>OK</v>
      </c>
      <c r="X28" s="36" t="str">
        <f t="shared" si="6"/>
        <v>OK</v>
      </c>
      <c r="Y28" s="36" t="str">
        <f t="shared" si="7"/>
        <v>OK</v>
      </c>
    </row>
    <row r="29" spans="1:25" s="3" customFormat="1" ht="34" customHeight="1">
      <c r="A29" s="28">
        <v>20</v>
      </c>
      <c r="B29" s="29"/>
      <c r="C29" s="28"/>
      <c r="D29" s="29"/>
      <c r="E29" s="29"/>
      <c r="F29" s="28"/>
      <c r="G29" s="28"/>
      <c r="H29" s="28"/>
      <c r="I29" s="28"/>
      <c r="J29" s="31">
        <f t="shared" si="2"/>
        <v>0</v>
      </c>
      <c r="K29" s="32"/>
      <c r="L29" s="32"/>
      <c r="M29" s="32"/>
      <c r="N29" s="32"/>
      <c r="O29" s="32"/>
      <c r="P29" s="33"/>
      <c r="Q29" s="32"/>
      <c r="R29" s="47"/>
      <c r="S29" s="47"/>
      <c r="T29" s="47"/>
      <c r="U29" s="36" t="str">
        <f t="shared" si="3"/>
        <v>OK</v>
      </c>
      <c r="V29" s="36" t="str">
        <f t="shared" si="4"/>
        <v>OK</v>
      </c>
      <c r="W29" s="36" t="str">
        <f t="shared" si="5"/>
        <v>OK</v>
      </c>
      <c r="X29" s="36" t="str">
        <f t="shared" si="6"/>
        <v>OK</v>
      </c>
      <c r="Y29" s="36" t="str">
        <f t="shared" si="7"/>
        <v>OK</v>
      </c>
    </row>
    <row r="30" spans="1:25" s="3" customFormat="1" ht="34" customHeight="1">
      <c r="A30" s="28">
        <v>21</v>
      </c>
      <c r="B30" s="29"/>
      <c r="C30" s="28"/>
      <c r="D30" s="29"/>
      <c r="E30" s="29"/>
      <c r="F30" s="28"/>
      <c r="G30" s="28"/>
      <c r="H30" s="28"/>
      <c r="I30" s="28"/>
      <c r="J30" s="31">
        <f t="shared" si="2"/>
        <v>0</v>
      </c>
      <c r="K30" s="32"/>
      <c r="L30" s="32"/>
      <c r="M30" s="32"/>
      <c r="N30" s="32"/>
      <c r="O30" s="32"/>
      <c r="P30" s="33"/>
      <c r="Q30" s="32"/>
      <c r="R30" s="47"/>
      <c r="S30" s="47"/>
      <c r="T30" s="47"/>
      <c r="U30" s="36" t="str">
        <f t="shared" si="3"/>
        <v>OK</v>
      </c>
      <c r="V30" s="36" t="str">
        <f t="shared" si="4"/>
        <v>OK</v>
      </c>
      <c r="W30" s="36" t="str">
        <f t="shared" si="5"/>
        <v>OK</v>
      </c>
      <c r="X30" s="36" t="str">
        <f t="shared" si="6"/>
        <v>OK</v>
      </c>
      <c r="Y30" s="36" t="str">
        <f t="shared" si="7"/>
        <v>OK</v>
      </c>
    </row>
    <row r="31" spans="1:25" s="3" customFormat="1" ht="34" customHeight="1">
      <c r="A31" s="28">
        <v>22</v>
      </c>
      <c r="B31" s="29"/>
      <c r="C31" s="28"/>
      <c r="D31" s="29"/>
      <c r="E31" s="29"/>
      <c r="F31" s="28"/>
      <c r="G31" s="28"/>
      <c r="H31" s="28"/>
      <c r="I31" s="28"/>
      <c r="J31" s="31">
        <f t="shared" si="2"/>
        <v>0</v>
      </c>
      <c r="K31" s="32"/>
      <c r="L31" s="32"/>
      <c r="M31" s="32"/>
      <c r="N31" s="32"/>
      <c r="O31" s="32"/>
      <c r="P31" s="33"/>
      <c r="Q31" s="32"/>
      <c r="R31" s="47"/>
      <c r="S31" s="47"/>
      <c r="T31" s="47"/>
      <c r="U31" s="36" t="str">
        <f t="shared" si="3"/>
        <v>OK</v>
      </c>
      <c r="V31" s="36" t="str">
        <f t="shared" si="4"/>
        <v>OK</v>
      </c>
      <c r="W31" s="36" t="str">
        <f t="shared" si="5"/>
        <v>OK</v>
      </c>
      <c r="X31" s="36" t="str">
        <f t="shared" si="6"/>
        <v>OK</v>
      </c>
      <c r="Y31" s="36" t="str">
        <f t="shared" si="7"/>
        <v>OK</v>
      </c>
    </row>
    <row r="32" spans="1:25" s="3" customFormat="1" ht="34" customHeight="1">
      <c r="A32" s="28">
        <v>23</v>
      </c>
      <c r="B32" s="29"/>
      <c r="C32" s="28"/>
      <c r="D32" s="29"/>
      <c r="E32" s="29"/>
      <c r="F32" s="28"/>
      <c r="G32" s="28"/>
      <c r="H32" s="28"/>
      <c r="I32" s="28"/>
      <c r="J32" s="31">
        <f t="shared" si="2"/>
        <v>0</v>
      </c>
      <c r="K32" s="32"/>
      <c r="L32" s="32"/>
      <c r="M32" s="32"/>
      <c r="N32" s="32"/>
      <c r="O32" s="32"/>
      <c r="P32" s="33"/>
      <c r="Q32" s="32"/>
      <c r="R32" s="47"/>
      <c r="S32" s="47"/>
      <c r="T32" s="47"/>
      <c r="U32" s="36" t="str">
        <f t="shared" si="3"/>
        <v>OK</v>
      </c>
      <c r="V32" s="36" t="str">
        <f t="shared" si="4"/>
        <v>OK</v>
      </c>
      <c r="W32" s="36" t="str">
        <f t="shared" si="5"/>
        <v>OK</v>
      </c>
      <c r="X32" s="36" t="str">
        <f t="shared" si="6"/>
        <v>OK</v>
      </c>
      <c r="Y32" s="36" t="str">
        <f t="shared" si="7"/>
        <v>OK</v>
      </c>
    </row>
    <row r="33" spans="1:25" s="3" customFormat="1" ht="34" customHeight="1">
      <c r="A33" s="28">
        <v>24</v>
      </c>
      <c r="B33" s="29"/>
      <c r="C33" s="28"/>
      <c r="D33" s="29"/>
      <c r="E33" s="29"/>
      <c r="F33" s="28"/>
      <c r="G33" s="28"/>
      <c r="H33" s="28"/>
      <c r="I33" s="28"/>
      <c r="J33" s="31">
        <f t="shared" si="2"/>
        <v>0</v>
      </c>
      <c r="K33" s="32"/>
      <c r="L33" s="32"/>
      <c r="M33" s="32"/>
      <c r="N33" s="32"/>
      <c r="O33" s="32"/>
      <c r="P33" s="33"/>
      <c r="Q33" s="32"/>
      <c r="R33" s="47"/>
      <c r="S33" s="47"/>
      <c r="T33" s="47"/>
      <c r="U33" s="36" t="str">
        <f t="shared" si="3"/>
        <v>OK</v>
      </c>
      <c r="V33" s="36" t="str">
        <f t="shared" si="4"/>
        <v>OK</v>
      </c>
      <c r="W33" s="36" t="str">
        <f t="shared" si="5"/>
        <v>OK</v>
      </c>
      <c r="X33" s="36" t="str">
        <f t="shared" si="6"/>
        <v>OK</v>
      </c>
      <c r="Y33" s="36" t="str">
        <f t="shared" si="7"/>
        <v>OK</v>
      </c>
    </row>
    <row r="34" spans="1:25" s="3" customFormat="1" ht="34" customHeight="1">
      <c r="A34" s="28">
        <v>25</v>
      </c>
      <c r="B34" s="29"/>
      <c r="C34" s="28"/>
      <c r="D34" s="29"/>
      <c r="E34" s="29"/>
      <c r="F34" s="28"/>
      <c r="G34" s="28"/>
      <c r="H34" s="28"/>
      <c r="I34" s="28"/>
      <c r="J34" s="31">
        <f t="shared" si="2"/>
        <v>0</v>
      </c>
      <c r="K34" s="32"/>
      <c r="L34" s="32"/>
      <c r="M34" s="32"/>
      <c r="N34" s="32"/>
      <c r="O34" s="32"/>
      <c r="P34" s="33"/>
      <c r="Q34" s="32"/>
      <c r="R34" s="47"/>
      <c r="S34" s="47"/>
      <c r="T34" s="47"/>
      <c r="U34" s="36" t="str">
        <f t="shared" si="3"/>
        <v>OK</v>
      </c>
      <c r="V34" s="36" t="str">
        <f t="shared" si="4"/>
        <v>OK</v>
      </c>
      <c r="W34" s="36" t="str">
        <f t="shared" si="5"/>
        <v>OK</v>
      </c>
      <c r="X34" s="36" t="str">
        <f t="shared" si="6"/>
        <v>OK</v>
      </c>
      <c r="Y34" s="36" t="str">
        <f t="shared" si="7"/>
        <v>OK</v>
      </c>
    </row>
    <row r="35" spans="1:25" s="3" customFormat="1" ht="34" customHeight="1">
      <c r="A35" s="28">
        <v>26</v>
      </c>
      <c r="B35" s="29"/>
      <c r="C35" s="28"/>
      <c r="D35" s="29"/>
      <c r="E35" s="29"/>
      <c r="F35" s="28"/>
      <c r="G35" s="28"/>
      <c r="H35" s="28"/>
      <c r="I35" s="28"/>
      <c r="J35" s="31">
        <f t="shared" si="2"/>
        <v>0</v>
      </c>
      <c r="K35" s="32"/>
      <c r="L35" s="32"/>
      <c r="M35" s="32"/>
      <c r="N35" s="32"/>
      <c r="O35" s="32"/>
      <c r="P35" s="33"/>
      <c r="Q35" s="32"/>
      <c r="R35" s="47"/>
      <c r="S35" s="47"/>
      <c r="T35" s="47"/>
      <c r="U35" s="36" t="str">
        <f t="shared" si="3"/>
        <v>OK</v>
      </c>
      <c r="V35" s="36" t="str">
        <f t="shared" si="4"/>
        <v>OK</v>
      </c>
      <c r="W35" s="36" t="str">
        <f t="shared" si="5"/>
        <v>OK</v>
      </c>
      <c r="X35" s="36" t="str">
        <f t="shared" si="6"/>
        <v>OK</v>
      </c>
      <c r="Y35" s="36" t="str">
        <f t="shared" si="7"/>
        <v>OK</v>
      </c>
    </row>
    <row r="36" spans="1:25" s="3" customFormat="1" ht="34" customHeight="1">
      <c r="A36" s="28">
        <v>27</v>
      </c>
      <c r="B36" s="29"/>
      <c r="C36" s="28"/>
      <c r="D36" s="29"/>
      <c r="E36" s="29"/>
      <c r="F36" s="28"/>
      <c r="G36" s="28"/>
      <c r="H36" s="28"/>
      <c r="I36" s="28"/>
      <c r="J36" s="31">
        <f t="shared" si="2"/>
        <v>0</v>
      </c>
      <c r="K36" s="32"/>
      <c r="L36" s="32"/>
      <c r="M36" s="32"/>
      <c r="N36" s="32"/>
      <c r="O36" s="32"/>
      <c r="P36" s="33"/>
      <c r="Q36" s="32"/>
      <c r="R36" s="47"/>
      <c r="S36" s="47"/>
      <c r="T36" s="47"/>
      <c r="U36" s="36" t="str">
        <f t="shared" si="3"/>
        <v>OK</v>
      </c>
      <c r="V36" s="36" t="str">
        <f t="shared" si="4"/>
        <v>OK</v>
      </c>
      <c r="W36" s="36" t="str">
        <f t="shared" si="5"/>
        <v>OK</v>
      </c>
      <c r="X36" s="36" t="str">
        <f t="shared" si="6"/>
        <v>OK</v>
      </c>
      <c r="Y36" s="36" t="str">
        <f t="shared" si="7"/>
        <v>OK</v>
      </c>
    </row>
    <row r="37" spans="1:25" s="3" customFormat="1" ht="34" customHeight="1">
      <c r="A37" s="28">
        <v>28</v>
      </c>
      <c r="B37" s="29"/>
      <c r="C37" s="28"/>
      <c r="D37" s="29"/>
      <c r="E37" s="29"/>
      <c r="F37" s="28"/>
      <c r="G37" s="28"/>
      <c r="H37" s="28"/>
      <c r="I37" s="28"/>
      <c r="J37" s="31">
        <f t="shared" si="2"/>
        <v>0</v>
      </c>
      <c r="K37" s="32"/>
      <c r="L37" s="32"/>
      <c r="M37" s="32"/>
      <c r="N37" s="32"/>
      <c r="O37" s="32"/>
      <c r="P37" s="33"/>
      <c r="Q37" s="32"/>
      <c r="R37" s="47"/>
      <c r="S37" s="47"/>
      <c r="T37" s="47"/>
      <c r="U37" s="36" t="str">
        <f t="shared" si="3"/>
        <v>OK</v>
      </c>
      <c r="V37" s="36" t="str">
        <f t="shared" si="4"/>
        <v>OK</v>
      </c>
      <c r="W37" s="36" t="str">
        <f t="shared" si="5"/>
        <v>OK</v>
      </c>
      <c r="X37" s="36" t="str">
        <f t="shared" si="6"/>
        <v>OK</v>
      </c>
      <c r="Y37" s="36" t="str">
        <f t="shared" si="7"/>
        <v>OK</v>
      </c>
    </row>
    <row r="38" spans="1:25" s="3" customFormat="1" ht="34" customHeight="1">
      <c r="A38" s="28">
        <v>29</v>
      </c>
      <c r="B38" s="29"/>
      <c r="C38" s="28"/>
      <c r="D38" s="29"/>
      <c r="E38" s="29"/>
      <c r="F38" s="28"/>
      <c r="G38" s="28"/>
      <c r="H38" s="28"/>
      <c r="I38" s="28"/>
      <c r="J38" s="31">
        <f t="shared" si="2"/>
        <v>0</v>
      </c>
      <c r="K38" s="32"/>
      <c r="L38" s="32"/>
      <c r="M38" s="32"/>
      <c r="N38" s="32"/>
      <c r="O38" s="32"/>
      <c r="P38" s="33"/>
      <c r="Q38" s="32"/>
      <c r="R38" s="47"/>
      <c r="S38" s="47"/>
      <c r="T38" s="47"/>
      <c r="U38" s="36" t="str">
        <f t="shared" si="3"/>
        <v>OK</v>
      </c>
      <c r="V38" s="36" t="str">
        <f t="shared" si="4"/>
        <v>OK</v>
      </c>
      <c r="W38" s="36" t="str">
        <f t="shared" si="5"/>
        <v>OK</v>
      </c>
      <c r="X38" s="36" t="str">
        <f t="shared" si="6"/>
        <v>OK</v>
      </c>
      <c r="Y38" s="36" t="str">
        <f t="shared" si="7"/>
        <v>OK</v>
      </c>
    </row>
    <row r="39" spans="1:25" s="3" customFormat="1" ht="34" customHeight="1">
      <c r="A39" s="28">
        <v>30</v>
      </c>
      <c r="B39" s="29"/>
      <c r="C39" s="28"/>
      <c r="D39" s="29"/>
      <c r="E39" s="29"/>
      <c r="F39" s="28"/>
      <c r="G39" s="28"/>
      <c r="H39" s="28"/>
      <c r="I39" s="28"/>
      <c r="J39" s="31">
        <f t="shared" si="2"/>
        <v>0</v>
      </c>
      <c r="K39" s="32"/>
      <c r="L39" s="32"/>
      <c r="M39" s="32"/>
      <c r="N39" s="32"/>
      <c r="O39" s="32"/>
      <c r="P39" s="33"/>
      <c r="Q39" s="32"/>
      <c r="R39" s="47"/>
      <c r="S39" s="47"/>
      <c r="T39" s="47"/>
      <c r="U39" s="36" t="str">
        <f t="shared" si="3"/>
        <v>OK</v>
      </c>
      <c r="V39" s="36" t="str">
        <f t="shared" si="4"/>
        <v>OK</v>
      </c>
      <c r="W39" s="36" t="str">
        <f t="shared" si="5"/>
        <v>OK</v>
      </c>
      <c r="X39" s="36" t="str">
        <f t="shared" si="6"/>
        <v>OK</v>
      </c>
      <c r="Y39" s="36" t="str">
        <f t="shared" si="7"/>
        <v>OK</v>
      </c>
    </row>
    <row r="40" spans="1:25" s="3" customFormat="1" ht="34" customHeight="1">
      <c r="A40" s="28">
        <v>31</v>
      </c>
      <c r="B40" s="29"/>
      <c r="C40" s="28"/>
      <c r="D40" s="29"/>
      <c r="E40" s="29"/>
      <c r="F40" s="28"/>
      <c r="G40" s="28"/>
      <c r="H40" s="28"/>
      <c r="I40" s="28"/>
      <c r="J40" s="31">
        <f t="shared" si="2"/>
        <v>0</v>
      </c>
      <c r="K40" s="32"/>
      <c r="L40" s="32"/>
      <c r="M40" s="32"/>
      <c r="N40" s="32"/>
      <c r="O40" s="32"/>
      <c r="P40" s="33"/>
      <c r="Q40" s="32"/>
      <c r="R40" s="47"/>
      <c r="S40" s="47"/>
      <c r="T40" s="47"/>
      <c r="U40" s="36" t="str">
        <f t="shared" si="3"/>
        <v>OK</v>
      </c>
      <c r="V40" s="36" t="str">
        <f t="shared" si="4"/>
        <v>OK</v>
      </c>
      <c r="W40" s="36" t="str">
        <f t="shared" si="5"/>
        <v>OK</v>
      </c>
      <c r="X40" s="36" t="str">
        <f t="shared" si="6"/>
        <v>OK</v>
      </c>
      <c r="Y40" s="36" t="str">
        <f t="shared" si="7"/>
        <v>OK</v>
      </c>
    </row>
    <row r="41" spans="1:25" s="3" customFormat="1" ht="34" customHeight="1">
      <c r="A41" s="28">
        <v>32</v>
      </c>
      <c r="B41" s="29"/>
      <c r="C41" s="28"/>
      <c r="D41" s="29"/>
      <c r="E41" s="29"/>
      <c r="F41" s="28"/>
      <c r="G41" s="28"/>
      <c r="H41" s="28"/>
      <c r="I41" s="28"/>
      <c r="J41" s="31">
        <f t="shared" si="2"/>
        <v>0</v>
      </c>
      <c r="K41" s="32"/>
      <c r="L41" s="32"/>
      <c r="M41" s="32"/>
      <c r="N41" s="32"/>
      <c r="O41" s="32"/>
      <c r="P41" s="33"/>
      <c r="Q41" s="32"/>
      <c r="R41" s="47"/>
      <c r="S41" s="47"/>
      <c r="T41" s="47"/>
      <c r="U41" s="36" t="str">
        <f t="shared" si="3"/>
        <v>OK</v>
      </c>
      <c r="V41" s="36" t="str">
        <f t="shared" si="4"/>
        <v>OK</v>
      </c>
      <c r="W41" s="36" t="str">
        <f t="shared" si="5"/>
        <v>OK</v>
      </c>
      <c r="X41" s="36" t="str">
        <f t="shared" si="6"/>
        <v>OK</v>
      </c>
      <c r="Y41" s="36" t="str">
        <f t="shared" si="7"/>
        <v>OK</v>
      </c>
    </row>
    <row r="42" spans="1:25" s="3" customFormat="1" ht="34" customHeight="1">
      <c r="A42" s="28">
        <v>33</v>
      </c>
      <c r="B42" s="29"/>
      <c r="C42" s="28"/>
      <c r="D42" s="29"/>
      <c r="E42" s="29"/>
      <c r="F42" s="28"/>
      <c r="G42" s="28"/>
      <c r="H42" s="28"/>
      <c r="I42" s="28"/>
      <c r="J42" s="31">
        <f t="shared" si="2"/>
        <v>0</v>
      </c>
      <c r="K42" s="32"/>
      <c r="L42" s="32"/>
      <c r="M42" s="32"/>
      <c r="N42" s="32"/>
      <c r="O42" s="32"/>
      <c r="P42" s="33"/>
      <c r="Q42" s="32"/>
      <c r="R42" s="47"/>
      <c r="S42" s="47"/>
      <c r="T42" s="47"/>
      <c r="U42" s="36" t="str">
        <f t="shared" si="3"/>
        <v>OK</v>
      </c>
      <c r="V42" s="36" t="str">
        <f t="shared" si="4"/>
        <v>OK</v>
      </c>
      <c r="W42" s="36" t="str">
        <f t="shared" si="5"/>
        <v>OK</v>
      </c>
      <c r="X42" s="36" t="str">
        <f t="shared" si="6"/>
        <v>OK</v>
      </c>
      <c r="Y42" s="36" t="str">
        <f t="shared" si="7"/>
        <v>OK</v>
      </c>
    </row>
    <row r="43" spans="1:25" s="3" customFormat="1" ht="34" customHeight="1">
      <c r="A43" s="28">
        <v>34</v>
      </c>
      <c r="B43" s="29"/>
      <c r="C43" s="28"/>
      <c r="D43" s="29"/>
      <c r="E43" s="29"/>
      <c r="F43" s="28"/>
      <c r="G43" s="28"/>
      <c r="H43" s="28"/>
      <c r="I43" s="28"/>
      <c r="J43" s="31">
        <f t="shared" si="2"/>
        <v>0</v>
      </c>
      <c r="K43" s="32"/>
      <c r="L43" s="32"/>
      <c r="M43" s="32"/>
      <c r="N43" s="32"/>
      <c r="O43" s="32"/>
      <c r="P43" s="33"/>
      <c r="Q43" s="32"/>
      <c r="R43" s="47"/>
      <c r="S43" s="47"/>
      <c r="T43" s="47"/>
      <c r="U43" s="36" t="str">
        <f t="shared" si="3"/>
        <v>OK</v>
      </c>
      <c r="V43" s="36" t="str">
        <f t="shared" si="4"/>
        <v>OK</v>
      </c>
      <c r="W43" s="36" t="str">
        <f t="shared" si="5"/>
        <v>OK</v>
      </c>
      <c r="X43" s="36" t="str">
        <f t="shared" si="6"/>
        <v>OK</v>
      </c>
      <c r="Y43" s="36" t="str">
        <f t="shared" si="7"/>
        <v>OK</v>
      </c>
    </row>
    <row r="44" spans="1:25" s="3" customFormat="1" ht="34" customHeight="1">
      <c r="A44" s="28">
        <v>35</v>
      </c>
      <c r="B44" s="29"/>
      <c r="C44" s="28"/>
      <c r="D44" s="29"/>
      <c r="E44" s="29"/>
      <c r="F44" s="28"/>
      <c r="G44" s="28"/>
      <c r="H44" s="28"/>
      <c r="I44" s="28"/>
      <c r="J44" s="31">
        <f t="shared" si="2"/>
        <v>0</v>
      </c>
      <c r="K44" s="32"/>
      <c r="L44" s="32"/>
      <c r="M44" s="32"/>
      <c r="N44" s="32"/>
      <c r="O44" s="32"/>
      <c r="P44" s="33"/>
      <c r="Q44" s="32"/>
      <c r="R44" s="47"/>
      <c r="S44" s="47"/>
      <c r="T44" s="47"/>
      <c r="U44" s="36" t="str">
        <f t="shared" si="3"/>
        <v>OK</v>
      </c>
      <c r="V44" s="36" t="str">
        <f t="shared" si="4"/>
        <v>OK</v>
      </c>
      <c r="W44" s="36" t="str">
        <f t="shared" si="5"/>
        <v>OK</v>
      </c>
      <c r="X44" s="36" t="str">
        <f t="shared" si="6"/>
        <v>OK</v>
      </c>
      <c r="Y44" s="36" t="str">
        <f t="shared" si="7"/>
        <v>OK</v>
      </c>
    </row>
    <row r="45" spans="1:25" s="3" customFormat="1" ht="34" customHeight="1">
      <c r="A45" s="28">
        <v>36</v>
      </c>
      <c r="B45" s="29"/>
      <c r="C45" s="28"/>
      <c r="D45" s="29"/>
      <c r="E45" s="29"/>
      <c r="F45" s="28"/>
      <c r="G45" s="28"/>
      <c r="H45" s="28"/>
      <c r="I45" s="28"/>
      <c r="J45" s="31">
        <f t="shared" si="2"/>
        <v>0</v>
      </c>
      <c r="K45" s="32"/>
      <c r="L45" s="32"/>
      <c r="M45" s="32"/>
      <c r="N45" s="32"/>
      <c r="O45" s="32"/>
      <c r="P45" s="33"/>
      <c r="Q45" s="32"/>
      <c r="R45" s="47"/>
      <c r="S45" s="47"/>
      <c r="T45" s="47"/>
      <c r="U45" s="36" t="str">
        <f t="shared" si="3"/>
        <v>OK</v>
      </c>
      <c r="V45" s="36" t="str">
        <f t="shared" si="4"/>
        <v>OK</v>
      </c>
      <c r="W45" s="36" t="str">
        <f t="shared" si="5"/>
        <v>OK</v>
      </c>
      <c r="X45" s="36" t="str">
        <f t="shared" si="6"/>
        <v>OK</v>
      </c>
      <c r="Y45" s="36" t="str">
        <f t="shared" si="7"/>
        <v>OK</v>
      </c>
    </row>
    <row r="46" spans="1:25" s="3" customFormat="1" ht="34" customHeight="1">
      <c r="A46" s="28">
        <v>37</v>
      </c>
      <c r="B46" s="29"/>
      <c r="C46" s="28"/>
      <c r="D46" s="29"/>
      <c r="E46" s="29"/>
      <c r="F46" s="28"/>
      <c r="G46" s="28"/>
      <c r="H46" s="28"/>
      <c r="I46" s="28"/>
      <c r="J46" s="31">
        <f t="shared" si="2"/>
        <v>0</v>
      </c>
      <c r="K46" s="32"/>
      <c r="L46" s="32"/>
      <c r="M46" s="32"/>
      <c r="N46" s="32"/>
      <c r="O46" s="32"/>
      <c r="P46" s="33"/>
      <c r="Q46" s="32"/>
      <c r="R46" s="47"/>
      <c r="S46" s="47"/>
      <c r="T46" s="47"/>
      <c r="U46" s="36" t="str">
        <f t="shared" si="3"/>
        <v>OK</v>
      </c>
      <c r="V46" s="36" t="str">
        <f t="shared" si="4"/>
        <v>OK</v>
      </c>
      <c r="W46" s="36" t="str">
        <f t="shared" si="5"/>
        <v>OK</v>
      </c>
      <c r="X46" s="36" t="str">
        <f t="shared" si="6"/>
        <v>OK</v>
      </c>
      <c r="Y46" s="36" t="str">
        <f t="shared" si="7"/>
        <v>OK</v>
      </c>
    </row>
    <row r="47" spans="1:25" s="3" customFormat="1" ht="34" customHeight="1">
      <c r="A47" s="28">
        <v>38</v>
      </c>
      <c r="B47" s="29"/>
      <c r="C47" s="28"/>
      <c r="D47" s="29"/>
      <c r="E47" s="29"/>
      <c r="F47" s="28"/>
      <c r="G47" s="28"/>
      <c r="H47" s="28"/>
      <c r="I47" s="28"/>
      <c r="J47" s="31">
        <f t="shared" si="2"/>
        <v>0</v>
      </c>
      <c r="K47" s="32"/>
      <c r="L47" s="32"/>
      <c r="M47" s="32"/>
      <c r="N47" s="32"/>
      <c r="O47" s="32"/>
      <c r="P47" s="33"/>
      <c r="Q47" s="32"/>
      <c r="R47" s="47"/>
      <c r="S47" s="47"/>
      <c r="T47" s="47"/>
      <c r="U47" s="36" t="str">
        <f t="shared" si="3"/>
        <v>OK</v>
      </c>
      <c r="V47" s="36" t="str">
        <f t="shared" si="4"/>
        <v>OK</v>
      </c>
      <c r="W47" s="36" t="str">
        <f t="shared" si="5"/>
        <v>OK</v>
      </c>
      <c r="X47" s="36" t="str">
        <f t="shared" si="6"/>
        <v>OK</v>
      </c>
      <c r="Y47" s="36" t="str">
        <f t="shared" si="7"/>
        <v>OK</v>
      </c>
    </row>
    <row r="48" spans="1:25" s="3" customFormat="1" ht="34" customHeight="1">
      <c r="A48" s="28">
        <v>39</v>
      </c>
      <c r="B48" s="29"/>
      <c r="C48" s="28"/>
      <c r="D48" s="29"/>
      <c r="E48" s="29"/>
      <c r="F48" s="28"/>
      <c r="G48" s="28"/>
      <c r="H48" s="28"/>
      <c r="I48" s="28"/>
      <c r="J48" s="31">
        <f t="shared" si="2"/>
        <v>0</v>
      </c>
      <c r="K48" s="32"/>
      <c r="L48" s="32"/>
      <c r="M48" s="32"/>
      <c r="N48" s="32"/>
      <c r="O48" s="32"/>
      <c r="P48" s="33"/>
      <c r="Q48" s="32"/>
      <c r="R48" s="47"/>
      <c r="S48" s="47"/>
      <c r="T48" s="47"/>
      <c r="U48" s="36" t="str">
        <f t="shared" si="3"/>
        <v>OK</v>
      </c>
      <c r="V48" s="36" t="str">
        <f t="shared" si="4"/>
        <v>OK</v>
      </c>
      <c r="W48" s="36" t="str">
        <f t="shared" si="5"/>
        <v>OK</v>
      </c>
      <c r="X48" s="36" t="str">
        <f t="shared" si="6"/>
        <v>OK</v>
      </c>
      <c r="Y48" s="36" t="str">
        <f t="shared" si="7"/>
        <v>OK</v>
      </c>
    </row>
    <row r="49" spans="1:25" s="3" customFormat="1" ht="34" customHeight="1">
      <c r="A49" s="28">
        <v>40</v>
      </c>
      <c r="B49" s="29"/>
      <c r="C49" s="28"/>
      <c r="D49" s="29"/>
      <c r="E49" s="29"/>
      <c r="F49" s="28"/>
      <c r="G49" s="28"/>
      <c r="H49" s="28"/>
      <c r="I49" s="28"/>
      <c r="J49" s="31">
        <f t="shared" si="2"/>
        <v>0</v>
      </c>
      <c r="K49" s="32"/>
      <c r="L49" s="32"/>
      <c r="M49" s="32"/>
      <c r="N49" s="32"/>
      <c r="O49" s="32"/>
      <c r="P49" s="33"/>
      <c r="Q49" s="32"/>
      <c r="R49" s="47"/>
      <c r="S49" s="47"/>
      <c r="T49" s="47"/>
      <c r="U49" s="36" t="str">
        <f t="shared" si="3"/>
        <v>OK</v>
      </c>
      <c r="V49" s="36" t="str">
        <f t="shared" si="4"/>
        <v>OK</v>
      </c>
      <c r="W49" s="36" t="str">
        <f t="shared" si="5"/>
        <v>OK</v>
      </c>
      <c r="X49" s="36" t="str">
        <f t="shared" si="6"/>
        <v>OK</v>
      </c>
      <c r="Y49" s="36" t="str">
        <f t="shared" si="7"/>
        <v>OK</v>
      </c>
    </row>
    <row r="50" spans="1:25" s="3" customFormat="1">
      <c r="A50" s="11" t="s">
        <v>12</v>
      </c>
      <c r="B50" s="115" t="s">
        <v>50</v>
      </c>
      <c r="C50" s="116"/>
      <c r="D50" s="116"/>
      <c r="E50" s="116"/>
      <c r="F50" s="116"/>
      <c r="G50" s="116"/>
      <c r="H50" s="116"/>
      <c r="I50" s="116"/>
      <c r="J50" s="116"/>
      <c r="K50" s="116"/>
      <c r="L50" s="116"/>
      <c r="M50" s="116"/>
      <c r="N50" s="116"/>
      <c r="O50" s="116"/>
      <c r="P50" s="116"/>
      <c r="Q50" s="116"/>
      <c r="R50" s="116"/>
      <c r="S50" s="26"/>
      <c r="T50" s="26"/>
    </row>
    <row r="51" spans="1:25" s="3" customFormat="1">
      <c r="A51" s="104" t="s">
        <v>14</v>
      </c>
      <c r="B51" s="108" t="s">
        <v>59</v>
      </c>
      <c r="C51" s="109"/>
      <c r="D51" s="109"/>
      <c r="E51" s="109"/>
      <c r="F51" s="109"/>
      <c r="G51" s="109"/>
      <c r="H51" s="109"/>
      <c r="I51" s="109"/>
      <c r="J51" s="109"/>
      <c r="K51" s="109"/>
      <c r="L51" s="109"/>
      <c r="M51" s="109"/>
      <c r="N51" s="109"/>
      <c r="O51" s="109"/>
      <c r="P51" s="109"/>
      <c r="Q51" s="109"/>
      <c r="R51" s="109"/>
      <c r="S51" s="26"/>
      <c r="T51" s="26"/>
    </row>
    <row r="52" spans="1:25" s="3" customFormat="1" ht="52.4" customHeight="1">
      <c r="A52" s="12" t="s">
        <v>18</v>
      </c>
      <c r="B52" s="117" t="s">
        <v>49</v>
      </c>
      <c r="C52" s="111"/>
      <c r="D52" s="111"/>
      <c r="E52" s="111"/>
      <c r="F52" s="111"/>
      <c r="G52" s="111"/>
      <c r="H52" s="111"/>
      <c r="I52" s="111"/>
      <c r="J52" s="111"/>
      <c r="K52" s="111"/>
      <c r="L52" s="111"/>
      <c r="M52" s="111"/>
      <c r="N52" s="111"/>
      <c r="O52" s="111"/>
      <c r="P52" s="111"/>
      <c r="Q52" s="111"/>
      <c r="R52" s="111"/>
      <c r="S52" s="27"/>
      <c r="T52" s="27"/>
    </row>
    <row r="53" spans="1:25" s="7" customFormat="1" ht="101.5" customHeight="1">
      <c r="A53" s="12" t="s">
        <v>19</v>
      </c>
      <c r="B53" s="117" t="s">
        <v>1577</v>
      </c>
      <c r="C53" s="111"/>
      <c r="D53" s="111"/>
      <c r="E53" s="111"/>
      <c r="F53" s="111"/>
      <c r="G53" s="111"/>
      <c r="H53" s="111"/>
      <c r="I53" s="111"/>
      <c r="J53" s="111"/>
      <c r="K53" s="111"/>
      <c r="L53" s="111"/>
      <c r="M53" s="111"/>
      <c r="N53" s="111"/>
      <c r="O53" s="111"/>
      <c r="P53" s="111"/>
      <c r="Q53" s="111"/>
      <c r="R53" s="111"/>
      <c r="S53" s="27"/>
      <c r="T53" s="27"/>
    </row>
    <row r="54" spans="1:25" s="3" customFormat="1" ht="18.649999999999999" customHeight="1">
      <c r="A54" s="7"/>
      <c r="B54" s="7"/>
      <c r="C54" s="7"/>
      <c r="D54" s="110" t="s">
        <v>17</v>
      </c>
      <c r="E54" s="110"/>
      <c r="F54" s="111"/>
      <c r="G54" s="111"/>
      <c r="H54" s="111"/>
      <c r="I54" s="111"/>
      <c r="J54" s="111"/>
      <c r="K54" s="111"/>
      <c r="L54" s="111"/>
      <c r="M54" s="111"/>
      <c r="N54" s="111"/>
      <c r="O54" s="111"/>
      <c r="P54" s="111"/>
      <c r="Q54" s="111"/>
      <c r="R54" s="111"/>
      <c r="S54" s="27"/>
      <c r="T54" s="27"/>
    </row>
    <row r="55" spans="1:25" s="3" customFormat="1" ht="19.5">
      <c r="A55" s="4" t="s">
        <v>3</v>
      </c>
      <c r="B55" s="4"/>
      <c r="C55" s="4"/>
      <c r="E55" s="5" t="s">
        <v>5</v>
      </c>
      <c r="I55" s="6" t="s">
        <v>7</v>
      </c>
      <c r="N55" s="6" t="s">
        <v>6</v>
      </c>
    </row>
    <row r="56" spans="1:25" s="3" customFormat="1" ht="19.5">
      <c r="A56" s="4" t="s">
        <v>4</v>
      </c>
      <c r="B56" s="4"/>
      <c r="C56" s="4"/>
      <c r="D56"/>
      <c r="E56" s="15"/>
      <c r="F56"/>
      <c r="G56"/>
      <c r="H56"/>
      <c r="I56"/>
      <c r="J56"/>
      <c r="K56"/>
      <c r="L56"/>
      <c r="M56"/>
      <c r="N56"/>
      <c r="O56"/>
      <c r="P56"/>
      <c r="Q56"/>
    </row>
  </sheetData>
  <mergeCells count="39">
    <mergeCell ref="U4:Y4"/>
    <mergeCell ref="S5:S8"/>
    <mergeCell ref="T5:T8"/>
    <mergeCell ref="U5:U8"/>
    <mergeCell ref="V5:V8"/>
    <mergeCell ref="W5:W8"/>
    <mergeCell ref="X5:X8"/>
    <mergeCell ref="Y5:Y8"/>
    <mergeCell ref="A1:R1"/>
    <mergeCell ref="A2:R2"/>
    <mergeCell ref="A3:R3"/>
    <mergeCell ref="N7:N8"/>
    <mergeCell ref="O7:P7"/>
    <mergeCell ref="A5:A8"/>
    <mergeCell ref="G6:G8"/>
    <mergeCell ref="H6:H8"/>
    <mergeCell ref="I6:I8"/>
    <mergeCell ref="B5:L5"/>
    <mergeCell ref="Q6:Q8"/>
    <mergeCell ref="N5:Q5"/>
    <mergeCell ref="J7:J8"/>
    <mergeCell ref="K7:K8"/>
    <mergeCell ref="D4:E4"/>
    <mergeCell ref="A4:C4"/>
    <mergeCell ref="B51:R51"/>
    <mergeCell ref="D54:R54"/>
    <mergeCell ref="R5:R8"/>
    <mergeCell ref="B50:R50"/>
    <mergeCell ref="B52:R52"/>
    <mergeCell ref="B53:R53"/>
    <mergeCell ref="N6:P6"/>
    <mergeCell ref="B6:B8"/>
    <mergeCell ref="C6:C8"/>
    <mergeCell ref="D6:D8"/>
    <mergeCell ref="E6:E8"/>
    <mergeCell ref="F6:F8"/>
    <mergeCell ref="A9:I9"/>
    <mergeCell ref="L7:M7"/>
    <mergeCell ref="J6:M6"/>
  </mergeCells>
  <phoneticPr fontId="1" type="noConversion"/>
  <conditionalFormatting sqref="N10:N49 N57:N1040007">
    <cfRule type="expression" dxfId="114" priority="26">
      <formula>(#REF!+#REF!+#REF!)&gt;#REF!</formula>
    </cfRule>
  </conditionalFormatting>
  <conditionalFormatting sqref="N10:Q49">
    <cfRule type="expression" dxfId="113" priority="21">
      <formula>(#REF!+$O10)&lt;&gt;#REF!</formula>
    </cfRule>
  </conditionalFormatting>
  <printOptions horizontalCentered="1"/>
  <pageMargins left="3.937007874015748E-2" right="3.937007874015748E-2" top="0.15748031496062992" bottom="0.15748031496062992" header="0.31496062992125984" footer="0.31496062992125984"/>
  <pageSetup paperSize="9" scale="64" firstPageNumber="17" fitToHeight="0" orientation="landscape" useFirstPageNumber="1" r:id="rId1"/>
  <headerFooter>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DD9EA19-1DF0-4BDE-9099-D7F3CCD91A72}">
          <x14:formula1>
            <xm:f>類型!$C$2:$C$4</xm:f>
          </x14:formula1>
          <xm:sqref>P10:P49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2">
    <tabColor rgb="FFFFFF00"/>
    <pageSetUpPr fitToPage="1"/>
  </sheetPr>
  <dimension ref="A1:AH57"/>
  <sheetViews>
    <sheetView view="pageBreakPreview" zoomScale="50" zoomScaleNormal="80" zoomScaleSheetLayoutView="50" workbookViewId="0">
      <selection activeCell="B11" sqref="B11"/>
    </sheetView>
  </sheetViews>
  <sheetFormatPr defaultRowHeight="17"/>
  <cols>
    <col min="1" max="1" width="7" customWidth="1"/>
    <col min="2" max="2" width="17.08984375" customWidth="1"/>
    <col min="3" max="3" width="10.90625" customWidth="1"/>
    <col min="4" max="5" width="19.453125" customWidth="1"/>
    <col min="6" max="6" width="15.90625" customWidth="1"/>
    <col min="7" max="7" width="15.36328125" customWidth="1"/>
    <col min="8" max="8" width="15.453125" customWidth="1"/>
    <col min="9" max="9" width="12.453125" bestFit="1" customWidth="1"/>
    <col min="10" max="10" width="14.453125" customWidth="1"/>
    <col min="11" max="13" width="11.453125" bestFit="1" customWidth="1"/>
    <col min="14" max="14" width="15.6328125" bestFit="1" customWidth="1"/>
    <col min="15" max="16" width="11.453125" bestFit="1" customWidth="1"/>
    <col min="17" max="17" width="15.36328125" customWidth="1"/>
    <col min="18" max="18" width="11.7265625" customWidth="1"/>
    <col min="19" max="19" width="11.453125" customWidth="1"/>
    <col min="20" max="20" width="13.36328125" customWidth="1"/>
    <col min="21" max="21" width="11.453125" bestFit="1" customWidth="1"/>
    <col min="22" max="22" width="12.36328125" customWidth="1"/>
    <col min="23" max="23" width="12.453125" customWidth="1"/>
    <col min="24" max="24" width="8.36328125" bestFit="1" customWidth="1"/>
    <col min="25" max="25" width="18.54296875" bestFit="1" customWidth="1"/>
    <col min="26" max="26" width="16.453125" bestFit="1" customWidth="1"/>
    <col min="27" max="29" width="17.1796875" bestFit="1" customWidth="1"/>
    <col min="30" max="30" width="15.1796875" bestFit="1" customWidth="1"/>
    <col min="31" max="31" width="15.453125" bestFit="1" customWidth="1"/>
    <col min="32" max="33" width="15.54296875" bestFit="1" customWidth="1"/>
    <col min="34" max="34" width="23.6328125" bestFit="1" customWidth="1"/>
  </cols>
  <sheetData>
    <row r="1" spans="1:34" ht="21.5">
      <c r="A1" s="79" t="s">
        <v>56</v>
      </c>
      <c r="B1" s="8"/>
      <c r="C1" s="8"/>
    </row>
    <row r="2" spans="1:34" ht="21.5">
      <c r="A2" s="129" t="s">
        <v>926</v>
      </c>
      <c r="B2" s="129"/>
      <c r="C2" s="129"/>
      <c r="D2" s="129"/>
      <c r="E2" s="129"/>
      <c r="F2" s="129"/>
      <c r="G2" s="129"/>
      <c r="H2" s="129"/>
      <c r="I2" s="129"/>
      <c r="J2" s="129"/>
      <c r="K2" s="129"/>
      <c r="L2" s="129"/>
      <c r="M2" s="129"/>
      <c r="N2" s="129"/>
      <c r="O2" s="129"/>
      <c r="P2" s="129"/>
      <c r="Q2" s="129"/>
      <c r="R2" s="129"/>
      <c r="S2" s="129"/>
      <c r="T2" s="129"/>
      <c r="U2" s="129"/>
      <c r="V2" s="130"/>
      <c r="W2" s="130"/>
    </row>
    <row r="3" spans="1:34" ht="21.5">
      <c r="A3" s="131" t="s">
        <v>48</v>
      </c>
      <c r="B3" s="131"/>
      <c r="C3" s="131"/>
      <c r="D3" s="131"/>
      <c r="E3" s="131"/>
      <c r="F3" s="131"/>
      <c r="G3" s="131"/>
      <c r="H3" s="131"/>
      <c r="I3" s="131"/>
      <c r="J3" s="131"/>
      <c r="K3" s="131"/>
      <c r="L3" s="131"/>
      <c r="M3" s="131"/>
      <c r="N3" s="131"/>
      <c r="O3" s="131"/>
      <c r="P3" s="131"/>
      <c r="Q3" s="131"/>
      <c r="R3" s="131"/>
      <c r="S3" s="131"/>
      <c r="T3" s="131"/>
      <c r="U3" s="131"/>
      <c r="V3" s="132"/>
      <c r="W3" s="132"/>
    </row>
    <row r="4" spans="1:34" ht="22.4" customHeight="1">
      <c r="A4" s="166" t="s">
        <v>912</v>
      </c>
      <c r="B4" s="166"/>
      <c r="C4" s="166"/>
      <c r="D4" s="166"/>
      <c r="E4" s="166"/>
      <c r="F4" s="166"/>
      <c r="G4" s="14"/>
      <c r="H4" s="14"/>
      <c r="I4" s="14"/>
      <c r="J4" s="14"/>
      <c r="K4" s="14"/>
      <c r="L4" s="7"/>
      <c r="M4" s="7"/>
      <c r="N4" s="7"/>
      <c r="O4" s="7"/>
      <c r="P4" s="7"/>
      <c r="Q4" s="7"/>
      <c r="R4" s="7"/>
      <c r="S4" s="7"/>
      <c r="T4" s="7"/>
      <c r="U4" s="7"/>
      <c r="V4" s="167"/>
      <c r="W4" s="167"/>
    </row>
    <row r="5" spans="1:34" ht="22.4" customHeight="1">
      <c r="A5" s="168" t="s">
        <v>913</v>
      </c>
      <c r="B5" s="168"/>
      <c r="C5" s="168"/>
      <c r="D5" s="169"/>
      <c r="E5" s="169"/>
      <c r="F5" s="169"/>
      <c r="G5" s="169"/>
      <c r="H5" s="169"/>
      <c r="I5" s="169"/>
      <c r="J5" s="169"/>
      <c r="K5" s="169"/>
      <c r="L5" s="169"/>
      <c r="M5" s="169"/>
      <c r="N5" s="169"/>
      <c r="O5" s="169"/>
      <c r="P5" s="169"/>
      <c r="Q5" s="169"/>
      <c r="R5" s="169"/>
      <c r="S5" s="169"/>
      <c r="T5" s="169"/>
      <c r="U5" s="169"/>
      <c r="V5" s="169"/>
      <c r="W5" s="169"/>
      <c r="Z5" s="171" t="s">
        <v>101</v>
      </c>
      <c r="AA5" s="171"/>
      <c r="AB5" s="171"/>
      <c r="AC5" s="171"/>
      <c r="AD5" s="171"/>
      <c r="AE5" s="171"/>
      <c r="AF5" s="171"/>
      <c r="AG5" s="171"/>
      <c r="AH5" s="171"/>
    </row>
    <row r="6" spans="1:34" s="45" customFormat="1" ht="51.5" customHeight="1" thickBot="1">
      <c r="A6" s="170" t="s">
        <v>922</v>
      </c>
      <c r="B6" s="170"/>
      <c r="C6" s="170"/>
      <c r="D6" s="170"/>
      <c r="E6" s="170"/>
      <c r="F6" s="67" t="s">
        <v>97</v>
      </c>
      <c r="G6" s="170" t="s">
        <v>923</v>
      </c>
      <c r="H6" s="170"/>
      <c r="I6" s="158" t="s">
        <v>921</v>
      </c>
      <c r="J6" s="158"/>
      <c r="K6" s="158" t="s">
        <v>924</v>
      </c>
      <c r="L6" s="158"/>
      <c r="M6" s="158"/>
      <c r="N6" s="158"/>
      <c r="O6" s="158"/>
      <c r="P6" s="158"/>
      <c r="Q6" s="158" t="s">
        <v>921</v>
      </c>
      <c r="R6" s="158"/>
      <c r="S6" s="158"/>
      <c r="T6" s="68" t="s">
        <v>96</v>
      </c>
      <c r="U6" s="159" t="s">
        <v>921</v>
      </c>
      <c r="V6" s="159"/>
      <c r="W6" s="69" t="s">
        <v>96</v>
      </c>
      <c r="X6" s="165" t="s">
        <v>104</v>
      </c>
      <c r="Y6" s="165" t="s">
        <v>105</v>
      </c>
      <c r="Z6" s="147" t="s">
        <v>111</v>
      </c>
      <c r="AA6" s="147" t="s">
        <v>112</v>
      </c>
      <c r="AB6" s="147" t="s">
        <v>106</v>
      </c>
      <c r="AC6" s="147" t="s">
        <v>107</v>
      </c>
      <c r="AD6" s="147" t="s">
        <v>915</v>
      </c>
      <c r="AE6" s="147" t="s">
        <v>916</v>
      </c>
      <c r="AF6" s="147" t="s">
        <v>109</v>
      </c>
      <c r="AG6" s="147" t="s">
        <v>110</v>
      </c>
      <c r="AH6" s="147" t="s">
        <v>108</v>
      </c>
    </row>
    <row r="7" spans="1:34" s="1" customFormat="1">
      <c r="A7" s="119" t="s">
        <v>1</v>
      </c>
      <c r="B7" s="119" t="s">
        <v>8</v>
      </c>
      <c r="C7" s="119" t="s">
        <v>95</v>
      </c>
      <c r="D7" s="119" t="s">
        <v>11</v>
      </c>
      <c r="E7" s="119" t="s">
        <v>25</v>
      </c>
      <c r="F7" s="118" t="s">
        <v>51</v>
      </c>
      <c r="G7" s="133" t="s">
        <v>63</v>
      </c>
      <c r="H7" s="113"/>
      <c r="I7" s="155" t="s">
        <v>10</v>
      </c>
      <c r="J7" s="156"/>
      <c r="K7" s="156"/>
      <c r="L7" s="156"/>
      <c r="M7" s="156"/>
      <c r="N7" s="156"/>
      <c r="O7" s="156"/>
      <c r="P7" s="156"/>
      <c r="Q7" s="156"/>
      <c r="R7" s="156"/>
      <c r="S7" s="156"/>
      <c r="T7" s="157"/>
      <c r="U7" s="124" t="s">
        <v>13</v>
      </c>
      <c r="V7" s="120"/>
      <c r="W7" s="120"/>
      <c r="X7" s="165"/>
      <c r="Y7" s="165"/>
      <c r="Z7" s="147"/>
      <c r="AA7" s="147"/>
      <c r="AB7" s="147"/>
      <c r="AC7" s="147"/>
      <c r="AD7" s="147"/>
      <c r="AE7" s="147"/>
      <c r="AF7" s="147"/>
      <c r="AG7" s="147"/>
      <c r="AH7" s="147"/>
    </row>
    <row r="8" spans="1:34" s="1" customFormat="1" ht="16.399999999999999" customHeight="1">
      <c r="A8" s="119"/>
      <c r="B8" s="119"/>
      <c r="C8" s="119"/>
      <c r="D8" s="119"/>
      <c r="E8" s="119"/>
      <c r="F8" s="118"/>
      <c r="G8" s="120"/>
      <c r="H8" s="113"/>
      <c r="I8" s="154" t="s">
        <v>36</v>
      </c>
      <c r="J8" s="120"/>
      <c r="K8" s="119" t="s">
        <v>26</v>
      </c>
      <c r="L8" s="120"/>
      <c r="M8" s="119" t="s">
        <v>29</v>
      </c>
      <c r="N8" s="120"/>
      <c r="O8" s="119" t="s">
        <v>32</v>
      </c>
      <c r="P8" s="120"/>
      <c r="Q8" s="119" t="s">
        <v>35</v>
      </c>
      <c r="R8" s="120"/>
      <c r="S8" s="120"/>
      <c r="T8" s="163" t="s">
        <v>93</v>
      </c>
      <c r="U8" s="124" t="s">
        <v>20</v>
      </c>
      <c r="V8" s="120"/>
      <c r="W8" s="119" t="s">
        <v>94</v>
      </c>
      <c r="X8" s="165"/>
      <c r="Y8" s="165"/>
      <c r="Z8" s="147"/>
      <c r="AA8" s="147"/>
      <c r="AB8" s="147"/>
      <c r="AC8" s="147"/>
      <c r="AD8" s="147"/>
      <c r="AE8" s="147"/>
      <c r="AF8" s="147"/>
      <c r="AG8" s="147"/>
      <c r="AH8" s="147"/>
    </row>
    <row r="9" spans="1:34" s="1" customFormat="1" ht="81" customHeight="1" thickBot="1">
      <c r="A9" s="119"/>
      <c r="B9" s="119"/>
      <c r="C9" s="119"/>
      <c r="D9" s="119"/>
      <c r="E9" s="119"/>
      <c r="F9" s="118"/>
      <c r="G9" s="22" t="s">
        <v>919</v>
      </c>
      <c r="H9" s="25" t="s">
        <v>920</v>
      </c>
      <c r="I9" s="70" t="s">
        <v>43</v>
      </c>
      <c r="J9" s="72" t="s">
        <v>44</v>
      </c>
      <c r="K9" s="71" t="s">
        <v>27</v>
      </c>
      <c r="L9" s="72" t="s">
        <v>28</v>
      </c>
      <c r="M9" s="71" t="s">
        <v>30</v>
      </c>
      <c r="N9" s="72" t="s">
        <v>31</v>
      </c>
      <c r="O9" s="71" t="s">
        <v>33</v>
      </c>
      <c r="P9" s="72" t="s">
        <v>34</v>
      </c>
      <c r="Q9" s="44" t="s">
        <v>45</v>
      </c>
      <c r="R9" s="44" t="s">
        <v>52</v>
      </c>
      <c r="S9" s="44" t="s">
        <v>53</v>
      </c>
      <c r="T9" s="164"/>
      <c r="U9" s="42" t="s">
        <v>64</v>
      </c>
      <c r="V9" s="22" t="s">
        <v>914</v>
      </c>
      <c r="W9" s="120"/>
      <c r="X9" s="165"/>
      <c r="Y9" s="165"/>
      <c r="Z9" s="147"/>
      <c r="AA9" s="147"/>
      <c r="AB9" s="147"/>
      <c r="AC9" s="147"/>
      <c r="AD9" s="147"/>
      <c r="AE9" s="147"/>
      <c r="AF9" s="147"/>
      <c r="AG9" s="147"/>
      <c r="AH9" s="147"/>
    </row>
    <row r="10" spans="1:34" s="3" customFormat="1" ht="22.5" customHeight="1">
      <c r="A10" s="160" t="s">
        <v>15</v>
      </c>
      <c r="B10" s="161"/>
      <c r="C10" s="161"/>
      <c r="D10" s="161"/>
      <c r="E10" s="161"/>
      <c r="F10" s="162"/>
      <c r="G10" s="43">
        <f t="shared" ref="G10:P10" si="0">SUM(G11:G50)</f>
        <v>0</v>
      </c>
      <c r="H10" s="43">
        <f t="shared" si="0"/>
        <v>0</v>
      </c>
      <c r="I10" s="43">
        <f t="shared" si="0"/>
        <v>0</v>
      </c>
      <c r="J10" s="43">
        <f t="shared" si="0"/>
        <v>0</v>
      </c>
      <c r="K10" s="43">
        <f t="shared" si="0"/>
        <v>0</v>
      </c>
      <c r="L10" s="43">
        <f t="shared" si="0"/>
        <v>0</v>
      </c>
      <c r="M10" s="43">
        <f t="shared" si="0"/>
        <v>0</v>
      </c>
      <c r="N10" s="43">
        <f t="shared" si="0"/>
        <v>0</v>
      </c>
      <c r="O10" s="43">
        <f t="shared" si="0"/>
        <v>0</v>
      </c>
      <c r="P10" s="43">
        <f t="shared" si="0"/>
        <v>0</v>
      </c>
      <c r="Q10" s="43"/>
      <c r="R10" s="43"/>
      <c r="S10" s="43"/>
      <c r="T10" s="43"/>
      <c r="U10" s="43">
        <f>SUM(U11:U50)</f>
        <v>0</v>
      </c>
      <c r="V10" s="43">
        <f>SUM(V11:V50)</f>
        <v>0</v>
      </c>
      <c r="W10" s="43"/>
      <c r="X10" s="30"/>
      <c r="Y10" s="30"/>
      <c r="Z10" s="36"/>
      <c r="AA10" s="36"/>
      <c r="AB10" s="36"/>
      <c r="AC10" s="36"/>
      <c r="AD10" s="36"/>
      <c r="AE10" s="36"/>
      <c r="AF10" s="36"/>
      <c r="AG10" s="36"/>
      <c r="AH10" s="36"/>
    </row>
    <row r="11" spans="1:34" s="3" customFormat="1" ht="34" customHeight="1">
      <c r="A11" s="65">
        <v>1</v>
      </c>
      <c r="B11" s="66">
        <f>'(請填寫)附表1'!B10</f>
        <v>0</v>
      </c>
      <c r="C11" s="65">
        <f>'(請填寫)附表1'!C10</f>
        <v>0</v>
      </c>
      <c r="D11" s="66">
        <f>'(請填寫)附表1'!D10</f>
        <v>0</v>
      </c>
      <c r="E11" s="66">
        <f>'(請填寫)附表1'!E10</f>
        <v>0</v>
      </c>
      <c r="F11" s="29"/>
      <c r="G11" s="64">
        <f>'(請填寫)附表1'!N10</f>
        <v>0</v>
      </c>
      <c r="H11" s="31">
        <f>'(請填寫)附表1'!Q10</f>
        <v>0</v>
      </c>
      <c r="I11" s="31">
        <f>K11+M11+O11</f>
        <v>0</v>
      </c>
      <c r="J11" s="31">
        <f>L11+N11+P11</f>
        <v>0</v>
      </c>
      <c r="K11" s="73"/>
      <c r="L11" s="74"/>
      <c r="M11" s="73"/>
      <c r="N11" s="74"/>
      <c r="O11" s="73"/>
      <c r="P11" s="74"/>
      <c r="Q11" s="75" t="e">
        <f>(I11+J11)/(G11+H11)*100</f>
        <v>#DIV/0!</v>
      </c>
      <c r="R11" s="75" t="e">
        <f>I11/G11*100</f>
        <v>#DIV/0!</v>
      </c>
      <c r="S11" s="75" t="e">
        <f>J11/H11*100</f>
        <v>#DIV/0!</v>
      </c>
      <c r="T11" s="38"/>
      <c r="U11" s="41">
        <f>G11-I11</f>
        <v>0</v>
      </c>
      <c r="V11" s="41">
        <f>H11-J11</f>
        <v>0</v>
      </c>
      <c r="W11" s="40"/>
      <c r="X11" s="30"/>
      <c r="Y11" s="30"/>
      <c r="Z11" s="36" t="str">
        <f>IF(I11-K11-M11-O11&lt;&gt;0,"B1不等於C1+D1+E1","OK")</f>
        <v>OK</v>
      </c>
      <c r="AA11" s="36" t="str">
        <f>IF(J11-L11-N11-P11&lt;&gt;0,"B2不等於C2+D2+E2","OK")</f>
        <v>OK</v>
      </c>
      <c r="AB11" s="36" t="str">
        <f>IF(G11-I11-U11&lt;&gt;0,"A1減B1不等於賸餘數","OK")</f>
        <v>OK</v>
      </c>
      <c r="AC11" s="36" t="str">
        <f>IF(H11-J11-V11&lt;&gt;0,"A1減B2不等於賸餘數","OK")</f>
        <v>OK</v>
      </c>
      <c r="AD11" s="36" t="str">
        <f>IF(AND((O11+P11)&lt;&gt;0, T11=""), "漏填保留原因類型", "OK")</f>
        <v>OK</v>
      </c>
      <c r="AE11" s="36" t="str">
        <f>IF(AND((U11+V11)&lt;&gt;0, W11=""), "漏填賸餘原因類型", "OK")</f>
        <v>OK</v>
      </c>
      <c r="AF11" s="48" t="str">
        <f>IF(G11-'(請填寫)附表1'!N10&lt;&gt;0,"A1不等於附表1(D)","OK")</f>
        <v>OK</v>
      </c>
      <c r="AG11" s="48" t="str">
        <f>IF(H11-'(請填寫)附表1'!Q10&lt;&gt;0,"A2不等於附表1(F)","OK")</f>
        <v>OK</v>
      </c>
      <c r="AH11" s="36" t="str">
        <f>IF(F11="","漏填地方政府執行主管機關","OK")</f>
        <v>漏填地方政府執行主管機關</v>
      </c>
    </row>
    <row r="12" spans="1:34" s="3" customFormat="1" ht="34" customHeight="1">
      <c r="A12" s="65">
        <v>2</v>
      </c>
      <c r="B12" s="66">
        <f>'(請填寫)附表1'!B11</f>
        <v>0</v>
      </c>
      <c r="C12" s="65">
        <f>'(請填寫)附表1'!C11</f>
        <v>0</v>
      </c>
      <c r="D12" s="66">
        <f>'(請填寫)附表1'!D11</f>
        <v>0</v>
      </c>
      <c r="E12" s="66">
        <f>'(請填寫)附表1'!E11</f>
        <v>0</v>
      </c>
      <c r="F12" s="29"/>
      <c r="G12" s="64">
        <f>'(請填寫)附表1'!N11</f>
        <v>0</v>
      </c>
      <c r="H12" s="31">
        <f>'(請填寫)附表1'!Q11</f>
        <v>0</v>
      </c>
      <c r="I12" s="31">
        <f t="shared" ref="I12:I50" si="1">K12+M12+O12</f>
        <v>0</v>
      </c>
      <c r="J12" s="31">
        <f t="shared" ref="J12:J50" si="2">L12+N12+P12</f>
        <v>0</v>
      </c>
      <c r="K12" s="73"/>
      <c r="L12" s="74"/>
      <c r="M12" s="73"/>
      <c r="N12" s="74"/>
      <c r="O12" s="73"/>
      <c r="P12" s="74"/>
      <c r="Q12" s="75" t="e">
        <f t="shared" ref="Q12:Q50" si="3">(I12+J12)/(G12+H12)*100</f>
        <v>#DIV/0!</v>
      </c>
      <c r="R12" s="75" t="e">
        <f t="shared" ref="R12:R50" si="4">I12/G12*100</f>
        <v>#DIV/0!</v>
      </c>
      <c r="S12" s="75" t="e">
        <f t="shared" ref="S12:S50" si="5">J12/H12*100</f>
        <v>#DIV/0!</v>
      </c>
      <c r="T12" s="38"/>
      <c r="U12" s="41">
        <f t="shared" ref="U12:U50" si="6">G12-I12</f>
        <v>0</v>
      </c>
      <c r="V12" s="41">
        <f t="shared" ref="V12:V50" si="7">H12-J12</f>
        <v>0</v>
      </c>
      <c r="W12" s="40"/>
      <c r="X12" s="30"/>
      <c r="Y12" s="30"/>
      <c r="Z12" s="36" t="str">
        <f t="shared" ref="Z12:Z50" si="8">IF(I12-K12-M12-O12&lt;&gt;0,"B1不等於C1+D1+E1","OK")</f>
        <v>OK</v>
      </c>
      <c r="AA12" s="36" t="str">
        <f t="shared" ref="AA12:AA50" si="9">IF(J12-L12-N12-P12&lt;&gt;0,"B2不等於C2+D2+E2","OK")</f>
        <v>OK</v>
      </c>
      <c r="AB12" s="36" t="str">
        <f t="shared" ref="AB12:AB50" si="10">IF(G12-I12-U12&lt;&gt;0,"A1減B1不等於賸餘數","OK")</f>
        <v>OK</v>
      </c>
      <c r="AC12" s="36" t="str">
        <f t="shared" ref="AC12:AC50" si="11">IF(H12-J12-V12&lt;&gt;0,"A1減B2不等於賸餘數","OK")</f>
        <v>OK</v>
      </c>
      <c r="AD12" s="36" t="str">
        <f t="shared" ref="AD12:AD50" si="12">IF(AND((O12+P12)&lt;&gt;0, T12=""), "漏填保留原因類型", "OK")</f>
        <v>OK</v>
      </c>
      <c r="AE12" s="36" t="str">
        <f t="shared" ref="AE12:AE50" si="13">IF(AND((U12+V12)&lt;&gt;0, W12=""), "漏填賸餘原因類型", "OK")</f>
        <v>OK</v>
      </c>
      <c r="AF12" s="48" t="str">
        <f>IF(G12-'(請填寫)附表1'!N11&lt;&gt;0,"A1不等於附表1(D)","OK")</f>
        <v>OK</v>
      </c>
      <c r="AG12" s="48" t="str">
        <f>IF(H12-'(請填寫)附表1'!Q11&lt;&gt;0,"A2不等於附表1(F)","OK")</f>
        <v>OK</v>
      </c>
      <c r="AH12" s="36" t="str">
        <f t="shared" ref="AH12:AH50" si="14">IF(F12="","漏填地方政府執行主管機關","OK")</f>
        <v>漏填地方政府執行主管機關</v>
      </c>
    </row>
    <row r="13" spans="1:34" s="3" customFormat="1" ht="34" customHeight="1">
      <c r="A13" s="65">
        <v>3</v>
      </c>
      <c r="B13" s="66">
        <f>'(請填寫)附表1'!B12</f>
        <v>0</v>
      </c>
      <c r="C13" s="65">
        <f>'(請填寫)附表1'!C12</f>
        <v>0</v>
      </c>
      <c r="D13" s="66">
        <f>'(請填寫)附表1'!D12</f>
        <v>0</v>
      </c>
      <c r="E13" s="66">
        <f>'(請填寫)附表1'!E12</f>
        <v>0</v>
      </c>
      <c r="F13" s="29"/>
      <c r="G13" s="64">
        <f>'(請填寫)附表1'!N12</f>
        <v>0</v>
      </c>
      <c r="H13" s="31">
        <f>'(請填寫)附表1'!Q12</f>
        <v>0</v>
      </c>
      <c r="I13" s="31">
        <f t="shared" si="1"/>
        <v>0</v>
      </c>
      <c r="J13" s="31">
        <f t="shared" si="2"/>
        <v>0</v>
      </c>
      <c r="K13" s="73"/>
      <c r="L13" s="74"/>
      <c r="M13" s="73"/>
      <c r="N13" s="74"/>
      <c r="O13" s="73"/>
      <c r="P13" s="74"/>
      <c r="Q13" s="75" t="e">
        <f t="shared" si="3"/>
        <v>#DIV/0!</v>
      </c>
      <c r="R13" s="75" t="e">
        <f t="shared" si="4"/>
        <v>#DIV/0!</v>
      </c>
      <c r="S13" s="75" t="e">
        <f t="shared" si="5"/>
        <v>#DIV/0!</v>
      </c>
      <c r="T13" s="38"/>
      <c r="U13" s="41">
        <f t="shared" si="6"/>
        <v>0</v>
      </c>
      <c r="V13" s="41">
        <f t="shared" si="7"/>
        <v>0</v>
      </c>
      <c r="W13" s="40"/>
      <c r="X13" s="30"/>
      <c r="Y13" s="30"/>
      <c r="Z13" s="36" t="str">
        <f t="shared" si="8"/>
        <v>OK</v>
      </c>
      <c r="AA13" s="36" t="str">
        <f t="shared" si="9"/>
        <v>OK</v>
      </c>
      <c r="AB13" s="36" t="str">
        <f t="shared" si="10"/>
        <v>OK</v>
      </c>
      <c r="AC13" s="36" t="str">
        <f t="shared" si="11"/>
        <v>OK</v>
      </c>
      <c r="AD13" s="36" t="str">
        <f t="shared" si="12"/>
        <v>OK</v>
      </c>
      <c r="AE13" s="36" t="str">
        <f t="shared" si="13"/>
        <v>OK</v>
      </c>
      <c r="AF13" s="48" t="str">
        <f>IF(G13-'(請填寫)附表1'!N12&lt;&gt;0,"A1不等於附表1(D)","OK")</f>
        <v>OK</v>
      </c>
      <c r="AG13" s="48" t="str">
        <f>IF(H13-'(請填寫)附表1'!Q12&lt;&gt;0,"A2不等於附表1(F)","OK")</f>
        <v>OK</v>
      </c>
      <c r="AH13" s="36" t="str">
        <f t="shared" si="14"/>
        <v>漏填地方政府執行主管機關</v>
      </c>
    </row>
    <row r="14" spans="1:34" s="3" customFormat="1" ht="34" customHeight="1">
      <c r="A14" s="65">
        <v>4</v>
      </c>
      <c r="B14" s="66">
        <f>'(請填寫)附表1'!B13</f>
        <v>0</v>
      </c>
      <c r="C14" s="65">
        <f>'(請填寫)附表1'!C13</f>
        <v>0</v>
      </c>
      <c r="D14" s="66">
        <f>'(請填寫)附表1'!D13</f>
        <v>0</v>
      </c>
      <c r="E14" s="66">
        <f>'(請填寫)附表1'!E13</f>
        <v>0</v>
      </c>
      <c r="F14" s="29"/>
      <c r="G14" s="64">
        <f>'(請填寫)附表1'!N13</f>
        <v>0</v>
      </c>
      <c r="H14" s="31">
        <f>'(請填寫)附表1'!Q13</f>
        <v>0</v>
      </c>
      <c r="I14" s="31">
        <f t="shared" si="1"/>
        <v>0</v>
      </c>
      <c r="J14" s="31">
        <f t="shared" si="2"/>
        <v>0</v>
      </c>
      <c r="K14" s="73"/>
      <c r="L14" s="74"/>
      <c r="M14" s="73"/>
      <c r="N14" s="74"/>
      <c r="O14" s="73"/>
      <c r="P14" s="74"/>
      <c r="Q14" s="75" t="e">
        <f t="shared" si="3"/>
        <v>#DIV/0!</v>
      </c>
      <c r="R14" s="75" t="e">
        <f t="shared" si="4"/>
        <v>#DIV/0!</v>
      </c>
      <c r="S14" s="75" t="e">
        <f t="shared" si="5"/>
        <v>#DIV/0!</v>
      </c>
      <c r="T14" s="38"/>
      <c r="U14" s="41">
        <f t="shared" si="6"/>
        <v>0</v>
      </c>
      <c r="V14" s="41">
        <f t="shared" si="7"/>
        <v>0</v>
      </c>
      <c r="W14" s="40"/>
      <c r="X14" s="30"/>
      <c r="Y14" s="30"/>
      <c r="Z14" s="36" t="str">
        <f t="shared" si="8"/>
        <v>OK</v>
      </c>
      <c r="AA14" s="36" t="str">
        <f t="shared" si="9"/>
        <v>OK</v>
      </c>
      <c r="AB14" s="36" t="str">
        <f t="shared" si="10"/>
        <v>OK</v>
      </c>
      <c r="AC14" s="36" t="str">
        <f t="shared" si="11"/>
        <v>OK</v>
      </c>
      <c r="AD14" s="36" t="str">
        <f t="shared" si="12"/>
        <v>OK</v>
      </c>
      <c r="AE14" s="36" t="str">
        <f t="shared" si="13"/>
        <v>OK</v>
      </c>
      <c r="AF14" s="48" t="str">
        <f>IF(G14-'(請填寫)附表1'!N13&lt;&gt;0,"A1不等於附表1(D)","OK")</f>
        <v>OK</v>
      </c>
      <c r="AG14" s="48" t="str">
        <f>IF(H14-'(請填寫)附表1'!Q13&lt;&gt;0,"A2不等於附表1(F)","OK")</f>
        <v>OK</v>
      </c>
      <c r="AH14" s="36" t="str">
        <f t="shared" si="14"/>
        <v>漏填地方政府執行主管機關</v>
      </c>
    </row>
    <row r="15" spans="1:34" s="3" customFormat="1" ht="34" customHeight="1">
      <c r="A15" s="65">
        <v>5</v>
      </c>
      <c r="B15" s="66">
        <f>'(請填寫)附表1'!B14</f>
        <v>0</v>
      </c>
      <c r="C15" s="65">
        <f>'(請填寫)附表1'!C14</f>
        <v>0</v>
      </c>
      <c r="D15" s="66">
        <f>'(請填寫)附表1'!D14</f>
        <v>0</v>
      </c>
      <c r="E15" s="66">
        <f>'(請填寫)附表1'!E14</f>
        <v>0</v>
      </c>
      <c r="F15" s="29"/>
      <c r="G15" s="64">
        <f>'(請填寫)附表1'!N14</f>
        <v>0</v>
      </c>
      <c r="H15" s="31">
        <f>'(請填寫)附表1'!Q14</f>
        <v>0</v>
      </c>
      <c r="I15" s="31">
        <f t="shared" si="1"/>
        <v>0</v>
      </c>
      <c r="J15" s="31">
        <f t="shared" si="2"/>
        <v>0</v>
      </c>
      <c r="K15" s="73"/>
      <c r="L15" s="74"/>
      <c r="M15" s="73"/>
      <c r="N15" s="74"/>
      <c r="O15" s="73"/>
      <c r="P15" s="74"/>
      <c r="Q15" s="75" t="e">
        <f t="shared" si="3"/>
        <v>#DIV/0!</v>
      </c>
      <c r="R15" s="75" t="e">
        <f t="shared" si="4"/>
        <v>#DIV/0!</v>
      </c>
      <c r="S15" s="75" t="e">
        <f t="shared" si="5"/>
        <v>#DIV/0!</v>
      </c>
      <c r="T15" s="38"/>
      <c r="U15" s="41">
        <f t="shared" si="6"/>
        <v>0</v>
      </c>
      <c r="V15" s="41">
        <f t="shared" si="7"/>
        <v>0</v>
      </c>
      <c r="W15" s="40"/>
      <c r="X15" s="30"/>
      <c r="Y15" s="30"/>
      <c r="Z15" s="36" t="str">
        <f t="shared" si="8"/>
        <v>OK</v>
      </c>
      <c r="AA15" s="36" t="str">
        <f t="shared" si="9"/>
        <v>OK</v>
      </c>
      <c r="AB15" s="36" t="str">
        <f t="shared" si="10"/>
        <v>OK</v>
      </c>
      <c r="AC15" s="36" t="str">
        <f t="shared" si="11"/>
        <v>OK</v>
      </c>
      <c r="AD15" s="36" t="str">
        <f t="shared" si="12"/>
        <v>OK</v>
      </c>
      <c r="AE15" s="36" t="str">
        <f t="shared" si="13"/>
        <v>OK</v>
      </c>
      <c r="AF15" s="48" t="str">
        <f>IF(G15-'(請填寫)附表1'!N14&lt;&gt;0,"A1不等於附表1(D)","OK")</f>
        <v>OK</v>
      </c>
      <c r="AG15" s="48" t="str">
        <f>IF(H15-'(請填寫)附表1'!Q14&lt;&gt;0,"A2不等於附表1(F)","OK")</f>
        <v>OK</v>
      </c>
      <c r="AH15" s="36" t="str">
        <f t="shared" si="14"/>
        <v>漏填地方政府執行主管機關</v>
      </c>
    </row>
    <row r="16" spans="1:34" s="3" customFormat="1" ht="34" customHeight="1">
      <c r="A16" s="65">
        <v>6</v>
      </c>
      <c r="B16" s="66">
        <f>'(請填寫)附表1'!B15</f>
        <v>0</v>
      </c>
      <c r="C16" s="65">
        <f>'(請填寫)附表1'!C15</f>
        <v>0</v>
      </c>
      <c r="D16" s="66">
        <f>'(請填寫)附表1'!D15</f>
        <v>0</v>
      </c>
      <c r="E16" s="66">
        <f>'(請填寫)附表1'!E15</f>
        <v>0</v>
      </c>
      <c r="F16" s="29"/>
      <c r="G16" s="64">
        <f>'(請填寫)附表1'!N15</f>
        <v>0</v>
      </c>
      <c r="H16" s="31">
        <f>'(請填寫)附表1'!Q15</f>
        <v>0</v>
      </c>
      <c r="I16" s="31">
        <f t="shared" si="1"/>
        <v>0</v>
      </c>
      <c r="J16" s="31">
        <f t="shared" si="2"/>
        <v>0</v>
      </c>
      <c r="K16" s="73"/>
      <c r="L16" s="74"/>
      <c r="M16" s="73"/>
      <c r="N16" s="74"/>
      <c r="O16" s="73"/>
      <c r="P16" s="74"/>
      <c r="Q16" s="75" t="e">
        <f t="shared" si="3"/>
        <v>#DIV/0!</v>
      </c>
      <c r="R16" s="75" t="e">
        <f t="shared" si="4"/>
        <v>#DIV/0!</v>
      </c>
      <c r="S16" s="75" t="e">
        <f t="shared" si="5"/>
        <v>#DIV/0!</v>
      </c>
      <c r="T16" s="38"/>
      <c r="U16" s="41">
        <f t="shared" si="6"/>
        <v>0</v>
      </c>
      <c r="V16" s="41">
        <f t="shared" si="7"/>
        <v>0</v>
      </c>
      <c r="W16" s="40"/>
      <c r="X16" s="30"/>
      <c r="Y16" s="30"/>
      <c r="Z16" s="36" t="str">
        <f t="shared" si="8"/>
        <v>OK</v>
      </c>
      <c r="AA16" s="36" t="str">
        <f t="shared" si="9"/>
        <v>OK</v>
      </c>
      <c r="AB16" s="36" t="str">
        <f t="shared" si="10"/>
        <v>OK</v>
      </c>
      <c r="AC16" s="36" t="str">
        <f t="shared" si="11"/>
        <v>OK</v>
      </c>
      <c r="AD16" s="36" t="str">
        <f t="shared" si="12"/>
        <v>OK</v>
      </c>
      <c r="AE16" s="36" t="str">
        <f t="shared" si="13"/>
        <v>OK</v>
      </c>
      <c r="AF16" s="48" t="str">
        <f>IF(G16-'(請填寫)附表1'!N15&lt;&gt;0,"A1不等於附表1(D)","OK")</f>
        <v>OK</v>
      </c>
      <c r="AG16" s="48" t="str">
        <f>IF(H16-'(請填寫)附表1'!Q15&lt;&gt;0,"A2不等於附表1(F)","OK")</f>
        <v>OK</v>
      </c>
      <c r="AH16" s="36" t="str">
        <f t="shared" si="14"/>
        <v>漏填地方政府執行主管機關</v>
      </c>
    </row>
    <row r="17" spans="1:34" s="3" customFormat="1" ht="34" customHeight="1">
      <c r="A17" s="65">
        <v>7</v>
      </c>
      <c r="B17" s="66">
        <f>'(請填寫)附表1'!B16</f>
        <v>0</v>
      </c>
      <c r="C17" s="65">
        <f>'(請填寫)附表1'!C16</f>
        <v>0</v>
      </c>
      <c r="D17" s="66">
        <f>'(請填寫)附表1'!D16</f>
        <v>0</v>
      </c>
      <c r="E17" s="66">
        <f>'(請填寫)附表1'!E16</f>
        <v>0</v>
      </c>
      <c r="F17" s="29"/>
      <c r="G17" s="64">
        <f>'(請填寫)附表1'!N16</f>
        <v>0</v>
      </c>
      <c r="H17" s="31">
        <f>'(請填寫)附表1'!Q16</f>
        <v>0</v>
      </c>
      <c r="I17" s="31">
        <f t="shared" si="1"/>
        <v>0</v>
      </c>
      <c r="J17" s="31">
        <f t="shared" si="2"/>
        <v>0</v>
      </c>
      <c r="K17" s="73"/>
      <c r="L17" s="74"/>
      <c r="M17" s="73"/>
      <c r="N17" s="74"/>
      <c r="O17" s="73"/>
      <c r="P17" s="74"/>
      <c r="Q17" s="75" t="e">
        <f t="shared" si="3"/>
        <v>#DIV/0!</v>
      </c>
      <c r="R17" s="75" t="e">
        <f t="shared" si="4"/>
        <v>#DIV/0!</v>
      </c>
      <c r="S17" s="75" t="e">
        <f t="shared" si="5"/>
        <v>#DIV/0!</v>
      </c>
      <c r="T17" s="38"/>
      <c r="U17" s="41">
        <f t="shared" si="6"/>
        <v>0</v>
      </c>
      <c r="V17" s="41">
        <f t="shared" si="7"/>
        <v>0</v>
      </c>
      <c r="W17" s="40"/>
      <c r="X17" s="30"/>
      <c r="Y17" s="30"/>
      <c r="Z17" s="36" t="str">
        <f t="shared" si="8"/>
        <v>OK</v>
      </c>
      <c r="AA17" s="36" t="str">
        <f t="shared" si="9"/>
        <v>OK</v>
      </c>
      <c r="AB17" s="36" t="str">
        <f t="shared" si="10"/>
        <v>OK</v>
      </c>
      <c r="AC17" s="36" t="str">
        <f t="shared" si="11"/>
        <v>OK</v>
      </c>
      <c r="AD17" s="36" t="str">
        <f t="shared" si="12"/>
        <v>OK</v>
      </c>
      <c r="AE17" s="36" t="str">
        <f t="shared" si="13"/>
        <v>OK</v>
      </c>
      <c r="AF17" s="48" t="str">
        <f>IF(G17-'(請填寫)附表1'!N16&lt;&gt;0,"A1不等於附表1(D)","OK")</f>
        <v>OK</v>
      </c>
      <c r="AG17" s="48" t="str">
        <f>IF(H17-'(請填寫)附表1'!Q16&lt;&gt;0,"A2不等於附表1(F)","OK")</f>
        <v>OK</v>
      </c>
      <c r="AH17" s="36" t="str">
        <f t="shared" si="14"/>
        <v>漏填地方政府執行主管機關</v>
      </c>
    </row>
    <row r="18" spans="1:34" s="3" customFormat="1" ht="34" customHeight="1">
      <c r="A18" s="65">
        <v>8</v>
      </c>
      <c r="B18" s="66">
        <f>'(請填寫)附表1'!B17</f>
        <v>0</v>
      </c>
      <c r="C18" s="65">
        <f>'(請填寫)附表1'!C17</f>
        <v>0</v>
      </c>
      <c r="D18" s="66">
        <f>'(請填寫)附表1'!D17</f>
        <v>0</v>
      </c>
      <c r="E18" s="66">
        <f>'(請填寫)附表1'!E17</f>
        <v>0</v>
      </c>
      <c r="F18" s="29"/>
      <c r="G18" s="64">
        <f>'(請填寫)附表1'!N17</f>
        <v>0</v>
      </c>
      <c r="H18" s="31">
        <f>'(請填寫)附表1'!Q17</f>
        <v>0</v>
      </c>
      <c r="I18" s="31">
        <f t="shared" si="1"/>
        <v>0</v>
      </c>
      <c r="J18" s="31">
        <f t="shared" si="2"/>
        <v>0</v>
      </c>
      <c r="K18" s="73"/>
      <c r="L18" s="74"/>
      <c r="M18" s="73"/>
      <c r="N18" s="74"/>
      <c r="O18" s="73"/>
      <c r="P18" s="74"/>
      <c r="Q18" s="75" t="e">
        <f t="shared" si="3"/>
        <v>#DIV/0!</v>
      </c>
      <c r="R18" s="75" t="e">
        <f t="shared" si="4"/>
        <v>#DIV/0!</v>
      </c>
      <c r="S18" s="75" t="e">
        <f t="shared" si="5"/>
        <v>#DIV/0!</v>
      </c>
      <c r="T18" s="38"/>
      <c r="U18" s="41">
        <f t="shared" si="6"/>
        <v>0</v>
      </c>
      <c r="V18" s="41">
        <f t="shared" si="7"/>
        <v>0</v>
      </c>
      <c r="W18" s="40"/>
      <c r="X18" s="30"/>
      <c r="Y18" s="30"/>
      <c r="Z18" s="36" t="str">
        <f t="shared" si="8"/>
        <v>OK</v>
      </c>
      <c r="AA18" s="36" t="str">
        <f t="shared" si="9"/>
        <v>OK</v>
      </c>
      <c r="AB18" s="36" t="str">
        <f t="shared" si="10"/>
        <v>OK</v>
      </c>
      <c r="AC18" s="36" t="str">
        <f t="shared" si="11"/>
        <v>OK</v>
      </c>
      <c r="AD18" s="36" t="str">
        <f t="shared" si="12"/>
        <v>OK</v>
      </c>
      <c r="AE18" s="36" t="str">
        <f t="shared" si="13"/>
        <v>OK</v>
      </c>
      <c r="AF18" s="48" t="str">
        <f>IF(G18-'(請填寫)附表1'!N17&lt;&gt;0,"A1不等於附表1(D)","OK")</f>
        <v>OK</v>
      </c>
      <c r="AG18" s="48" t="str">
        <f>IF(H18-'(請填寫)附表1'!Q17&lt;&gt;0,"A2不等於附表1(F)","OK")</f>
        <v>OK</v>
      </c>
      <c r="AH18" s="36" t="str">
        <f t="shared" si="14"/>
        <v>漏填地方政府執行主管機關</v>
      </c>
    </row>
    <row r="19" spans="1:34" s="3" customFormat="1" ht="34" customHeight="1">
      <c r="A19" s="65">
        <v>9</v>
      </c>
      <c r="B19" s="66">
        <f>'(請填寫)附表1'!B18</f>
        <v>0</v>
      </c>
      <c r="C19" s="65">
        <f>'(請填寫)附表1'!C18</f>
        <v>0</v>
      </c>
      <c r="D19" s="66">
        <f>'(請填寫)附表1'!D18</f>
        <v>0</v>
      </c>
      <c r="E19" s="66">
        <f>'(請填寫)附表1'!E18</f>
        <v>0</v>
      </c>
      <c r="F19" s="29"/>
      <c r="G19" s="64">
        <f>'(請填寫)附表1'!N18</f>
        <v>0</v>
      </c>
      <c r="H19" s="31">
        <f>'(請填寫)附表1'!Q18</f>
        <v>0</v>
      </c>
      <c r="I19" s="31">
        <f t="shared" si="1"/>
        <v>0</v>
      </c>
      <c r="J19" s="31">
        <f t="shared" si="2"/>
        <v>0</v>
      </c>
      <c r="K19" s="73"/>
      <c r="L19" s="74"/>
      <c r="M19" s="73"/>
      <c r="N19" s="74"/>
      <c r="O19" s="73"/>
      <c r="P19" s="74"/>
      <c r="Q19" s="75" t="e">
        <f t="shared" si="3"/>
        <v>#DIV/0!</v>
      </c>
      <c r="R19" s="75" t="e">
        <f t="shared" si="4"/>
        <v>#DIV/0!</v>
      </c>
      <c r="S19" s="75" t="e">
        <f t="shared" si="5"/>
        <v>#DIV/0!</v>
      </c>
      <c r="T19" s="38"/>
      <c r="U19" s="41">
        <f t="shared" si="6"/>
        <v>0</v>
      </c>
      <c r="V19" s="41">
        <f t="shared" si="7"/>
        <v>0</v>
      </c>
      <c r="W19" s="40"/>
      <c r="X19" s="30"/>
      <c r="Y19" s="30"/>
      <c r="Z19" s="36" t="str">
        <f t="shared" si="8"/>
        <v>OK</v>
      </c>
      <c r="AA19" s="36" t="str">
        <f t="shared" si="9"/>
        <v>OK</v>
      </c>
      <c r="AB19" s="36" t="str">
        <f t="shared" si="10"/>
        <v>OK</v>
      </c>
      <c r="AC19" s="36" t="str">
        <f t="shared" si="11"/>
        <v>OK</v>
      </c>
      <c r="AD19" s="36" t="str">
        <f t="shared" si="12"/>
        <v>OK</v>
      </c>
      <c r="AE19" s="36" t="str">
        <f t="shared" si="13"/>
        <v>OK</v>
      </c>
      <c r="AF19" s="48" t="str">
        <f>IF(G19-'(請填寫)附表1'!N18&lt;&gt;0,"A1不等於附表1(D)","OK")</f>
        <v>OK</v>
      </c>
      <c r="AG19" s="48" t="str">
        <f>IF(H19-'(請填寫)附表1'!Q18&lt;&gt;0,"A2不等於附表1(F)","OK")</f>
        <v>OK</v>
      </c>
      <c r="AH19" s="36" t="str">
        <f t="shared" si="14"/>
        <v>漏填地方政府執行主管機關</v>
      </c>
    </row>
    <row r="20" spans="1:34" s="3" customFormat="1" ht="34" customHeight="1">
      <c r="A20" s="65">
        <v>10</v>
      </c>
      <c r="B20" s="66">
        <f>'(請填寫)附表1'!B19</f>
        <v>0</v>
      </c>
      <c r="C20" s="65">
        <f>'(請填寫)附表1'!C19</f>
        <v>0</v>
      </c>
      <c r="D20" s="66">
        <f>'(請填寫)附表1'!D19</f>
        <v>0</v>
      </c>
      <c r="E20" s="66">
        <f>'(請填寫)附表1'!E19</f>
        <v>0</v>
      </c>
      <c r="F20" s="29"/>
      <c r="G20" s="64">
        <f>'(請填寫)附表1'!N19</f>
        <v>0</v>
      </c>
      <c r="H20" s="31">
        <f>'(請填寫)附表1'!Q19</f>
        <v>0</v>
      </c>
      <c r="I20" s="31">
        <f t="shared" si="1"/>
        <v>0</v>
      </c>
      <c r="J20" s="31">
        <f t="shared" si="2"/>
        <v>0</v>
      </c>
      <c r="K20" s="73"/>
      <c r="L20" s="74"/>
      <c r="M20" s="73"/>
      <c r="N20" s="74"/>
      <c r="O20" s="73"/>
      <c r="P20" s="74"/>
      <c r="Q20" s="75" t="e">
        <f t="shared" si="3"/>
        <v>#DIV/0!</v>
      </c>
      <c r="R20" s="75" t="e">
        <f t="shared" si="4"/>
        <v>#DIV/0!</v>
      </c>
      <c r="S20" s="75" t="e">
        <f t="shared" si="5"/>
        <v>#DIV/0!</v>
      </c>
      <c r="T20" s="38"/>
      <c r="U20" s="41">
        <f t="shared" si="6"/>
        <v>0</v>
      </c>
      <c r="V20" s="41">
        <f t="shared" si="7"/>
        <v>0</v>
      </c>
      <c r="W20" s="40"/>
      <c r="X20" s="30"/>
      <c r="Y20" s="30"/>
      <c r="Z20" s="36" t="str">
        <f t="shared" si="8"/>
        <v>OK</v>
      </c>
      <c r="AA20" s="36" t="str">
        <f t="shared" si="9"/>
        <v>OK</v>
      </c>
      <c r="AB20" s="36" t="str">
        <f t="shared" si="10"/>
        <v>OK</v>
      </c>
      <c r="AC20" s="36" t="str">
        <f t="shared" si="11"/>
        <v>OK</v>
      </c>
      <c r="AD20" s="36" t="str">
        <f t="shared" si="12"/>
        <v>OK</v>
      </c>
      <c r="AE20" s="36" t="str">
        <f t="shared" si="13"/>
        <v>OK</v>
      </c>
      <c r="AF20" s="48" t="str">
        <f>IF(G20-'(請填寫)附表1'!N19&lt;&gt;0,"A1不等於附表1(D)","OK")</f>
        <v>OK</v>
      </c>
      <c r="AG20" s="48" t="str">
        <f>IF(H20-'(請填寫)附表1'!Q19&lt;&gt;0,"A2不等於附表1(F)","OK")</f>
        <v>OK</v>
      </c>
      <c r="AH20" s="36" t="str">
        <f t="shared" si="14"/>
        <v>漏填地方政府執行主管機關</v>
      </c>
    </row>
    <row r="21" spans="1:34" s="3" customFormat="1" ht="34" customHeight="1">
      <c r="A21" s="65">
        <v>11</v>
      </c>
      <c r="B21" s="66">
        <f>'(請填寫)附表1'!B20</f>
        <v>0</v>
      </c>
      <c r="C21" s="65">
        <f>'(請填寫)附表1'!C20</f>
        <v>0</v>
      </c>
      <c r="D21" s="66">
        <f>'(請填寫)附表1'!D20</f>
        <v>0</v>
      </c>
      <c r="E21" s="66">
        <f>'(請填寫)附表1'!E20</f>
        <v>0</v>
      </c>
      <c r="F21" s="29"/>
      <c r="G21" s="64">
        <f>'(請填寫)附表1'!N20</f>
        <v>0</v>
      </c>
      <c r="H21" s="31">
        <f>'(請填寫)附表1'!Q20</f>
        <v>0</v>
      </c>
      <c r="I21" s="31">
        <f t="shared" si="1"/>
        <v>0</v>
      </c>
      <c r="J21" s="31">
        <f t="shared" si="2"/>
        <v>0</v>
      </c>
      <c r="K21" s="73"/>
      <c r="L21" s="74"/>
      <c r="M21" s="73"/>
      <c r="N21" s="74"/>
      <c r="O21" s="73"/>
      <c r="P21" s="74"/>
      <c r="Q21" s="75" t="e">
        <f t="shared" si="3"/>
        <v>#DIV/0!</v>
      </c>
      <c r="R21" s="75" t="e">
        <f t="shared" si="4"/>
        <v>#DIV/0!</v>
      </c>
      <c r="S21" s="75" t="e">
        <f t="shared" si="5"/>
        <v>#DIV/0!</v>
      </c>
      <c r="T21" s="38"/>
      <c r="U21" s="41">
        <f t="shared" si="6"/>
        <v>0</v>
      </c>
      <c r="V21" s="41">
        <f t="shared" si="7"/>
        <v>0</v>
      </c>
      <c r="W21" s="40"/>
      <c r="X21" s="30"/>
      <c r="Y21" s="30"/>
      <c r="Z21" s="36" t="str">
        <f t="shared" si="8"/>
        <v>OK</v>
      </c>
      <c r="AA21" s="36" t="str">
        <f t="shared" si="9"/>
        <v>OK</v>
      </c>
      <c r="AB21" s="36" t="str">
        <f t="shared" si="10"/>
        <v>OK</v>
      </c>
      <c r="AC21" s="36" t="str">
        <f t="shared" si="11"/>
        <v>OK</v>
      </c>
      <c r="AD21" s="36" t="str">
        <f t="shared" si="12"/>
        <v>OK</v>
      </c>
      <c r="AE21" s="36" t="str">
        <f t="shared" si="13"/>
        <v>OK</v>
      </c>
      <c r="AF21" s="48" t="str">
        <f>IF(G21-'(請填寫)附表1'!N20&lt;&gt;0,"A1不等於附表1(D)","OK")</f>
        <v>OK</v>
      </c>
      <c r="AG21" s="48" t="str">
        <f>IF(H21-'(請填寫)附表1'!Q20&lt;&gt;0,"A2不等於附表1(F)","OK")</f>
        <v>OK</v>
      </c>
      <c r="AH21" s="36" t="str">
        <f t="shared" si="14"/>
        <v>漏填地方政府執行主管機關</v>
      </c>
    </row>
    <row r="22" spans="1:34" s="3" customFormat="1" ht="34" customHeight="1">
      <c r="A22" s="65">
        <v>12</v>
      </c>
      <c r="B22" s="66">
        <f>'(請填寫)附表1'!B21</f>
        <v>0</v>
      </c>
      <c r="C22" s="65">
        <f>'(請填寫)附表1'!C21</f>
        <v>0</v>
      </c>
      <c r="D22" s="66">
        <f>'(請填寫)附表1'!D21</f>
        <v>0</v>
      </c>
      <c r="E22" s="66">
        <f>'(請填寫)附表1'!E21</f>
        <v>0</v>
      </c>
      <c r="F22" s="29"/>
      <c r="G22" s="64">
        <f>'(請填寫)附表1'!N21</f>
        <v>0</v>
      </c>
      <c r="H22" s="31">
        <f>'(請填寫)附表1'!Q21</f>
        <v>0</v>
      </c>
      <c r="I22" s="31">
        <f t="shared" si="1"/>
        <v>0</v>
      </c>
      <c r="J22" s="31">
        <f t="shared" si="2"/>
        <v>0</v>
      </c>
      <c r="K22" s="73"/>
      <c r="L22" s="74"/>
      <c r="M22" s="73"/>
      <c r="N22" s="74"/>
      <c r="O22" s="73"/>
      <c r="P22" s="74"/>
      <c r="Q22" s="75" t="e">
        <f t="shared" si="3"/>
        <v>#DIV/0!</v>
      </c>
      <c r="R22" s="75" t="e">
        <f t="shared" si="4"/>
        <v>#DIV/0!</v>
      </c>
      <c r="S22" s="75" t="e">
        <f t="shared" si="5"/>
        <v>#DIV/0!</v>
      </c>
      <c r="T22" s="38"/>
      <c r="U22" s="41">
        <f t="shared" si="6"/>
        <v>0</v>
      </c>
      <c r="V22" s="41">
        <f t="shared" si="7"/>
        <v>0</v>
      </c>
      <c r="W22" s="40"/>
      <c r="X22" s="30"/>
      <c r="Y22" s="30"/>
      <c r="Z22" s="36" t="str">
        <f t="shared" si="8"/>
        <v>OK</v>
      </c>
      <c r="AA22" s="36" t="str">
        <f t="shared" si="9"/>
        <v>OK</v>
      </c>
      <c r="AB22" s="36" t="str">
        <f t="shared" si="10"/>
        <v>OK</v>
      </c>
      <c r="AC22" s="36" t="str">
        <f t="shared" si="11"/>
        <v>OK</v>
      </c>
      <c r="AD22" s="36" t="str">
        <f t="shared" si="12"/>
        <v>OK</v>
      </c>
      <c r="AE22" s="36" t="str">
        <f t="shared" si="13"/>
        <v>OK</v>
      </c>
      <c r="AF22" s="48" t="str">
        <f>IF(G22-'(請填寫)附表1'!N21&lt;&gt;0,"A1不等於附表1(D)","OK")</f>
        <v>OK</v>
      </c>
      <c r="AG22" s="48" t="str">
        <f>IF(H22-'(請填寫)附表1'!Q21&lt;&gt;0,"A2不等於附表1(F)","OK")</f>
        <v>OK</v>
      </c>
      <c r="AH22" s="36" t="str">
        <f t="shared" si="14"/>
        <v>漏填地方政府執行主管機關</v>
      </c>
    </row>
    <row r="23" spans="1:34" s="3" customFormat="1" ht="34" customHeight="1">
      <c r="A23" s="65">
        <v>13</v>
      </c>
      <c r="B23" s="66">
        <f>'(請填寫)附表1'!B22</f>
        <v>0</v>
      </c>
      <c r="C23" s="65">
        <f>'(請填寫)附表1'!C22</f>
        <v>0</v>
      </c>
      <c r="D23" s="66">
        <f>'(請填寫)附表1'!D22</f>
        <v>0</v>
      </c>
      <c r="E23" s="66">
        <f>'(請填寫)附表1'!E22</f>
        <v>0</v>
      </c>
      <c r="F23" s="29"/>
      <c r="G23" s="64">
        <f>'(請填寫)附表1'!N22</f>
        <v>0</v>
      </c>
      <c r="H23" s="31">
        <f>'(請填寫)附表1'!Q22</f>
        <v>0</v>
      </c>
      <c r="I23" s="31">
        <f t="shared" si="1"/>
        <v>0</v>
      </c>
      <c r="J23" s="31">
        <f t="shared" si="2"/>
        <v>0</v>
      </c>
      <c r="K23" s="73"/>
      <c r="L23" s="74"/>
      <c r="M23" s="73"/>
      <c r="N23" s="74"/>
      <c r="O23" s="73"/>
      <c r="P23" s="74"/>
      <c r="Q23" s="75" t="e">
        <f t="shared" si="3"/>
        <v>#DIV/0!</v>
      </c>
      <c r="R23" s="75" t="e">
        <f t="shared" si="4"/>
        <v>#DIV/0!</v>
      </c>
      <c r="S23" s="75" t="e">
        <f t="shared" si="5"/>
        <v>#DIV/0!</v>
      </c>
      <c r="T23" s="38"/>
      <c r="U23" s="41">
        <f t="shared" si="6"/>
        <v>0</v>
      </c>
      <c r="V23" s="41">
        <f t="shared" si="7"/>
        <v>0</v>
      </c>
      <c r="W23" s="40"/>
      <c r="X23" s="30"/>
      <c r="Y23" s="30"/>
      <c r="Z23" s="36" t="str">
        <f t="shared" si="8"/>
        <v>OK</v>
      </c>
      <c r="AA23" s="36" t="str">
        <f t="shared" si="9"/>
        <v>OK</v>
      </c>
      <c r="AB23" s="36" t="str">
        <f t="shared" si="10"/>
        <v>OK</v>
      </c>
      <c r="AC23" s="36" t="str">
        <f t="shared" si="11"/>
        <v>OK</v>
      </c>
      <c r="AD23" s="36" t="str">
        <f t="shared" si="12"/>
        <v>OK</v>
      </c>
      <c r="AE23" s="36" t="str">
        <f t="shared" si="13"/>
        <v>OK</v>
      </c>
      <c r="AF23" s="48" t="str">
        <f>IF(G23-'(請填寫)附表1'!N22&lt;&gt;0,"A1不等於附表1(D)","OK")</f>
        <v>OK</v>
      </c>
      <c r="AG23" s="48" t="str">
        <f>IF(H23-'(請填寫)附表1'!Q22&lt;&gt;0,"A2不等於附表1(F)","OK")</f>
        <v>OK</v>
      </c>
      <c r="AH23" s="36" t="str">
        <f t="shared" si="14"/>
        <v>漏填地方政府執行主管機關</v>
      </c>
    </row>
    <row r="24" spans="1:34" s="3" customFormat="1" ht="34" customHeight="1">
      <c r="A24" s="65">
        <v>14</v>
      </c>
      <c r="B24" s="66">
        <f>'(請填寫)附表1'!B23</f>
        <v>0</v>
      </c>
      <c r="C24" s="65">
        <f>'(請填寫)附表1'!C23</f>
        <v>0</v>
      </c>
      <c r="D24" s="66">
        <f>'(請填寫)附表1'!D23</f>
        <v>0</v>
      </c>
      <c r="E24" s="66">
        <f>'(請填寫)附表1'!E23</f>
        <v>0</v>
      </c>
      <c r="F24" s="29"/>
      <c r="G24" s="64">
        <f>'(請填寫)附表1'!N23</f>
        <v>0</v>
      </c>
      <c r="H24" s="31">
        <f>'(請填寫)附表1'!Q23</f>
        <v>0</v>
      </c>
      <c r="I24" s="31">
        <f t="shared" si="1"/>
        <v>0</v>
      </c>
      <c r="J24" s="31">
        <f t="shared" si="2"/>
        <v>0</v>
      </c>
      <c r="K24" s="73"/>
      <c r="L24" s="74"/>
      <c r="M24" s="73"/>
      <c r="N24" s="74"/>
      <c r="O24" s="73"/>
      <c r="P24" s="74"/>
      <c r="Q24" s="75" t="e">
        <f t="shared" si="3"/>
        <v>#DIV/0!</v>
      </c>
      <c r="R24" s="75" t="e">
        <f t="shared" si="4"/>
        <v>#DIV/0!</v>
      </c>
      <c r="S24" s="75" t="e">
        <f t="shared" si="5"/>
        <v>#DIV/0!</v>
      </c>
      <c r="T24" s="38"/>
      <c r="U24" s="41">
        <f t="shared" si="6"/>
        <v>0</v>
      </c>
      <c r="V24" s="41">
        <f t="shared" si="7"/>
        <v>0</v>
      </c>
      <c r="W24" s="40"/>
      <c r="X24" s="30"/>
      <c r="Y24" s="30"/>
      <c r="Z24" s="36" t="str">
        <f t="shared" si="8"/>
        <v>OK</v>
      </c>
      <c r="AA24" s="36" t="str">
        <f t="shared" si="9"/>
        <v>OK</v>
      </c>
      <c r="AB24" s="36" t="str">
        <f t="shared" si="10"/>
        <v>OK</v>
      </c>
      <c r="AC24" s="36" t="str">
        <f t="shared" si="11"/>
        <v>OK</v>
      </c>
      <c r="AD24" s="36" t="str">
        <f t="shared" si="12"/>
        <v>OK</v>
      </c>
      <c r="AE24" s="36" t="str">
        <f t="shared" si="13"/>
        <v>OK</v>
      </c>
      <c r="AF24" s="48" t="str">
        <f>IF(G24-'(請填寫)附表1'!N23&lt;&gt;0,"A1不等於附表1(D)","OK")</f>
        <v>OK</v>
      </c>
      <c r="AG24" s="48" t="str">
        <f>IF(H24-'(請填寫)附表1'!Q23&lt;&gt;0,"A2不等於附表1(F)","OK")</f>
        <v>OK</v>
      </c>
      <c r="AH24" s="36" t="str">
        <f t="shared" si="14"/>
        <v>漏填地方政府執行主管機關</v>
      </c>
    </row>
    <row r="25" spans="1:34" s="3" customFormat="1" ht="34" customHeight="1">
      <c r="A25" s="65">
        <v>15</v>
      </c>
      <c r="B25" s="66">
        <f>'(請填寫)附表1'!B24</f>
        <v>0</v>
      </c>
      <c r="C25" s="65">
        <f>'(請填寫)附表1'!C24</f>
        <v>0</v>
      </c>
      <c r="D25" s="66">
        <f>'(請填寫)附表1'!D24</f>
        <v>0</v>
      </c>
      <c r="E25" s="66">
        <f>'(請填寫)附表1'!E24</f>
        <v>0</v>
      </c>
      <c r="F25" s="29"/>
      <c r="G25" s="64">
        <f>'(請填寫)附表1'!N24</f>
        <v>0</v>
      </c>
      <c r="H25" s="31">
        <f>'(請填寫)附表1'!Q24</f>
        <v>0</v>
      </c>
      <c r="I25" s="31">
        <f t="shared" si="1"/>
        <v>0</v>
      </c>
      <c r="J25" s="31">
        <f t="shared" si="2"/>
        <v>0</v>
      </c>
      <c r="K25" s="73"/>
      <c r="L25" s="74"/>
      <c r="M25" s="73"/>
      <c r="N25" s="74"/>
      <c r="O25" s="73"/>
      <c r="P25" s="74"/>
      <c r="Q25" s="75" t="e">
        <f t="shared" si="3"/>
        <v>#DIV/0!</v>
      </c>
      <c r="R25" s="75" t="e">
        <f t="shared" si="4"/>
        <v>#DIV/0!</v>
      </c>
      <c r="S25" s="75" t="e">
        <f t="shared" si="5"/>
        <v>#DIV/0!</v>
      </c>
      <c r="T25" s="38"/>
      <c r="U25" s="41">
        <f t="shared" si="6"/>
        <v>0</v>
      </c>
      <c r="V25" s="41">
        <f t="shared" si="7"/>
        <v>0</v>
      </c>
      <c r="W25" s="40"/>
      <c r="X25" s="30"/>
      <c r="Y25" s="30"/>
      <c r="Z25" s="36" t="str">
        <f t="shared" si="8"/>
        <v>OK</v>
      </c>
      <c r="AA25" s="36" t="str">
        <f t="shared" si="9"/>
        <v>OK</v>
      </c>
      <c r="AB25" s="36" t="str">
        <f t="shared" si="10"/>
        <v>OK</v>
      </c>
      <c r="AC25" s="36" t="str">
        <f t="shared" si="11"/>
        <v>OK</v>
      </c>
      <c r="AD25" s="36" t="str">
        <f t="shared" si="12"/>
        <v>OK</v>
      </c>
      <c r="AE25" s="36" t="str">
        <f t="shared" si="13"/>
        <v>OK</v>
      </c>
      <c r="AF25" s="48" t="str">
        <f>IF(G25-'(請填寫)附表1'!N24&lt;&gt;0,"A1不等於附表1(D)","OK")</f>
        <v>OK</v>
      </c>
      <c r="AG25" s="48" t="str">
        <f>IF(H25-'(請填寫)附表1'!Q24&lt;&gt;0,"A2不等於附表1(F)","OK")</f>
        <v>OK</v>
      </c>
      <c r="AH25" s="36" t="str">
        <f t="shared" si="14"/>
        <v>漏填地方政府執行主管機關</v>
      </c>
    </row>
    <row r="26" spans="1:34" s="3" customFormat="1" ht="34" customHeight="1">
      <c r="A26" s="65">
        <v>16</v>
      </c>
      <c r="B26" s="66">
        <f>'(請填寫)附表1'!B25</f>
        <v>0</v>
      </c>
      <c r="C26" s="65">
        <f>'(請填寫)附表1'!C25</f>
        <v>0</v>
      </c>
      <c r="D26" s="66">
        <f>'(請填寫)附表1'!D25</f>
        <v>0</v>
      </c>
      <c r="E26" s="66">
        <f>'(請填寫)附表1'!E25</f>
        <v>0</v>
      </c>
      <c r="F26" s="29"/>
      <c r="G26" s="64">
        <f>'(請填寫)附表1'!N25</f>
        <v>0</v>
      </c>
      <c r="H26" s="31">
        <f>'(請填寫)附表1'!Q25</f>
        <v>0</v>
      </c>
      <c r="I26" s="31">
        <f t="shared" si="1"/>
        <v>0</v>
      </c>
      <c r="J26" s="31">
        <f t="shared" si="2"/>
        <v>0</v>
      </c>
      <c r="K26" s="73"/>
      <c r="L26" s="74"/>
      <c r="M26" s="73"/>
      <c r="N26" s="74"/>
      <c r="O26" s="73"/>
      <c r="P26" s="74"/>
      <c r="Q26" s="75" t="e">
        <f t="shared" si="3"/>
        <v>#DIV/0!</v>
      </c>
      <c r="R26" s="75" t="e">
        <f t="shared" si="4"/>
        <v>#DIV/0!</v>
      </c>
      <c r="S26" s="75" t="e">
        <f t="shared" si="5"/>
        <v>#DIV/0!</v>
      </c>
      <c r="T26" s="38"/>
      <c r="U26" s="41">
        <f t="shared" si="6"/>
        <v>0</v>
      </c>
      <c r="V26" s="41">
        <f t="shared" si="7"/>
        <v>0</v>
      </c>
      <c r="W26" s="40"/>
      <c r="X26" s="30"/>
      <c r="Y26" s="30"/>
      <c r="Z26" s="36" t="str">
        <f t="shared" si="8"/>
        <v>OK</v>
      </c>
      <c r="AA26" s="36" t="str">
        <f t="shared" si="9"/>
        <v>OK</v>
      </c>
      <c r="AB26" s="36" t="str">
        <f t="shared" si="10"/>
        <v>OK</v>
      </c>
      <c r="AC26" s="36" t="str">
        <f t="shared" si="11"/>
        <v>OK</v>
      </c>
      <c r="AD26" s="36" t="str">
        <f t="shared" si="12"/>
        <v>OK</v>
      </c>
      <c r="AE26" s="36" t="str">
        <f t="shared" si="13"/>
        <v>OK</v>
      </c>
      <c r="AF26" s="48" t="str">
        <f>IF(G26-'(請填寫)附表1'!N25&lt;&gt;0,"A1不等於附表1(D)","OK")</f>
        <v>OK</v>
      </c>
      <c r="AG26" s="48" t="str">
        <f>IF(H26-'(請填寫)附表1'!Q25&lt;&gt;0,"A2不等於附表1(F)","OK")</f>
        <v>OK</v>
      </c>
      <c r="AH26" s="36" t="str">
        <f t="shared" si="14"/>
        <v>漏填地方政府執行主管機關</v>
      </c>
    </row>
    <row r="27" spans="1:34" s="3" customFormat="1" ht="34" customHeight="1">
      <c r="A27" s="65">
        <v>17</v>
      </c>
      <c r="B27" s="66">
        <f>'(請填寫)附表1'!B26</f>
        <v>0</v>
      </c>
      <c r="C27" s="65">
        <f>'(請填寫)附表1'!C26</f>
        <v>0</v>
      </c>
      <c r="D27" s="66">
        <f>'(請填寫)附表1'!D26</f>
        <v>0</v>
      </c>
      <c r="E27" s="66">
        <f>'(請填寫)附表1'!E26</f>
        <v>0</v>
      </c>
      <c r="F27" s="29"/>
      <c r="G27" s="64">
        <f>'(請填寫)附表1'!N26</f>
        <v>0</v>
      </c>
      <c r="H27" s="31">
        <f>'(請填寫)附表1'!Q26</f>
        <v>0</v>
      </c>
      <c r="I27" s="31">
        <f t="shared" si="1"/>
        <v>0</v>
      </c>
      <c r="J27" s="31">
        <f t="shared" si="2"/>
        <v>0</v>
      </c>
      <c r="K27" s="73"/>
      <c r="L27" s="74"/>
      <c r="M27" s="73"/>
      <c r="N27" s="74"/>
      <c r="O27" s="73"/>
      <c r="P27" s="74"/>
      <c r="Q27" s="75" t="e">
        <f t="shared" si="3"/>
        <v>#DIV/0!</v>
      </c>
      <c r="R27" s="75" t="e">
        <f t="shared" si="4"/>
        <v>#DIV/0!</v>
      </c>
      <c r="S27" s="75" t="e">
        <f t="shared" si="5"/>
        <v>#DIV/0!</v>
      </c>
      <c r="T27" s="38"/>
      <c r="U27" s="41">
        <f t="shared" si="6"/>
        <v>0</v>
      </c>
      <c r="V27" s="41">
        <f t="shared" si="7"/>
        <v>0</v>
      </c>
      <c r="W27" s="40"/>
      <c r="X27" s="30"/>
      <c r="Y27" s="30"/>
      <c r="Z27" s="36" t="str">
        <f t="shared" si="8"/>
        <v>OK</v>
      </c>
      <c r="AA27" s="36" t="str">
        <f t="shared" si="9"/>
        <v>OK</v>
      </c>
      <c r="AB27" s="36" t="str">
        <f t="shared" si="10"/>
        <v>OK</v>
      </c>
      <c r="AC27" s="36" t="str">
        <f t="shared" si="11"/>
        <v>OK</v>
      </c>
      <c r="AD27" s="36" t="str">
        <f t="shared" si="12"/>
        <v>OK</v>
      </c>
      <c r="AE27" s="36" t="str">
        <f t="shared" si="13"/>
        <v>OK</v>
      </c>
      <c r="AF27" s="48" t="str">
        <f>IF(G27-'(請填寫)附表1'!N26&lt;&gt;0,"A1不等於附表1(D)","OK")</f>
        <v>OK</v>
      </c>
      <c r="AG27" s="48" t="str">
        <f>IF(H27-'(請填寫)附表1'!Q26&lt;&gt;0,"A2不等於附表1(F)","OK")</f>
        <v>OK</v>
      </c>
      <c r="AH27" s="36" t="str">
        <f t="shared" si="14"/>
        <v>漏填地方政府執行主管機關</v>
      </c>
    </row>
    <row r="28" spans="1:34" s="3" customFormat="1" ht="34" customHeight="1">
      <c r="A28" s="65">
        <v>18</v>
      </c>
      <c r="B28" s="66">
        <f>'(請填寫)附表1'!B27</f>
        <v>0</v>
      </c>
      <c r="C28" s="65">
        <f>'(請填寫)附表1'!C27</f>
        <v>0</v>
      </c>
      <c r="D28" s="66">
        <f>'(請填寫)附表1'!D27</f>
        <v>0</v>
      </c>
      <c r="E28" s="66">
        <f>'(請填寫)附表1'!E27</f>
        <v>0</v>
      </c>
      <c r="F28" s="29"/>
      <c r="G28" s="64">
        <f>'(請填寫)附表1'!N27</f>
        <v>0</v>
      </c>
      <c r="H28" s="31">
        <f>'(請填寫)附表1'!Q27</f>
        <v>0</v>
      </c>
      <c r="I28" s="31">
        <f t="shared" si="1"/>
        <v>0</v>
      </c>
      <c r="J28" s="31">
        <f t="shared" si="2"/>
        <v>0</v>
      </c>
      <c r="K28" s="73"/>
      <c r="L28" s="74"/>
      <c r="M28" s="73"/>
      <c r="N28" s="74"/>
      <c r="O28" s="73"/>
      <c r="P28" s="74"/>
      <c r="Q28" s="75" t="e">
        <f t="shared" si="3"/>
        <v>#DIV/0!</v>
      </c>
      <c r="R28" s="75" t="e">
        <f t="shared" si="4"/>
        <v>#DIV/0!</v>
      </c>
      <c r="S28" s="75" t="e">
        <f t="shared" si="5"/>
        <v>#DIV/0!</v>
      </c>
      <c r="T28" s="38"/>
      <c r="U28" s="41">
        <f t="shared" si="6"/>
        <v>0</v>
      </c>
      <c r="V28" s="41">
        <f t="shared" si="7"/>
        <v>0</v>
      </c>
      <c r="W28" s="40"/>
      <c r="X28" s="30"/>
      <c r="Y28" s="30"/>
      <c r="Z28" s="36" t="str">
        <f t="shared" si="8"/>
        <v>OK</v>
      </c>
      <c r="AA28" s="36" t="str">
        <f t="shared" si="9"/>
        <v>OK</v>
      </c>
      <c r="AB28" s="36" t="str">
        <f t="shared" si="10"/>
        <v>OK</v>
      </c>
      <c r="AC28" s="36" t="str">
        <f t="shared" si="11"/>
        <v>OK</v>
      </c>
      <c r="AD28" s="36" t="str">
        <f t="shared" si="12"/>
        <v>OK</v>
      </c>
      <c r="AE28" s="36" t="str">
        <f t="shared" si="13"/>
        <v>OK</v>
      </c>
      <c r="AF28" s="48" t="str">
        <f>IF(G28-'(請填寫)附表1'!N27&lt;&gt;0,"A1不等於附表1(D)","OK")</f>
        <v>OK</v>
      </c>
      <c r="AG28" s="48" t="str">
        <f>IF(H28-'(請填寫)附表1'!Q27&lt;&gt;0,"A2不等於附表1(F)","OK")</f>
        <v>OK</v>
      </c>
      <c r="AH28" s="36" t="str">
        <f t="shared" si="14"/>
        <v>漏填地方政府執行主管機關</v>
      </c>
    </row>
    <row r="29" spans="1:34" s="3" customFormat="1" ht="34" customHeight="1">
      <c r="A29" s="65">
        <v>19</v>
      </c>
      <c r="B29" s="66">
        <f>'(請填寫)附表1'!B28</f>
        <v>0</v>
      </c>
      <c r="C29" s="65">
        <f>'(請填寫)附表1'!C28</f>
        <v>0</v>
      </c>
      <c r="D29" s="66">
        <f>'(請填寫)附表1'!D28</f>
        <v>0</v>
      </c>
      <c r="E29" s="66">
        <f>'(請填寫)附表1'!E28</f>
        <v>0</v>
      </c>
      <c r="F29" s="29"/>
      <c r="G29" s="64">
        <f>'(請填寫)附表1'!N28</f>
        <v>0</v>
      </c>
      <c r="H29" s="31">
        <f>'(請填寫)附表1'!Q28</f>
        <v>0</v>
      </c>
      <c r="I29" s="31">
        <f t="shared" si="1"/>
        <v>0</v>
      </c>
      <c r="J29" s="31">
        <f t="shared" si="2"/>
        <v>0</v>
      </c>
      <c r="K29" s="73"/>
      <c r="L29" s="74"/>
      <c r="M29" s="73"/>
      <c r="N29" s="76"/>
      <c r="O29" s="77"/>
      <c r="P29" s="76"/>
      <c r="Q29" s="75" t="e">
        <f t="shared" si="3"/>
        <v>#DIV/0!</v>
      </c>
      <c r="R29" s="75" t="e">
        <f t="shared" si="4"/>
        <v>#DIV/0!</v>
      </c>
      <c r="S29" s="75" t="e">
        <f t="shared" si="5"/>
        <v>#DIV/0!</v>
      </c>
      <c r="T29" s="39"/>
      <c r="U29" s="41">
        <f t="shared" si="6"/>
        <v>0</v>
      </c>
      <c r="V29" s="41">
        <f t="shared" si="7"/>
        <v>0</v>
      </c>
      <c r="W29" s="39"/>
      <c r="X29" s="30"/>
      <c r="Y29" s="30"/>
      <c r="Z29" s="36" t="str">
        <f t="shared" si="8"/>
        <v>OK</v>
      </c>
      <c r="AA29" s="36" t="str">
        <f t="shared" si="9"/>
        <v>OK</v>
      </c>
      <c r="AB29" s="36" t="str">
        <f t="shared" si="10"/>
        <v>OK</v>
      </c>
      <c r="AC29" s="36" t="str">
        <f t="shared" si="11"/>
        <v>OK</v>
      </c>
      <c r="AD29" s="36" t="str">
        <f t="shared" si="12"/>
        <v>OK</v>
      </c>
      <c r="AE29" s="36" t="str">
        <f t="shared" si="13"/>
        <v>OK</v>
      </c>
      <c r="AF29" s="48" t="str">
        <f>IF(G29-'(請填寫)附表1'!N28&lt;&gt;0,"A1不等於附表1(D)","OK")</f>
        <v>OK</v>
      </c>
      <c r="AG29" s="48" t="str">
        <f>IF(H29-'(請填寫)附表1'!Q28&lt;&gt;0,"A2不等於附表1(F)","OK")</f>
        <v>OK</v>
      </c>
      <c r="AH29" s="36" t="str">
        <f t="shared" si="14"/>
        <v>漏填地方政府執行主管機關</v>
      </c>
    </row>
    <row r="30" spans="1:34" s="3" customFormat="1" ht="34" customHeight="1">
      <c r="A30" s="65">
        <v>20</v>
      </c>
      <c r="B30" s="66">
        <f>'(請填寫)附表1'!B29</f>
        <v>0</v>
      </c>
      <c r="C30" s="65">
        <f>'(請填寫)附表1'!C29</f>
        <v>0</v>
      </c>
      <c r="D30" s="66">
        <f>'(請填寫)附表1'!D29</f>
        <v>0</v>
      </c>
      <c r="E30" s="66">
        <f>'(請填寫)附表1'!E29</f>
        <v>0</v>
      </c>
      <c r="F30" s="29"/>
      <c r="G30" s="64">
        <f>'(請填寫)附表1'!N29</f>
        <v>0</v>
      </c>
      <c r="H30" s="31">
        <f>'(請填寫)附表1'!Q29</f>
        <v>0</v>
      </c>
      <c r="I30" s="31">
        <f t="shared" si="1"/>
        <v>0</v>
      </c>
      <c r="J30" s="31">
        <f t="shared" si="2"/>
        <v>0</v>
      </c>
      <c r="K30" s="73"/>
      <c r="L30" s="74"/>
      <c r="M30" s="73"/>
      <c r="N30" s="76"/>
      <c r="O30" s="77"/>
      <c r="P30" s="76"/>
      <c r="Q30" s="75" t="e">
        <f t="shared" si="3"/>
        <v>#DIV/0!</v>
      </c>
      <c r="R30" s="75" t="e">
        <f t="shared" si="4"/>
        <v>#DIV/0!</v>
      </c>
      <c r="S30" s="75" t="e">
        <f t="shared" si="5"/>
        <v>#DIV/0!</v>
      </c>
      <c r="T30" s="39"/>
      <c r="U30" s="41">
        <f t="shared" si="6"/>
        <v>0</v>
      </c>
      <c r="V30" s="41">
        <f t="shared" si="7"/>
        <v>0</v>
      </c>
      <c r="W30" s="39"/>
      <c r="X30" s="30"/>
      <c r="Y30" s="30"/>
      <c r="Z30" s="36" t="str">
        <f t="shared" si="8"/>
        <v>OK</v>
      </c>
      <c r="AA30" s="36" t="str">
        <f t="shared" si="9"/>
        <v>OK</v>
      </c>
      <c r="AB30" s="36" t="str">
        <f t="shared" si="10"/>
        <v>OK</v>
      </c>
      <c r="AC30" s="36" t="str">
        <f t="shared" si="11"/>
        <v>OK</v>
      </c>
      <c r="AD30" s="36" t="str">
        <f t="shared" si="12"/>
        <v>OK</v>
      </c>
      <c r="AE30" s="36" t="str">
        <f t="shared" si="13"/>
        <v>OK</v>
      </c>
      <c r="AF30" s="48" t="str">
        <f>IF(G30-'(請填寫)附表1'!N29&lt;&gt;0,"A1不等於附表1(D)","OK")</f>
        <v>OK</v>
      </c>
      <c r="AG30" s="48" t="str">
        <f>IF(H30-'(請填寫)附表1'!Q29&lt;&gt;0,"A2不等於附表1(F)","OK")</f>
        <v>OK</v>
      </c>
      <c r="AH30" s="36" t="str">
        <f t="shared" si="14"/>
        <v>漏填地方政府執行主管機關</v>
      </c>
    </row>
    <row r="31" spans="1:34" s="3" customFormat="1" ht="34" customHeight="1">
      <c r="A31" s="65">
        <v>21</v>
      </c>
      <c r="B31" s="66">
        <f>'(請填寫)附表1'!B30</f>
        <v>0</v>
      </c>
      <c r="C31" s="65">
        <f>'(請填寫)附表1'!C30</f>
        <v>0</v>
      </c>
      <c r="D31" s="66">
        <f>'(請填寫)附表1'!D30</f>
        <v>0</v>
      </c>
      <c r="E31" s="66">
        <f>'(請填寫)附表1'!E30</f>
        <v>0</v>
      </c>
      <c r="F31" s="29"/>
      <c r="G31" s="64">
        <f>'(請填寫)附表1'!N30</f>
        <v>0</v>
      </c>
      <c r="H31" s="31">
        <f>'(請填寫)附表1'!Q30</f>
        <v>0</v>
      </c>
      <c r="I31" s="31">
        <f t="shared" si="1"/>
        <v>0</v>
      </c>
      <c r="J31" s="31">
        <f t="shared" si="2"/>
        <v>0</v>
      </c>
      <c r="K31" s="73"/>
      <c r="L31" s="74"/>
      <c r="M31" s="73"/>
      <c r="N31" s="76"/>
      <c r="O31" s="77"/>
      <c r="P31" s="76"/>
      <c r="Q31" s="75" t="e">
        <f t="shared" si="3"/>
        <v>#DIV/0!</v>
      </c>
      <c r="R31" s="75" t="e">
        <f t="shared" si="4"/>
        <v>#DIV/0!</v>
      </c>
      <c r="S31" s="75" t="e">
        <f t="shared" si="5"/>
        <v>#DIV/0!</v>
      </c>
      <c r="T31" s="39"/>
      <c r="U31" s="41">
        <f t="shared" si="6"/>
        <v>0</v>
      </c>
      <c r="V31" s="41">
        <f t="shared" si="7"/>
        <v>0</v>
      </c>
      <c r="W31" s="39"/>
      <c r="X31" s="30"/>
      <c r="Y31" s="30"/>
      <c r="Z31" s="36" t="str">
        <f t="shared" si="8"/>
        <v>OK</v>
      </c>
      <c r="AA31" s="36" t="str">
        <f t="shared" si="9"/>
        <v>OK</v>
      </c>
      <c r="AB31" s="36" t="str">
        <f t="shared" si="10"/>
        <v>OK</v>
      </c>
      <c r="AC31" s="36" t="str">
        <f t="shared" si="11"/>
        <v>OK</v>
      </c>
      <c r="AD31" s="36" t="str">
        <f t="shared" si="12"/>
        <v>OK</v>
      </c>
      <c r="AE31" s="36" t="str">
        <f t="shared" si="13"/>
        <v>OK</v>
      </c>
      <c r="AF31" s="48" t="str">
        <f>IF(G31-'(請填寫)附表1'!N30&lt;&gt;0,"A1不等於附表1(D)","OK")</f>
        <v>OK</v>
      </c>
      <c r="AG31" s="48" t="str">
        <f>IF(H31-'(請填寫)附表1'!Q30&lt;&gt;0,"A2不等於附表1(F)","OK")</f>
        <v>OK</v>
      </c>
      <c r="AH31" s="36" t="str">
        <f t="shared" si="14"/>
        <v>漏填地方政府執行主管機關</v>
      </c>
    </row>
    <row r="32" spans="1:34" s="3" customFormat="1" ht="34" customHeight="1">
      <c r="A32" s="65">
        <v>22</v>
      </c>
      <c r="B32" s="66">
        <f>'(請填寫)附表1'!B31</f>
        <v>0</v>
      </c>
      <c r="C32" s="65">
        <f>'(請填寫)附表1'!C31</f>
        <v>0</v>
      </c>
      <c r="D32" s="66">
        <f>'(請填寫)附表1'!D31</f>
        <v>0</v>
      </c>
      <c r="E32" s="66">
        <f>'(請填寫)附表1'!E31</f>
        <v>0</v>
      </c>
      <c r="F32" s="29"/>
      <c r="G32" s="64">
        <f>'(請填寫)附表1'!N31</f>
        <v>0</v>
      </c>
      <c r="H32" s="31">
        <f>'(請填寫)附表1'!Q31</f>
        <v>0</v>
      </c>
      <c r="I32" s="31">
        <f t="shared" si="1"/>
        <v>0</v>
      </c>
      <c r="J32" s="31">
        <f t="shared" si="2"/>
        <v>0</v>
      </c>
      <c r="K32" s="73"/>
      <c r="L32" s="74"/>
      <c r="M32" s="73"/>
      <c r="N32" s="76"/>
      <c r="O32" s="77"/>
      <c r="P32" s="76"/>
      <c r="Q32" s="75" t="e">
        <f t="shared" si="3"/>
        <v>#DIV/0!</v>
      </c>
      <c r="R32" s="75" t="e">
        <f t="shared" si="4"/>
        <v>#DIV/0!</v>
      </c>
      <c r="S32" s="75" t="e">
        <f t="shared" si="5"/>
        <v>#DIV/0!</v>
      </c>
      <c r="T32" s="39"/>
      <c r="U32" s="41">
        <f t="shared" si="6"/>
        <v>0</v>
      </c>
      <c r="V32" s="41">
        <f t="shared" si="7"/>
        <v>0</v>
      </c>
      <c r="W32" s="39"/>
      <c r="X32" s="30"/>
      <c r="Y32" s="30"/>
      <c r="Z32" s="36" t="str">
        <f t="shared" si="8"/>
        <v>OK</v>
      </c>
      <c r="AA32" s="36" t="str">
        <f t="shared" si="9"/>
        <v>OK</v>
      </c>
      <c r="AB32" s="36" t="str">
        <f t="shared" si="10"/>
        <v>OK</v>
      </c>
      <c r="AC32" s="36" t="str">
        <f t="shared" si="11"/>
        <v>OK</v>
      </c>
      <c r="AD32" s="36" t="str">
        <f t="shared" si="12"/>
        <v>OK</v>
      </c>
      <c r="AE32" s="36" t="str">
        <f t="shared" si="13"/>
        <v>OK</v>
      </c>
      <c r="AF32" s="48" t="str">
        <f>IF(G32-'(請填寫)附表1'!N31&lt;&gt;0,"A1不等於附表1(D)","OK")</f>
        <v>OK</v>
      </c>
      <c r="AG32" s="48" t="str">
        <f>IF(H32-'(請填寫)附表1'!Q31&lt;&gt;0,"A2不等於附表1(F)","OK")</f>
        <v>OK</v>
      </c>
      <c r="AH32" s="36" t="str">
        <f t="shared" si="14"/>
        <v>漏填地方政府執行主管機關</v>
      </c>
    </row>
    <row r="33" spans="1:34" s="3" customFormat="1" ht="34" customHeight="1">
      <c r="A33" s="65">
        <v>23</v>
      </c>
      <c r="B33" s="66">
        <f>'(請填寫)附表1'!B32</f>
        <v>0</v>
      </c>
      <c r="C33" s="65">
        <f>'(請填寫)附表1'!C32</f>
        <v>0</v>
      </c>
      <c r="D33" s="66">
        <f>'(請填寫)附表1'!D32</f>
        <v>0</v>
      </c>
      <c r="E33" s="66">
        <f>'(請填寫)附表1'!E32</f>
        <v>0</v>
      </c>
      <c r="F33" s="29"/>
      <c r="G33" s="64">
        <f>'(請填寫)附表1'!N32</f>
        <v>0</v>
      </c>
      <c r="H33" s="31">
        <f>'(請填寫)附表1'!Q32</f>
        <v>0</v>
      </c>
      <c r="I33" s="31">
        <f t="shared" si="1"/>
        <v>0</v>
      </c>
      <c r="J33" s="31">
        <f t="shared" si="2"/>
        <v>0</v>
      </c>
      <c r="K33" s="73"/>
      <c r="L33" s="74"/>
      <c r="M33" s="73"/>
      <c r="N33" s="76"/>
      <c r="O33" s="77"/>
      <c r="P33" s="76"/>
      <c r="Q33" s="75" t="e">
        <f t="shared" si="3"/>
        <v>#DIV/0!</v>
      </c>
      <c r="R33" s="75" t="e">
        <f t="shared" si="4"/>
        <v>#DIV/0!</v>
      </c>
      <c r="S33" s="75" t="e">
        <f t="shared" si="5"/>
        <v>#DIV/0!</v>
      </c>
      <c r="T33" s="39"/>
      <c r="U33" s="41">
        <f t="shared" si="6"/>
        <v>0</v>
      </c>
      <c r="V33" s="41">
        <f t="shared" si="7"/>
        <v>0</v>
      </c>
      <c r="W33" s="39"/>
      <c r="X33" s="30"/>
      <c r="Y33" s="30"/>
      <c r="Z33" s="36" t="str">
        <f t="shared" si="8"/>
        <v>OK</v>
      </c>
      <c r="AA33" s="36" t="str">
        <f t="shared" si="9"/>
        <v>OK</v>
      </c>
      <c r="AB33" s="36" t="str">
        <f t="shared" si="10"/>
        <v>OK</v>
      </c>
      <c r="AC33" s="36" t="str">
        <f t="shared" si="11"/>
        <v>OK</v>
      </c>
      <c r="AD33" s="36" t="str">
        <f t="shared" si="12"/>
        <v>OK</v>
      </c>
      <c r="AE33" s="36" t="str">
        <f t="shared" si="13"/>
        <v>OK</v>
      </c>
      <c r="AF33" s="48" t="str">
        <f>IF(G33-'(請填寫)附表1'!N32&lt;&gt;0,"A1不等於附表1(D)","OK")</f>
        <v>OK</v>
      </c>
      <c r="AG33" s="48" t="str">
        <f>IF(H33-'(請填寫)附表1'!Q32&lt;&gt;0,"A2不等於附表1(F)","OK")</f>
        <v>OK</v>
      </c>
      <c r="AH33" s="36" t="str">
        <f t="shared" si="14"/>
        <v>漏填地方政府執行主管機關</v>
      </c>
    </row>
    <row r="34" spans="1:34" s="3" customFormat="1" ht="34" customHeight="1">
      <c r="A34" s="65">
        <v>24</v>
      </c>
      <c r="B34" s="66">
        <f>'(請填寫)附表1'!B33</f>
        <v>0</v>
      </c>
      <c r="C34" s="65">
        <f>'(請填寫)附表1'!C33</f>
        <v>0</v>
      </c>
      <c r="D34" s="66">
        <f>'(請填寫)附表1'!D33</f>
        <v>0</v>
      </c>
      <c r="E34" s="66">
        <f>'(請填寫)附表1'!E33</f>
        <v>0</v>
      </c>
      <c r="F34" s="29"/>
      <c r="G34" s="64">
        <f>'(請填寫)附表1'!N33</f>
        <v>0</v>
      </c>
      <c r="H34" s="31">
        <f>'(請填寫)附表1'!Q33</f>
        <v>0</v>
      </c>
      <c r="I34" s="31">
        <f t="shared" si="1"/>
        <v>0</v>
      </c>
      <c r="J34" s="31">
        <f t="shared" si="2"/>
        <v>0</v>
      </c>
      <c r="K34" s="73"/>
      <c r="L34" s="74"/>
      <c r="M34" s="73"/>
      <c r="N34" s="76"/>
      <c r="O34" s="77"/>
      <c r="P34" s="76"/>
      <c r="Q34" s="75" t="e">
        <f t="shared" si="3"/>
        <v>#DIV/0!</v>
      </c>
      <c r="R34" s="75" t="e">
        <f t="shared" si="4"/>
        <v>#DIV/0!</v>
      </c>
      <c r="S34" s="75" t="e">
        <f t="shared" si="5"/>
        <v>#DIV/0!</v>
      </c>
      <c r="T34" s="39"/>
      <c r="U34" s="41">
        <f t="shared" si="6"/>
        <v>0</v>
      </c>
      <c r="V34" s="41">
        <f t="shared" si="7"/>
        <v>0</v>
      </c>
      <c r="W34" s="39"/>
      <c r="X34" s="30"/>
      <c r="Y34" s="30"/>
      <c r="Z34" s="36" t="str">
        <f t="shared" si="8"/>
        <v>OK</v>
      </c>
      <c r="AA34" s="36" t="str">
        <f t="shared" si="9"/>
        <v>OK</v>
      </c>
      <c r="AB34" s="36" t="str">
        <f t="shared" si="10"/>
        <v>OK</v>
      </c>
      <c r="AC34" s="36" t="str">
        <f t="shared" si="11"/>
        <v>OK</v>
      </c>
      <c r="AD34" s="36" t="str">
        <f t="shared" si="12"/>
        <v>OK</v>
      </c>
      <c r="AE34" s="36" t="str">
        <f t="shared" si="13"/>
        <v>OK</v>
      </c>
      <c r="AF34" s="48" t="str">
        <f>IF(G34-'(請填寫)附表1'!N33&lt;&gt;0,"A1不等於附表1(D)","OK")</f>
        <v>OK</v>
      </c>
      <c r="AG34" s="48" t="str">
        <f>IF(H34-'(請填寫)附表1'!Q33&lt;&gt;0,"A2不等於附表1(F)","OK")</f>
        <v>OK</v>
      </c>
      <c r="AH34" s="36" t="str">
        <f t="shared" si="14"/>
        <v>漏填地方政府執行主管機關</v>
      </c>
    </row>
    <row r="35" spans="1:34" s="3" customFormat="1" ht="34" customHeight="1">
      <c r="A35" s="65">
        <v>25</v>
      </c>
      <c r="B35" s="66">
        <f>'(請填寫)附表1'!B34</f>
        <v>0</v>
      </c>
      <c r="C35" s="65">
        <f>'(請填寫)附表1'!C34</f>
        <v>0</v>
      </c>
      <c r="D35" s="66">
        <f>'(請填寫)附表1'!D34</f>
        <v>0</v>
      </c>
      <c r="E35" s="66">
        <f>'(請填寫)附表1'!E34</f>
        <v>0</v>
      </c>
      <c r="F35" s="29"/>
      <c r="G35" s="64">
        <f>'(請填寫)附表1'!N34</f>
        <v>0</v>
      </c>
      <c r="H35" s="31">
        <f>'(請填寫)附表1'!Q34</f>
        <v>0</v>
      </c>
      <c r="I35" s="31">
        <f t="shared" si="1"/>
        <v>0</v>
      </c>
      <c r="J35" s="31">
        <f t="shared" si="2"/>
        <v>0</v>
      </c>
      <c r="K35" s="73"/>
      <c r="L35" s="74"/>
      <c r="M35" s="73"/>
      <c r="N35" s="76"/>
      <c r="O35" s="77"/>
      <c r="P35" s="76"/>
      <c r="Q35" s="75" t="e">
        <f t="shared" si="3"/>
        <v>#DIV/0!</v>
      </c>
      <c r="R35" s="75" t="e">
        <f t="shared" si="4"/>
        <v>#DIV/0!</v>
      </c>
      <c r="S35" s="75" t="e">
        <f t="shared" si="5"/>
        <v>#DIV/0!</v>
      </c>
      <c r="T35" s="39"/>
      <c r="U35" s="41">
        <f t="shared" si="6"/>
        <v>0</v>
      </c>
      <c r="V35" s="41">
        <f t="shared" si="7"/>
        <v>0</v>
      </c>
      <c r="W35" s="39"/>
      <c r="X35" s="30"/>
      <c r="Y35" s="30"/>
      <c r="Z35" s="36" t="str">
        <f t="shared" si="8"/>
        <v>OK</v>
      </c>
      <c r="AA35" s="36" t="str">
        <f t="shared" si="9"/>
        <v>OK</v>
      </c>
      <c r="AB35" s="36" t="str">
        <f t="shared" si="10"/>
        <v>OK</v>
      </c>
      <c r="AC35" s="36" t="str">
        <f t="shared" si="11"/>
        <v>OK</v>
      </c>
      <c r="AD35" s="36" t="str">
        <f t="shared" si="12"/>
        <v>OK</v>
      </c>
      <c r="AE35" s="36" t="str">
        <f t="shared" si="13"/>
        <v>OK</v>
      </c>
      <c r="AF35" s="48" t="str">
        <f>IF(G35-'(請填寫)附表1'!N34&lt;&gt;0,"A1不等於附表1(D)","OK")</f>
        <v>OK</v>
      </c>
      <c r="AG35" s="48" t="str">
        <f>IF(H35-'(請填寫)附表1'!Q34&lt;&gt;0,"A2不等於附表1(F)","OK")</f>
        <v>OK</v>
      </c>
      <c r="AH35" s="36" t="str">
        <f t="shared" si="14"/>
        <v>漏填地方政府執行主管機關</v>
      </c>
    </row>
    <row r="36" spans="1:34" s="3" customFormat="1" ht="34" customHeight="1">
      <c r="A36" s="65">
        <v>26</v>
      </c>
      <c r="B36" s="66">
        <f>'(請填寫)附表1'!B35</f>
        <v>0</v>
      </c>
      <c r="C36" s="65">
        <f>'(請填寫)附表1'!C35</f>
        <v>0</v>
      </c>
      <c r="D36" s="66">
        <f>'(請填寫)附表1'!D35</f>
        <v>0</v>
      </c>
      <c r="E36" s="66">
        <f>'(請填寫)附表1'!E35</f>
        <v>0</v>
      </c>
      <c r="F36" s="29"/>
      <c r="G36" s="64">
        <f>'(請填寫)附表1'!N35</f>
        <v>0</v>
      </c>
      <c r="H36" s="31">
        <f>'(請填寫)附表1'!Q35</f>
        <v>0</v>
      </c>
      <c r="I36" s="31">
        <f t="shared" si="1"/>
        <v>0</v>
      </c>
      <c r="J36" s="31">
        <f t="shared" si="2"/>
        <v>0</v>
      </c>
      <c r="K36" s="73"/>
      <c r="L36" s="74"/>
      <c r="M36" s="73"/>
      <c r="N36" s="76"/>
      <c r="O36" s="77"/>
      <c r="P36" s="76"/>
      <c r="Q36" s="75" t="e">
        <f t="shared" si="3"/>
        <v>#DIV/0!</v>
      </c>
      <c r="R36" s="75" t="e">
        <f t="shared" si="4"/>
        <v>#DIV/0!</v>
      </c>
      <c r="S36" s="75" t="e">
        <f t="shared" si="5"/>
        <v>#DIV/0!</v>
      </c>
      <c r="T36" s="39"/>
      <c r="U36" s="41">
        <f t="shared" si="6"/>
        <v>0</v>
      </c>
      <c r="V36" s="41">
        <f t="shared" si="7"/>
        <v>0</v>
      </c>
      <c r="W36" s="39"/>
      <c r="X36" s="30"/>
      <c r="Y36" s="30"/>
      <c r="Z36" s="36" t="str">
        <f t="shared" si="8"/>
        <v>OK</v>
      </c>
      <c r="AA36" s="36" t="str">
        <f t="shared" si="9"/>
        <v>OK</v>
      </c>
      <c r="AB36" s="36" t="str">
        <f t="shared" si="10"/>
        <v>OK</v>
      </c>
      <c r="AC36" s="36" t="str">
        <f t="shared" si="11"/>
        <v>OK</v>
      </c>
      <c r="AD36" s="36" t="str">
        <f t="shared" si="12"/>
        <v>OK</v>
      </c>
      <c r="AE36" s="36" t="str">
        <f t="shared" si="13"/>
        <v>OK</v>
      </c>
      <c r="AF36" s="48" t="str">
        <f>IF(G36-'(請填寫)附表1'!N35&lt;&gt;0,"A1不等於附表1(D)","OK")</f>
        <v>OK</v>
      </c>
      <c r="AG36" s="48" t="str">
        <f>IF(H36-'(請填寫)附表1'!Q35&lt;&gt;0,"A2不等於附表1(F)","OK")</f>
        <v>OK</v>
      </c>
      <c r="AH36" s="36" t="str">
        <f t="shared" si="14"/>
        <v>漏填地方政府執行主管機關</v>
      </c>
    </row>
    <row r="37" spans="1:34" s="3" customFormat="1" ht="34" customHeight="1">
      <c r="A37" s="65">
        <v>27</v>
      </c>
      <c r="B37" s="66">
        <f>'(請填寫)附表1'!B36</f>
        <v>0</v>
      </c>
      <c r="C37" s="65">
        <f>'(請填寫)附表1'!C36</f>
        <v>0</v>
      </c>
      <c r="D37" s="66">
        <f>'(請填寫)附表1'!D36</f>
        <v>0</v>
      </c>
      <c r="E37" s="66">
        <f>'(請填寫)附表1'!E36</f>
        <v>0</v>
      </c>
      <c r="F37" s="29"/>
      <c r="G37" s="64">
        <f>'(請填寫)附表1'!N36</f>
        <v>0</v>
      </c>
      <c r="H37" s="31">
        <f>'(請填寫)附表1'!Q36</f>
        <v>0</v>
      </c>
      <c r="I37" s="31">
        <f t="shared" si="1"/>
        <v>0</v>
      </c>
      <c r="J37" s="31">
        <f t="shared" si="2"/>
        <v>0</v>
      </c>
      <c r="K37" s="73"/>
      <c r="L37" s="74"/>
      <c r="M37" s="73"/>
      <c r="N37" s="76"/>
      <c r="O37" s="77"/>
      <c r="P37" s="76"/>
      <c r="Q37" s="75" t="e">
        <f t="shared" si="3"/>
        <v>#DIV/0!</v>
      </c>
      <c r="R37" s="75" t="e">
        <f t="shared" si="4"/>
        <v>#DIV/0!</v>
      </c>
      <c r="S37" s="75" t="e">
        <f t="shared" si="5"/>
        <v>#DIV/0!</v>
      </c>
      <c r="T37" s="39"/>
      <c r="U37" s="41">
        <f t="shared" si="6"/>
        <v>0</v>
      </c>
      <c r="V37" s="41">
        <f t="shared" si="7"/>
        <v>0</v>
      </c>
      <c r="W37" s="39"/>
      <c r="X37" s="30"/>
      <c r="Y37" s="30"/>
      <c r="Z37" s="36" t="str">
        <f t="shared" si="8"/>
        <v>OK</v>
      </c>
      <c r="AA37" s="36" t="str">
        <f t="shared" si="9"/>
        <v>OK</v>
      </c>
      <c r="AB37" s="36" t="str">
        <f t="shared" si="10"/>
        <v>OK</v>
      </c>
      <c r="AC37" s="36" t="str">
        <f t="shared" si="11"/>
        <v>OK</v>
      </c>
      <c r="AD37" s="36" t="str">
        <f t="shared" si="12"/>
        <v>OK</v>
      </c>
      <c r="AE37" s="36" t="str">
        <f t="shared" si="13"/>
        <v>OK</v>
      </c>
      <c r="AF37" s="48" t="str">
        <f>IF(G37-'(請填寫)附表1'!N36&lt;&gt;0,"A1不等於附表1(D)","OK")</f>
        <v>OK</v>
      </c>
      <c r="AG37" s="48" t="str">
        <f>IF(H37-'(請填寫)附表1'!Q36&lt;&gt;0,"A2不等於附表1(F)","OK")</f>
        <v>OK</v>
      </c>
      <c r="AH37" s="36" t="str">
        <f t="shared" si="14"/>
        <v>漏填地方政府執行主管機關</v>
      </c>
    </row>
    <row r="38" spans="1:34" s="3" customFormat="1" ht="34" customHeight="1">
      <c r="A38" s="65">
        <v>28</v>
      </c>
      <c r="B38" s="66">
        <f>'(請填寫)附表1'!B37</f>
        <v>0</v>
      </c>
      <c r="C38" s="65">
        <f>'(請填寫)附表1'!C37</f>
        <v>0</v>
      </c>
      <c r="D38" s="66">
        <f>'(請填寫)附表1'!D37</f>
        <v>0</v>
      </c>
      <c r="E38" s="66">
        <f>'(請填寫)附表1'!E37</f>
        <v>0</v>
      </c>
      <c r="F38" s="29"/>
      <c r="G38" s="64">
        <f>'(請填寫)附表1'!N37</f>
        <v>0</v>
      </c>
      <c r="H38" s="31">
        <f>'(請填寫)附表1'!Q37</f>
        <v>0</v>
      </c>
      <c r="I38" s="31">
        <f t="shared" si="1"/>
        <v>0</v>
      </c>
      <c r="J38" s="31">
        <f t="shared" si="2"/>
        <v>0</v>
      </c>
      <c r="K38" s="73"/>
      <c r="L38" s="74"/>
      <c r="M38" s="73"/>
      <c r="N38" s="76"/>
      <c r="O38" s="77"/>
      <c r="P38" s="76"/>
      <c r="Q38" s="75" t="e">
        <f t="shared" si="3"/>
        <v>#DIV/0!</v>
      </c>
      <c r="R38" s="75" t="e">
        <f t="shared" si="4"/>
        <v>#DIV/0!</v>
      </c>
      <c r="S38" s="75" t="e">
        <f t="shared" si="5"/>
        <v>#DIV/0!</v>
      </c>
      <c r="T38" s="39"/>
      <c r="U38" s="41">
        <f t="shared" si="6"/>
        <v>0</v>
      </c>
      <c r="V38" s="41">
        <f t="shared" si="7"/>
        <v>0</v>
      </c>
      <c r="W38" s="39"/>
      <c r="X38" s="30"/>
      <c r="Y38" s="30"/>
      <c r="Z38" s="36" t="str">
        <f t="shared" si="8"/>
        <v>OK</v>
      </c>
      <c r="AA38" s="36" t="str">
        <f t="shared" si="9"/>
        <v>OK</v>
      </c>
      <c r="AB38" s="36" t="str">
        <f t="shared" si="10"/>
        <v>OK</v>
      </c>
      <c r="AC38" s="36" t="str">
        <f t="shared" si="11"/>
        <v>OK</v>
      </c>
      <c r="AD38" s="36" t="str">
        <f t="shared" si="12"/>
        <v>OK</v>
      </c>
      <c r="AE38" s="36" t="str">
        <f t="shared" si="13"/>
        <v>OK</v>
      </c>
      <c r="AF38" s="48" t="str">
        <f>IF(G38-'(請填寫)附表1'!N37&lt;&gt;0,"A1不等於附表1(D)","OK")</f>
        <v>OK</v>
      </c>
      <c r="AG38" s="48" t="str">
        <f>IF(H38-'(請填寫)附表1'!Q37&lt;&gt;0,"A2不等於附表1(F)","OK")</f>
        <v>OK</v>
      </c>
      <c r="AH38" s="36" t="str">
        <f t="shared" si="14"/>
        <v>漏填地方政府執行主管機關</v>
      </c>
    </row>
    <row r="39" spans="1:34" s="3" customFormat="1" ht="34" customHeight="1">
      <c r="A39" s="65">
        <v>29</v>
      </c>
      <c r="B39" s="66">
        <f>'(請填寫)附表1'!B38</f>
        <v>0</v>
      </c>
      <c r="C39" s="65">
        <f>'(請填寫)附表1'!C38</f>
        <v>0</v>
      </c>
      <c r="D39" s="66">
        <f>'(請填寫)附表1'!D38</f>
        <v>0</v>
      </c>
      <c r="E39" s="66">
        <f>'(請填寫)附表1'!E38</f>
        <v>0</v>
      </c>
      <c r="F39" s="29"/>
      <c r="G39" s="64">
        <f>'(請填寫)附表1'!N38</f>
        <v>0</v>
      </c>
      <c r="H39" s="31">
        <f>'(請填寫)附表1'!Q38</f>
        <v>0</v>
      </c>
      <c r="I39" s="31">
        <f t="shared" si="1"/>
        <v>0</v>
      </c>
      <c r="J39" s="31">
        <f t="shared" si="2"/>
        <v>0</v>
      </c>
      <c r="K39" s="73"/>
      <c r="L39" s="74"/>
      <c r="M39" s="73"/>
      <c r="N39" s="76"/>
      <c r="O39" s="77"/>
      <c r="P39" s="76"/>
      <c r="Q39" s="75" t="e">
        <f t="shared" si="3"/>
        <v>#DIV/0!</v>
      </c>
      <c r="R39" s="75" t="e">
        <f t="shared" si="4"/>
        <v>#DIV/0!</v>
      </c>
      <c r="S39" s="75" t="e">
        <f t="shared" si="5"/>
        <v>#DIV/0!</v>
      </c>
      <c r="T39" s="39"/>
      <c r="U39" s="41">
        <f t="shared" si="6"/>
        <v>0</v>
      </c>
      <c r="V39" s="41">
        <f t="shared" si="7"/>
        <v>0</v>
      </c>
      <c r="W39" s="39"/>
      <c r="X39" s="30"/>
      <c r="Y39" s="30"/>
      <c r="Z39" s="36" t="str">
        <f t="shared" si="8"/>
        <v>OK</v>
      </c>
      <c r="AA39" s="36" t="str">
        <f t="shared" si="9"/>
        <v>OK</v>
      </c>
      <c r="AB39" s="36" t="str">
        <f t="shared" si="10"/>
        <v>OK</v>
      </c>
      <c r="AC39" s="36" t="str">
        <f t="shared" si="11"/>
        <v>OK</v>
      </c>
      <c r="AD39" s="36" t="str">
        <f t="shared" si="12"/>
        <v>OK</v>
      </c>
      <c r="AE39" s="36" t="str">
        <f t="shared" si="13"/>
        <v>OK</v>
      </c>
      <c r="AF39" s="48" t="str">
        <f>IF(G39-'(請填寫)附表1'!N38&lt;&gt;0,"A1不等於附表1(D)","OK")</f>
        <v>OK</v>
      </c>
      <c r="AG39" s="48" t="str">
        <f>IF(H39-'(請填寫)附表1'!Q38&lt;&gt;0,"A2不等於附表1(F)","OK")</f>
        <v>OK</v>
      </c>
      <c r="AH39" s="36" t="str">
        <f t="shared" si="14"/>
        <v>漏填地方政府執行主管機關</v>
      </c>
    </row>
    <row r="40" spans="1:34" s="3" customFormat="1" ht="34" customHeight="1">
      <c r="A40" s="65">
        <v>30</v>
      </c>
      <c r="B40" s="66">
        <f>'(請填寫)附表1'!B39</f>
        <v>0</v>
      </c>
      <c r="C40" s="65">
        <f>'(請填寫)附表1'!C39</f>
        <v>0</v>
      </c>
      <c r="D40" s="66">
        <f>'(請填寫)附表1'!D39</f>
        <v>0</v>
      </c>
      <c r="E40" s="66">
        <f>'(請填寫)附表1'!E39</f>
        <v>0</v>
      </c>
      <c r="F40" s="29"/>
      <c r="G40" s="64">
        <f>'(請填寫)附表1'!N39</f>
        <v>0</v>
      </c>
      <c r="H40" s="31">
        <f>'(請填寫)附表1'!Q39</f>
        <v>0</v>
      </c>
      <c r="I40" s="31">
        <f t="shared" si="1"/>
        <v>0</v>
      </c>
      <c r="J40" s="31">
        <f t="shared" si="2"/>
        <v>0</v>
      </c>
      <c r="K40" s="73"/>
      <c r="L40" s="74"/>
      <c r="M40" s="73"/>
      <c r="N40" s="76"/>
      <c r="O40" s="77"/>
      <c r="P40" s="76"/>
      <c r="Q40" s="75" t="e">
        <f t="shared" si="3"/>
        <v>#DIV/0!</v>
      </c>
      <c r="R40" s="75" t="e">
        <f t="shared" si="4"/>
        <v>#DIV/0!</v>
      </c>
      <c r="S40" s="75" t="e">
        <f t="shared" si="5"/>
        <v>#DIV/0!</v>
      </c>
      <c r="T40" s="39"/>
      <c r="U40" s="41">
        <f t="shared" si="6"/>
        <v>0</v>
      </c>
      <c r="V40" s="41">
        <f t="shared" si="7"/>
        <v>0</v>
      </c>
      <c r="W40" s="39"/>
      <c r="X40" s="30"/>
      <c r="Y40" s="30"/>
      <c r="Z40" s="36" t="str">
        <f t="shared" si="8"/>
        <v>OK</v>
      </c>
      <c r="AA40" s="36" t="str">
        <f t="shared" si="9"/>
        <v>OK</v>
      </c>
      <c r="AB40" s="36" t="str">
        <f t="shared" si="10"/>
        <v>OK</v>
      </c>
      <c r="AC40" s="36" t="str">
        <f t="shared" si="11"/>
        <v>OK</v>
      </c>
      <c r="AD40" s="36" t="str">
        <f t="shared" si="12"/>
        <v>OK</v>
      </c>
      <c r="AE40" s="36" t="str">
        <f t="shared" si="13"/>
        <v>OK</v>
      </c>
      <c r="AF40" s="48" t="str">
        <f>IF(G40-'(請填寫)附表1'!N39&lt;&gt;0,"A1不等於附表1(D)","OK")</f>
        <v>OK</v>
      </c>
      <c r="AG40" s="48" t="str">
        <f>IF(H40-'(請填寫)附表1'!Q39&lt;&gt;0,"A2不等於附表1(F)","OK")</f>
        <v>OK</v>
      </c>
      <c r="AH40" s="36" t="str">
        <f t="shared" si="14"/>
        <v>漏填地方政府執行主管機關</v>
      </c>
    </row>
    <row r="41" spans="1:34" s="3" customFormat="1" ht="34" customHeight="1">
      <c r="A41" s="65">
        <v>31</v>
      </c>
      <c r="B41" s="66">
        <f>'(請填寫)附表1'!B40</f>
        <v>0</v>
      </c>
      <c r="C41" s="65">
        <f>'(請填寫)附表1'!C40</f>
        <v>0</v>
      </c>
      <c r="D41" s="66">
        <f>'(請填寫)附表1'!D40</f>
        <v>0</v>
      </c>
      <c r="E41" s="66">
        <f>'(請填寫)附表1'!E40</f>
        <v>0</v>
      </c>
      <c r="F41" s="29"/>
      <c r="G41" s="64">
        <f>'(請填寫)附表1'!N40</f>
        <v>0</v>
      </c>
      <c r="H41" s="31">
        <f>'(請填寫)附表1'!Q40</f>
        <v>0</v>
      </c>
      <c r="I41" s="31">
        <f t="shared" si="1"/>
        <v>0</v>
      </c>
      <c r="J41" s="31">
        <f t="shared" si="2"/>
        <v>0</v>
      </c>
      <c r="K41" s="73"/>
      <c r="L41" s="74"/>
      <c r="M41" s="73"/>
      <c r="N41" s="76"/>
      <c r="O41" s="77"/>
      <c r="P41" s="76"/>
      <c r="Q41" s="75" t="e">
        <f t="shared" si="3"/>
        <v>#DIV/0!</v>
      </c>
      <c r="R41" s="75" t="e">
        <f t="shared" si="4"/>
        <v>#DIV/0!</v>
      </c>
      <c r="S41" s="75" t="e">
        <f t="shared" si="5"/>
        <v>#DIV/0!</v>
      </c>
      <c r="T41" s="39"/>
      <c r="U41" s="41">
        <f t="shared" si="6"/>
        <v>0</v>
      </c>
      <c r="V41" s="41">
        <f t="shared" si="7"/>
        <v>0</v>
      </c>
      <c r="W41" s="39"/>
      <c r="X41" s="30"/>
      <c r="Y41" s="30"/>
      <c r="Z41" s="36" t="str">
        <f t="shared" si="8"/>
        <v>OK</v>
      </c>
      <c r="AA41" s="36" t="str">
        <f t="shared" si="9"/>
        <v>OK</v>
      </c>
      <c r="AB41" s="36" t="str">
        <f t="shared" si="10"/>
        <v>OK</v>
      </c>
      <c r="AC41" s="36" t="str">
        <f t="shared" si="11"/>
        <v>OK</v>
      </c>
      <c r="AD41" s="36" t="str">
        <f t="shared" si="12"/>
        <v>OK</v>
      </c>
      <c r="AE41" s="36" t="str">
        <f t="shared" si="13"/>
        <v>OK</v>
      </c>
      <c r="AF41" s="48" t="str">
        <f>IF(G41-'(請填寫)附表1'!N40&lt;&gt;0,"A1不等於附表1(D)","OK")</f>
        <v>OK</v>
      </c>
      <c r="AG41" s="48" t="str">
        <f>IF(H41-'(請填寫)附表1'!Q40&lt;&gt;0,"A2不等於附表1(F)","OK")</f>
        <v>OK</v>
      </c>
      <c r="AH41" s="36" t="str">
        <f t="shared" si="14"/>
        <v>漏填地方政府執行主管機關</v>
      </c>
    </row>
    <row r="42" spans="1:34" s="3" customFormat="1" ht="34" customHeight="1">
      <c r="A42" s="65">
        <v>32</v>
      </c>
      <c r="B42" s="66">
        <f>'(請填寫)附表1'!B41</f>
        <v>0</v>
      </c>
      <c r="C42" s="65">
        <f>'(請填寫)附表1'!C41</f>
        <v>0</v>
      </c>
      <c r="D42" s="66">
        <f>'(請填寫)附表1'!D41</f>
        <v>0</v>
      </c>
      <c r="E42" s="66">
        <f>'(請填寫)附表1'!E41</f>
        <v>0</v>
      </c>
      <c r="F42" s="29"/>
      <c r="G42" s="64">
        <f>'(請填寫)附表1'!N41</f>
        <v>0</v>
      </c>
      <c r="H42" s="31">
        <f>'(請填寫)附表1'!Q41</f>
        <v>0</v>
      </c>
      <c r="I42" s="31">
        <f t="shared" si="1"/>
        <v>0</v>
      </c>
      <c r="J42" s="31">
        <f t="shared" si="2"/>
        <v>0</v>
      </c>
      <c r="K42" s="73"/>
      <c r="L42" s="74"/>
      <c r="M42" s="73"/>
      <c r="N42" s="76"/>
      <c r="O42" s="77"/>
      <c r="P42" s="76"/>
      <c r="Q42" s="75" t="e">
        <f t="shared" si="3"/>
        <v>#DIV/0!</v>
      </c>
      <c r="R42" s="75" t="e">
        <f t="shared" si="4"/>
        <v>#DIV/0!</v>
      </c>
      <c r="S42" s="75" t="e">
        <f t="shared" si="5"/>
        <v>#DIV/0!</v>
      </c>
      <c r="T42" s="39"/>
      <c r="U42" s="41">
        <f t="shared" si="6"/>
        <v>0</v>
      </c>
      <c r="V42" s="41">
        <f t="shared" si="7"/>
        <v>0</v>
      </c>
      <c r="W42" s="39"/>
      <c r="X42" s="30"/>
      <c r="Y42" s="30"/>
      <c r="Z42" s="36" t="str">
        <f t="shared" si="8"/>
        <v>OK</v>
      </c>
      <c r="AA42" s="36" t="str">
        <f t="shared" si="9"/>
        <v>OK</v>
      </c>
      <c r="AB42" s="36" t="str">
        <f t="shared" si="10"/>
        <v>OK</v>
      </c>
      <c r="AC42" s="36" t="str">
        <f t="shared" si="11"/>
        <v>OK</v>
      </c>
      <c r="AD42" s="36" t="str">
        <f t="shared" si="12"/>
        <v>OK</v>
      </c>
      <c r="AE42" s="36" t="str">
        <f t="shared" si="13"/>
        <v>OK</v>
      </c>
      <c r="AF42" s="48" t="str">
        <f>IF(G42-'(請填寫)附表1'!N41&lt;&gt;0,"A1不等於附表1(D)","OK")</f>
        <v>OK</v>
      </c>
      <c r="AG42" s="48" t="str">
        <f>IF(H42-'(請填寫)附表1'!Q41&lt;&gt;0,"A2不等於附表1(F)","OK")</f>
        <v>OK</v>
      </c>
      <c r="AH42" s="36" t="str">
        <f t="shared" si="14"/>
        <v>漏填地方政府執行主管機關</v>
      </c>
    </row>
    <row r="43" spans="1:34" s="3" customFormat="1" ht="34" customHeight="1">
      <c r="A43" s="65">
        <v>33</v>
      </c>
      <c r="B43" s="66">
        <f>'(請填寫)附表1'!B42</f>
        <v>0</v>
      </c>
      <c r="C43" s="65">
        <f>'(請填寫)附表1'!C42</f>
        <v>0</v>
      </c>
      <c r="D43" s="66">
        <f>'(請填寫)附表1'!D42</f>
        <v>0</v>
      </c>
      <c r="E43" s="66">
        <f>'(請填寫)附表1'!E42</f>
        <v>0</v>
      </c>
      <c r="F43" s="29"/>
      <c r="G43" s="64">
        <f>'(請填寫)附表1'!N42</f>
        <v>0</v>
      </c>
      <c r="H43" s="31">
        <f>'(請填寫)附表1'!Q42</f>
        <v>0</v>
      </c>
      <c r="I43" s="31">
        <f t="shared" si="1"/>
        <v>0</v>
      </c>
      <c r="J43" s="31">
        <f t="shared" si="2"/>
        <v>0</v>
      </c>
      <c r="K43" s="73"/>
      <c r="L43" s="74"/>
      <c r="M43" s="73"/>
      <c r="N43" s="76"/>
      <c r="O43" s="77"/>
      <c r="P43" s="76"/>
      <c r="Q43" s="75" t="e">
        <f t="shared" si="3"/>
        <v>#DIV/0!</v>
      </c>
      <c r="R43" s="75" t="e">
        <f t="shared" si="4"/>
        <v>#DIV/0!</v>
      </c>
      <c r="S43" s="75" t="e">
        <f t="shared" si="5"/>
        <v>#DIV/0!</v>
      </c>
      <c r="T43" s="39"/>
      <c r="U43" s="41">
        <f t="shared" si="6"/>
        <v>0</v>
      </c>
      <c r="V43" s="41">
        <f t="shared" si="7"/>
        <v>0</v>
      </c>
      <c r="W43" s="39"/>
      <c r="X43" s="30"/>
      <c r="Y43" s="30"/>
      <c r="Z43" s="36" t="str">
        <f t="shared" si="8"/>
        <v>OK</v>
      </c>
      <c r="AA43" s="36" t="str">
        <f t="shared" si="9"/>
        <v>OK</v>
      </c>
      <c r="AB43" s="36" t="str">
        <f t="shared" si="10"/>
        <v>OK</v>
      </c>
      <c r="AC43" s="36" t="str">
        <f t="shared" si="11"/>
        <v>OK</v>
      </c>
      <c r="AD43" s="36" t="str">
        <f t="shared" si="12"/>
        <v>OK</v>
      </c>
      <c r="AE43" s="36" t="str">
        <f t="shared" si="13"/>
        <v>OK</v>
      </c>
      <c r="AF43" s="48" t="str">
        <f>IF(G43-'(請填寫)附表1'!N42&lt;&gt;0,"A1不等於附表1(D)","OK")</f>
        <v>OK</v>
      </c>
      <c r="AG43" s="48" t="str">
        <f>IF(H43-'(請填寫)附表1'!Q42&lt;&gt;0,"A2不等於附表1(F)","OK")</f>
        <v>OK</v>
      </c>
      <c r="AH43" s="36" t="str">
        <f t="shared" si="14"/>
        <v>漏填地方政府執行主管機關</v>
      </c>
    </row>
    <row r="44" spans="1:34" s="3" customFormat="1" ht="34" customHeight="1">
      <c r="A44" s="65">
        <v>34</v>
      </c>
      <c r="B44" s="66">
        <f>'(請填寫)附表1'!B43</f>
        <v>0</v>
      </c>
      <c r="C44" s="65">
        <f>'(請填寫)附表1'!C43</f>
        <v>0</v>
      </c>
      <c r="D44" s="66">
        <f>'(請填寫)附表1'!D43</f>
        <v>0</v>
      </c>
      <c r="E44" s="66">
        <f>'(請填寫)附表1'!E43</f>
        <v>0</v>
      </c>
      <c r="F44" s="29"/>
      <c r="G44" s="64">
        <f>'(請填寫)附表1'!N43</f>
        <v>0</v>
      </c>
      <c r="H44" s="31">
        <f>'(請填寫)附表1'!Q43</f>
        <v>0</v>
      </c>
      <c r="I44" s="31">
        <f t="shared" si="1"/>
        <v>0</v>
      </c>
      <c r="J44" s="31">
        <f t="shared" si="2"/>
        <v>0</v>
      </c>
      <c r="K44" s="73"/>
      <c r="L44" s="74"/>
      <c r="M44" s="73"/>
      <c r="N44" s="76"/>
      <c r="O44" s="77"/>
      <c r="P44" s="76"/>
      <c r="Q44" s="75" t="e">
        <f t="shared" si="3"/>
        <v>#DIV/0!</v>
      </c>
      <c r="R44" s="75" t="e">
        <f t="shared" si="4"/>
        <v>#DIV/0!</v>
      </c>
      <c r="S44" s="75" t="e">
        <f t="shared" si="5"/>
        <v>#DIV/0!</v>
      </c>
      <c r="T44" s="39"/>
      <c r="U44" s="41">
        <f t="shared" si="6"/>
        <v>0</v>
      </c>
      <c r="V44" s="41">
        <f t="shared" si="7"/>
        <v>0</v>
      </c>
      <c r="W44" s="39"/>
      <c r="X44" s="30"/>
      <c r="Y44" s="30"/>
      <c r="Z44" s="36" t="str">
        <f t="shared" si="8"/>
        <v>OK</v>
      </c>
      <c r="AA44" s="36" t="str">
        <f t="shared" si="9"/>
        <v>OK</v>
      </c>
      <c r="AB44" s="36" t="str">
        <f t="shared" si="10"/>
        <v>OK</v>
      </c>
      <c r="AC44" s="36" t="str">
        <f t="shared" si="11"/>
        <v>OK</v>
      </c>
      <c r="AD44" s="36" t="str">
        <f t="shared" si="12"/>
        <v>OK</v>
      </c>
      <c r="AE44" s="36" t="str">
        <f t="shared" si="13"/>
        <v>OK</v>
      </c>
      <c r="AF44" s="48" t="str">
        <f>IF(G44-'(請填寫)附表1'!N43&lt;&gt;0,"A1不等於附表1(D)","OK")</f>
        <v>OK</v>
      </c>
      <c r="AG44" s="48" t="str">
        <f>IF(H44-'(請填寫)附表1'!Q43&lt;&gt;0,"A2不等於附表1(F)","OK")</f>
        <v>OK</v>
      </c>
      <c r="AH44" s="36" t="str">
        <f t="shared" si="14"/>
        <v>漏填地方政府執行主管機關</v>
      </c>
    </row>
    <row r="45" spans="1:34" s="3" customFormat="1" ht="34" customHeight="1">
      <c r="A45" s="65">
        <v>35</v>
      </c>
      <c r="B45" s="66">
        <f>'(請填寫)附表1'!B44</f>
        <v>0</v>
      </c>
      <c r="C45" s="65">
        <f>'(請填寫)附表1'!C44</f>
        <v>0</v>
      </c>
      <c r="D45" s="66">
        <f>'(請填寫)附表1'!D44</f>
        <v>0</v>
      </c>
      <c r="E45" s="66">
        <f>'(請填寫)附表1'!E44</f>
        <v>0</v>
      </c>
      <c r="F45" s="29"/>
      <c r="G45" s="64">
        <f>'(請填寫)附表1'!N44</f>
        <v>0</v>
      </c>
      <c r="H45" s="31">
        <f>'(請填寫)附表1'!Q44</f>
        <v>0</v>
      </c>
      <c r="I45" s="31">
        <f t="shared" si="1"/>
        <v>0</v>
      </c>
      <c r="J45" s="31">
        <f t="shared" si="2"/>
        <v>0</v>
      </c>
      <c r="K45" s="73"/>
      <c r="L45" s="74"/>
      <c r="M45" s="73"/>
      <c r="N45" s="76"/>
      <c r="O45" s="77"/>
      <c r="P45" s="76"/>
      <c r="Q45" s="75" t="e">
        <f t="shared" si="3"/>
        <v>#DIV/0!</v>
      </c>
      <c r="R45" s="75" t="e">
        <f t="shared" si="4"/>
        <v>#DIV/0!</v>
      </c>
      <c r="S45" s="75" t="e">
        <f t="shared" si="5"/>
        <v>#DIV/0!</v>
      </c>
      <c r="T45" s="39"/>
      <c r="U45" s="41">
        <f t="shared" si="6"/>
        <v>0</v>
      </c>
      <c r="V45" s="41">
        <f t="shared" si="7"/>
        <v>0</v>
      </c>
      <c r="W45" s="39"/>
      <c r="X45" s="30"/>
      <c r="Y45" s="30"/>
      <c r="Z45" s="36" t="str">
        <f t="shared" si="8"/>
        <v>OK</v>
      </c>
      <c r="AA45" s="36" t="str">
        <f t="shared" si="9"/>
        <v>OK</v>
      </c>
      <c r="AB45" s="36" t="str">
        <f t="shared" si="10"/>
        <v>OK</v>
      </c>
      <c r="AC45" s="36" t="str">
        <f t="shared" si="11"/>
        <v>OK</v>
      </c>
      <c r="AD45" s="36" t="str">
        <f t="shared" si="12"/>
        <v>OK</v>
      </c>
      <c r="AE45" s="36" t="str">
        <f t="shared" si="13"/>
        <v>OK</v>
      </c>
      <c r="AF45" s="48" t="str">
        <f>IF(G45-'(請填寫)附表1'!N44&lt;&gt;0,"A1不等於附表1(D)","OK")</f>
        <v>OK</v>
      </c>
      <c r="AG45" s="48" t="str">
        <f>IF(H45-'(請填寫)附表1'!Q44&lt;&gt;0,"A2不等於附表1(F)","OK")</f>
        <v>OK</v>
      </c>
      <c r="AH45" s="36" t="str">
        <f t="shared" si="14"/>
        <v>漏填地方政府執行主管機關</v>
      </c>
    </row>
    <row r="46" spans="1:34" s="3" customFormat="1" ht="34" customHeight="1">
      <c r="A46" s="65">
        <v>36</v>
      </c>
      <c r="B46" s="66">
        <f>'(請填寫)附表1'!B45</f>
        <v>0</v>
      </c>
      <c r="C46" s="65">
        <f>'(請填寫)附表1'!C45</f>
        <v>0</v>
      </c>
      <c r="D46" s="66">
        <f>'(請填寫)附表1'!D45</f>
        <v>0</v>
      </c>
      <c r="E46" s="66">
        <f>'(請填寫)附表1'!E45</f>
        <v>0</v>
      </c>
      <c r="F46" s="29"/>
      <c r="G46" s="64">
        <f>'(請填寫)附表1'!N45</f>
        <v>0</v>
      </c>
      <c r="H46" s="31">
        <f>'(請填寫)附表1'!Q45</f>
        <v>0</v>
      </c>
      <c r="I46" s="31">
        <f t="shared" si="1"/>
        <v>0</v>
      </c>
      <c r="J46" s="31">
        <f t="shared" si="2"/>
        <v>0</v>
      </c>
      <c r="K46" s="73"/>
      <c r="L46" s="74"/>
      <c r="M46" s="73"/>
      <c r="N46" s="76"/>
      <c r="O46" s="77"/>
      <c r="P46" s="76"/>
      <c r="Q46" s="75" t="e">
        <f t="shared" si="3"/>
        <v>#DIV/0!</v>
      </c>
      <c r="R46" s="75" t="e">
        <f t="shared" si="4"/>
        <v>#DIV/0!</v>
      </c>
      <c r="S46" s="75" t="e">
        <f t="shared" si="5"/>
        <v>#DIV/0!</v>
      </c>
      <c r="T46" s="39"/>
      <c r="U46" s="41">
        <f t="shared" si="6"/>
        <v>0</v>
      </c>
      <c r="V46" s="41">
        <f t="shared" si="7"/>
        <v>0</v>
      </c>
      <c r="W46" s="39"/>
      <c r="X46" s="30"/>
      <c r="Y46" s="30"/>
      <c r="Z46" s="36" t="str">
        <f t="shared" si="8"/>
        <v>OK</v>
      </c>
      <c r="AA46" s="36" t="str">
        <f t="shared" si="9"/>
        <v>OK</v>
      </c>
      <c r="AB46" s="36" t="str">
        <f t="shared" si="10"/>
        <v>OK</v>
      </c>
      <c r="AC46" s="36" t="str">
        <f t="shared" si="11"/>
        <v>OK</v>
      </c>
      <c r="AD46" s="36" t="str">
        <f t="shared" si="12"/>
        <v>OK</v>
      </c>
      <c r="AE46" s="36" t="str">
        <f t="shared" si="13"/>
        <v>OK</v>
      </c>
      <c r="AF46" s="48" t="str">
        <f>IF(G46-'(請填寫)附表1'!N45&lt;&gt;0,"A1不等於附表1(D)","OK")</f>
        <v>OK</v>
      </c>
      <c r="AG46" s="48" t="str">
        <f>IF(H46-'(請填寫)附表1'!Q45&lt;&gt;0,"A2不等於附表1(F)","OK")</f>
        <v>OK</v>
      </c>
      <c r="AH46" s="36" t="str">
        <f t="shared" si="14"/>
        <v>漏填地方政府執行主管機關</v>
      </c>
    </row>
    <row r="47" spans="1:34" s="3" customFormat="1" ht="34" customHeight="1">
      <c r="A47" s="65">
        <v>37</v>
      </c>
      <c r="B47" s="66">
        <f>'(請填寫)附表1'!B46</f>
        <v>0</v>
      </c>
      <c r="C47" s="65">
        <f>'(請填寫)附表1'!C46</f>
        <v>0</v>
      </c>
      <c r="D47" s="66">
        <f>'(請填寫)附表1'!D46</f>
        <v>0</v>
      </c>
      <c r="E47" s="66">
        <f>'(請填寫)附表1'!E46</f>
        <v>0</v>
      </c>
      <c r="F47" s="29"/>
      <c r="G47" s="64">
        <f>'(請填寫)附表1'!N46</f>
        <v>0</v>
      </c>
      <c r="H47" s="31">
        <f>'(請填寫)附表1'!Q46</f>
        <v>0</v>
      </c>
      <c r="I47" s="31">
        <f t="shared" si="1"/>
        <v>0</v>
      </c>
      <c r="J47" s="31">
        <f t="shared" si="2"/>
        <v>0</v>
      </c>
      <c r="K47" s="73"/>
      <c r="L47" s="74"/>
      <c r="M47" s="73"/>
      <c r="N47" s="76"/>
      <c r="O47" s="77"/>
      <c r="P47" s="76"/>
      <c r="Q47" s="75" t="e">
        <f t="shared" si="3"/>
        <v>#DIV/0!</v>
      </c>
      <c r="R47" s="75" t="e">
        <f t="shared" si="4"/>
        <v>#DIV/0!</v>
      </c>
      <c r="S47" s="75" t="e">
        <f t="shared" si="5"/>
        <v>#DIV/0!</v>
      </c>
      <c r="T47" s="39"/>
      <c r="U47" s="41">
        <f t="shared" si="6"/>
        <v>0</v>
      </c>
      <c r="V47" s="41">
        <f t="shared" si="7"/>
        <v>0</v>
      </c>
      <c r="W47" s="39"/>
      <c r="X47" s="30"/>
      <c r="Y47" s="30"/>
      <c r="Z47" s="36" t="str">
        <f t="shared" si="8"/>
        <v>OK</v>
      </c>
      <c r="AA47" s="36" t="str">
        <f t="shared" si="9"/>
        <v>OK</v>
      </c>
      <c r="AB47" s="36" t="str">
        <f t="shared" si="10"/>
        <v>OK</v>
      </c>
      <c r="AC47" s="36" t="str">
        <f t="shared" si="11"/>
        <v>OK</v>
      </c>
      <c r="AD47" s="36" t="str">
        <f t="shared" si="12"/>
        <v>OK</v>
      </c>
      <c r="AE47" s="36" t="str">
        <f t="shared" si="13"/>
        <v>OK</v>
      </c>
      <c r="AF47" s="48" t="str">
        <f>IF(G47-'(請填寫)附表1'!N46&lt;&gt;0,"A1不等於附表1(D)","OK")</f>
        <v>OK</v>
      </c>
      <c r="AG47" s="48" t="str">
        <f>IF(H47-'(請填寫)附表1'!Q46&lt;&gt;0,"A2不等於附表1(F)","OK")</f>
        <v>OK</v>
      </c>
      <c r="AH47" s="36" t="str">
        <f t="shared" si="14"/>
        <v>漏填地方政府執行主管機關</v>
      </c>
    </row>
    <row r="48" spans="1:34" s="3" customFormat="1" ht="34" customHeight="1">
      <c r="A48" s="65">
        <v>38</v>
      </c>
      <c r="B48" s="66">
        <f>'(請填寫)附表1'!B47</f>
        <v>0</v>
      </c>
      <c r="C48" s="65">
        <f>'(請填寫)附表1'!C47</f>
        <v>0</v>
      </c>
      <c r="D48" s="66">
        <f>'(請填寫)附表1'!D47</f>
        <v>0</v>
      </c>
      <c r="E48" s="66">
        <f>'(請填寫)附表1'!E47</f>
        <v>0</v>
      </c>
      <c r="F48" s="29"/>
      <c r="G48" s="64">
        <f>'(請填寫)附表1'!N47</f>
        <v>0</v>
      </c>
      <c r="H48" s="31">
        <f>'(請填寫)附表1'!Q47</f>
        <v>0</v>
      </c>
      <c r="I48" s="31">
        <f t="shared" si="1"/>
        <v>0</v>
      </c>
      <c r="J48" s="31">
        <f t="shared" si="2"/>
        <v>0</v>
      </c>
      <c r="K48" s="73"/>
      <c r="L48" s="74"/>
      <c r="M48" s="73"/>
      <c r="N48" s="76"/>
      <c r="O48" s="77"/>
      <c r="P48" s="76"/>
      <c r="Q48" s="75" t="e">
        <f t="shared" si="3"/>
        <v>#DIV/0!</v>
      </c>
      <c r="R48" s="75" t="e">
        <f t="shared" si="4"/>
        <v>#DIV/0!</v>
      </c>
      <c r="S48" s="75" t="e">
        <f t="shared" si="5"/>
        <v>#DIV/0!</v>
      </c>
      <c r="T48" s="39"/>
      <c r="U48" s="41">
        <f t="shared" si="6"/>
        <v>0</v>
      </c>
      <c r="V48" s="41">
        <f t="shared" si="7"/>
        <v>0</v>
      </c>
      <c r="W48" s="39"/>
      <c r="X48" s="30"/>
      <c r="Y48" s="30"/>
      <c r="Z48" s="36" t="str">
        <f t="shared" si="8"/>
        <v>OK</v>
      </c>
      <c r="AA48" s="36" t="str">
        <f t="shared" si="9"/>
        <v>OK</v>
      </c>
      <c r="AB48" s="36" t="str">
        <f t="shared" si="10"/>
        <v>OK</v>
      </c>
      <c r="AC48" s="36" t="str">
        <f t="shared" si="11"/>
        <v>OK</v>
      </c>
      <c r="AD48" s="36" t="str">
        <f t="shared" si="12"/>
        <v>OK</v>
      </c>
      <c r="AE48" s="36" t="str">
        <f t="shared" si="13"/>
        <v>OK</v>
      </c>
      <c r="AF48" s="48" t="str">
        <f>IF(G48-'(請填寫)附表1'!N47&lt;&gt;0,"A1不等於附表1(D)","OK")</f>
        <v>OK</v>
      </c>
      <c r="AG48" s="48" t="str">
        <f>IF(H48-'(請填寫)附表1'!Q47&lt;&gt;0,"A2不等於附表1(F)","OK")</f>
        <v>OK</v>
      </c>
      <c r="AH48" s="36" t="str">
        <f t="shared" si="14"/>
        <v>漏填地方政府執行主管機關</v>
      </c>
    </row>
    <row r="49" spans="1:34" s="3" customFormat="1" ht="34" customHeight="1">
      <c r="A49" s="65">
        <v>39</v>
      </c>
      <c r="B49" s="66">
        <f>'(請填寫)附表1'!B48</f>
        <v>0</v>
      </c>
      <c r="C49" s="65">
        <f>'(請填寫)附表1'!C48</f>
        <v>0</v>
      </c>
      <c r="D49" s="66">
        <f>'(請填寫)附表1'!D48</f>
        <v>0</v>
      </c>
      <c r="E49" s="66">
        <f>'(請填寫)附表1'!E48</f>
        <v>0</v>
      </c>
      <c r="F49" s="29"/>
      <c r="G49" s="64">
        <f>'(請填寫)附表1'!N48</f>
        <v>0</v>
      </c>
      <c r="H49" s="31">
        <f>'(請填寫)附表1'!Q48</f>
        <v>0</v>
      </c>
      <c r="I49" s="31">
        <f t="shared" si="1"/>
        <v>0</v>
      </c>
      <c r="J49" s="31">
        <f t="shared" si="2"/>
        <v>0</v>
      </c>
      <c r="K49" s="73"/>
      <c r="L49" s="74"/>
      <c r="M49" s="73"/>
      <c r="N49" s="76"/>
      <c r="O49" s="77"/>
      <c r="P49" s="76"/>
      <c r="Q49" s="75" t="e">
        <f t="shared" si="3"/>
        <v>#DIV/0!</v>
      </c>
      <c r="R49" s="75" t="e">
        <f t="shared" si="4"/>
        <v>#DIV/0!</v>
      </c>
      <c r="S49" s="75" t="e">
        <f t="shared" si="5"/>
        <v>#DIV/0!</v>
      </c>
      <c r="T49" s="39"/>
      <c r="U49" s="41">
        <f t="shared" si="6"/>
        <v>0</v>
      </c>
      <c r="V49" s="41">
        <f t="shared" si="7"/>
        <v>0</v>
      </c>
      <c r="W49" s="39"/>
      <c r="X49" s="30"/>
      <c r="Y49" s="30"/>
      <c r="Z49" s="36" t="str">
        <f t="shared" si="8"/>
        <v>OK</v>
      </c>
      <c r="AA49" s="36" t="str">
        <f t="shared" si="9"/>
        <v>OK</v>
      </c>
      <c r="AB49" s="36" t="str">
        <f t="shared" si="10"/>
        <v>OK</v>
      </c>
      <c r="AC49" s="36" t="str">
        <f t="shared" si="11"/>
        <v>OK</v>
      </c>
      <c r="AD49" s="36" t="str">
        <f t="shared" si="12"/>
        <v>OK</v>
      </c>
      <c r="AE49" s="36" t="str">
        <f t="shared" si="13"/>
        <v>OK</v>
      </c>
      <c r="AF49" s="48" t="str">
        <f>IF(G49-'(請填寫)附表1'!N48&lt;&gt;0,"A1不等於附表1(D)","OK")</f>
        <v>OK</v>
      </c>
      <c r="AG49" s="48" t="str">
        <f>IF(H49-'(請填寫)附表1'!Q48&lt;&gt;0,"A2不等於附表1(F)","OK")</f>
        <v>OK</v>
      </c>
      <c r="AH49" s="36" t="str">
        <f t="shared" si="14"/>
        <v>漏填地方政府執行主管機關</v>
      </c>
    </row>
    <row r="50" spans="1:34" s="3" customFormat="1" ht="34" customHeight="1">
      <c r="A50" s="65">
        <v>40</v>
      </c>
      <c r="B50" s="66">
        <f>'(請填寫)附表1'!B49</f>
        <v>0</v>
      </c>
      <c r="C50" s="65">
        <f>'(請填寫)附表1'!C49</f>
        <v>0</v>
      </c>
      <c r="D50" s="66">
        <f>'(請填寫)附表1'!D49</f>
        <v>0</v>
      </c>
      <c r="E50" s="66">
        <f>'(請填寫)附表1'!E49</f>
        <v>0</v>
      </c>
      <c r="F50" s="29"/>
      <c r="G50" s="64">
        <f>'(請填寫)附表1'!N49</f>
        <v>0</v>
      </c>
      <c r="H50" s="31">
        <f>'(請填寫)附表1'!Q49</f>
        <v>0</v>
      </c>
      <c r="I50" s="31">
        <f t="shared" si="1"/>
        <v>0</v>
      </c>
      <c r="J50" s="31">
        <f t="shared" si="2"/>
        <v>0</v>
      </c>
      <c r="K50" s="73"/>
      <c r="L50" s="74"/>
      <c r="M50" s="73"/>
      <c r="N50" s="76"/>
      <c r="O50" s="77"/>
      <c r="P50" s="76"/>
      <c r="Q50" s="75" t="e">
        <f t="shared" si="3"/>
        <v>#DIV/0!</v>
      </c>
      <c r="R50" s="75" t="e">
        <f t="shared" si="4"/>
        <v>#DIV/0!</v>
      </c>
      <c r="S50" s="75" t="e">
        <f t="shared" si="5"/>
        <v>#DIV/0!</v>
      </c>
      <c r="T50" s="39"/>
      <c r="U50" s="41">
        <f t="shared" si="6"/>
        <v>0</v>
      </c>
      <c r="V50" s="41">
        <f t="shared" si="7"/>
        <v>0</v>
      </c>
      <c r="W50" s="39"/>
      <c r="X50" s="30"/>
      <c r="Y50" s="30"/>
      <c r="Z50" s="36" t="str">
        <f t="shared" si="8"/>
        <v>OK</v>
      </c>
      <c r="AA50" s="36" t="str">
        <f t="shared" si="9"/>
        <v>OK</v>
      </c>
      <c r="AB50" s="36" t="str">
        <f t="shared" si="10"/>
        <v>OK</v>
      </c>
      <c r="AC50" s="36" t="str">
        <f t="shared" si="11"/>
        <v>OK</v>
      </c>
      <c r="AD50" s="36" t="str">
        <f t="shared" si="12"/>
        <v>OK</v>
      </c>
      <c r="AE50" s="36" t="str">
        <f t="shared" si="13"/>
        <v>OK</v>
      </c>
      <c r="AF50" s="48" t="str">
        <f>IF(G50-'(請填寫)附表1'!N49&lt;&gt;0,"A1不等於附表1(D)","OK")</f>
        <v>OK</v>
      </c>
      <c r="AG50" s="48" t="str">
        <f>IF(H50-'(請填寫)附表1'!Q49&lt;&gt;0,"A2不等於附表1(F)","OK")</f>
        <v>OK</v>
      </c>
      <c r="AH50" s="36" t="str">
        <f t="shared" si="14"/>
        <v>漏填地方政府執行主管機關</v>
      </c>
    </row>
    <row r="51" spans="1:34" ht="16.399999999999999" customHeight="1">
      <c r="A51" s="20" t="s">
        <v>12</v>
      </c>
      <c r="B51" s="148" t="s">
        <v>59</v>
      </c>
      <c r="C51" s="149"/>
      <c r="D51" s="149"/>
      <c r="E51" s="149"/>
      <c r="F51" s="149"/>
      <c r="G51" s="149"/>
      <c r="H51" s="149"/>
      <c r="I51" s="149"/>
      <c r="J51" s="149"/>
      <c r="K51" s="149"/>
      <c r="L51" s="149"/>
      <c r="M51" s="149"/>
      <c r="N51" s="149"/>
      <c r="O51" s="149"/>
      <c r="P51" s="149"/>
      <c r="Q51" s="149"/>
      <c r="R51" s="149"/>
      <c r="S51" s="149"/>
      <c r="T51" s="149"/>
      <c r="U51" s="149"/>
      <c r="V51" s="149"/>
      <c r="W51" s="149"/>
    </row>
    <row r="52" spans="1:34" ht="16.399999999999999" customHeight="1">
      <c r="A52" s="19" t="s">
        <v>40</v>
      </c>
      <c r="B52" s="152" t="s">
        <v>57</v>
      </c>
      <c r="C52" s="153"/>
      <c r="D52" s="153"/>
      <c r="E52" s="153"/>
      <c r="F52" s="153"/>
      <c r="G52" s="153"/>
      <c r="H52" s="153"/>
      <c r="I52" s="153"/>
      <c r="J52" s="153"/>
      <c r="K52" s="153"/>
      <c r="L52" s="153"/>
      <c r="M52" s="153"/>
      <c r="N52" s="153"/>
      <c r="O52" s="153"/>
      <c r="P52" s="153"/>
      <c r="Q52" s="153"/>
      <c r="R52" s="153"/>
      <c r="S52" s="153"/>
      <c r="T52" s="153"/>
      <c r="U52" s="153"/>
      <c r="V52" s="153"/>
      <c r="W52" s="153"/>
    </row>
    <row r="53" spans="1:34" ht="265.5" customHeight="1">
      <c r="A53" s="19" t="s">
        <v>41</v>
      </c>
      <c r="B53" s="150" t="s">
        <v>65</v>
      </c>
      <c r="C53" s="151"/>
      <c r="D53" s="151"/>
      <c r="E53" s="151"/>
      <c r="F53" s="151"/>
      <c r="G53" s="151"/>
      <c r="H53" s="151"/>
      <c r="I53" s="151"/>
      <c r="J53" s="151"/>
      <c r="K53" s="151"/>
      <c r="L53" s="151"/>
      <c r="M53" s="151"/>
      <c r="N53" s="151"/>
      <c r="O53" s="151"/>
      <c r="P53" s="151"/>
      <c r="Q53" s="151"/>
      <c r="R53" s="151"/>
      <c r="S53" s="151"/>
      <c r="T53" s="151"/>
      <c r="U53" s="151"/>
      <c r="V53" s="151"/>
      <c r="W53" s="151"/>
    </row>
    <row r="54" spans="1:34" ht="196" customHeight="1">
      <c r="A54" s="96" t="s">
        <v>19</v>
      </c>
      <c r="B54" s="150" t="s">
        <v>67</v>
      </c>
      <c r="C54" s="151"/>
      <c r="D54" s="151"/>
      <c r="E54" s="151"/>
      <c r="F54" s="151"/>
      <c r="G54" s="151"/>
      <c r="H54" s="151"/>
      <c r="I54" s="151"/>
      <c r="J54" s="151"/>
      <c r="K54" s="151"/>
      <c r="L54" s="151"/>
      <c r="M54" s="151"/>
      <c r="N54" s="151"/>
      <c r="O54" s="151"/>
      <c r="P54" s="151"/>
      <c r="Q54" s="151"/>
      <c r="R54" s="151"/>
      <c r="S54" s="151"/>
      <c r="T54" s="151"/>
      <c r="U54" s="151"/>
      <c r="V54" s="151"/>
      <c r="W54" s="151"/>
    </row>
    <row r="55" spans="1:34" ht="18" customHeight="1">
      <c r="A55" s="9"/>
      <c r="B55" s="9"/>
      <c r="C55" s="9"/>
      <c r="D55" s="10"/>
      <c r="E55" s="10"/>
      <c r="F55" s="10"/>
      <c r="G55" s="10"/>
      <c r="H55" s="10"/>
      <c r="I55" s="10"/>
      <c r="J55" s="10"/>
      <c r="K55" s="10"/>
      <c r="L55" s="10"/>
      <c r="M55" s="10"/>
      <c r="N55" s="10"/>
      <c r="O55" s="10"/>
      <c r="P55" s="10"/>
      <c r="Q55" s="10"/>
      <c r="R55" s="10"/>
      <c r="S55" s="10"/>
      <c r="T55" s="10"/>
      <c r="U55" s="10"/>
      <c r="V55" s="10"/>
      <c r="W55" s="10"/>
    </row>
    <row r="56" spans="1:34" s="3" customFormat="1" ht="19.5">
      <c r="A56" s="4" t="s">
        <v>16</v>
      </c>
      <c r="B56" s="4"/>
      <c r="C56" s="4"/>
      <c r="F56" s="5" t="s">
        <v>5</v>
      </c>
      <c r="G56" s="5"/>
      <c r="K56" s="6" t="s">
        <v>7</v>
      </c>
      <c r="P56" s="6" t="s">
        <v>6</v>
      </c>
      <c r="U56" s="6"/>
    </row>
    <row r="57" spans="1:34" s="3" customFormat="1" ht="19.5">
      <c r="A57" s="4" t="s">
        <v>4</v>
      </c>
      <c r="B57" s="4"/>
      <c r="C57" s="4"/>
      <c r="D57"/>
      <c r="E57"/>
      <c r="F57"/>
      <c r="G57"/>
      <c r="H57"/>
      <c r="I57"/>
      <c r="J57"/>
      <c r="K57"/>
      <c r="L57"/>
      <c r="M57"/>
      <c r="N57"/>
      <c r="O57"/>
      <c r="P57"/>
      <c r="Q57"/>
      <c r="R57"/>
      <c r="S57"/>
      <c r="T57"/>
      <c r="U57"/>
      <c r="V57"/>
      <c r="W57"/>
      <c r="X57"/>
      <c r="Y57"/>
      <c r="Z57"/>
      <c r="AA57"/>
      <c r="AB57"/>
    </row>
  </sheetData>
  <mergeCells count="46">
    <mergeCell ref="AH6:AH9"/>
    <mergeCell ref="Z5:AH5"/>
    <mergeCell ref="AA6:AA9"/>
    <mergeCell ref="AB6:AB9"/>
    <mergeCell ref="AC6:AC9"/>
    <mergeCell ref="AD6:AD9"/>
    <mergeCell ref="Y6:Y9"/>
    <mergeCell ref="Z6:Z9"/>
    <mergeCell ref="AE6:AE9"/>
    <mergeCell ref="AF6:AF9"/>
    <mergeCell ref="AG6:AG9"/>
    <mergeCell ref="X6:X9"/>
    <mergeCell ref="A4:C4"/>
    <mergeCell ref="D4:F4"/>
    <mergeCell ref="V4:W4"/>
    <mergeCell ref="W8:W9"/>
    <mergeCell ref="A5:W5"/>
    <mergeCell ref="B7:B9"/>
    <mergeCell ref="C7:C9"/>
    <mergeCell ref="E7:E9"/>
    <mergeCell ref="U7:W7"/>
    <mergeCell ref="U8:V8"/>
    <mergeCell ref="F7:F9"/>
    <mergeCell ref="G6:H6"/>
    <mergeCell ref="A6:E6"/>
    <mergeCell ref="I6:J6"/>
    <mergeCell ref="K6:P6"/>
    <mergeCell ref="A2:W2"/>
    <mergeCell ref="A3:W3"/>
    <mergeCell ref="Q6:S6"/>
    <mergeCell ref="U6:V6"/>
    <mergeCell ref="A10:F10"/>
    <mergeCell ref="T8:T9"/>
    <mergeCell ref="A7:A9"/>
    <mergeCell ref="B51:W51"/>
    <mergeCell ref="B53:W53"/>
    <mergeCell ref="B54:W54"/>
    <mergeCell ref="B52:W52"/>
    <mergeCell ref="I8:J8"/>
    <mergeCell ref="K8:L8"/>
    <mergeCell ref="M8:N8"/>
    <mergeCell ref="O8:P8"/>
    <mergeCell ref="Q8:S8"/>
    <mergeCell ref="D7:D9"/>
    <mergeCell ref="G7:H8"/>
    <mergeCell ref="I7:T7"/>
  </mergeCells>
  <phoneticPr fontId="1" type="noConversion"/>
  <conditionalFormatting sqref="H11:J50">
    <cfRule type="expression" dxfId="112" priority="1">
      <formula>(#REF!+#REF!)&lt;&gt;#REF!</formula>
    </cfRule>
  </conditionalFormatting>
  <conditionalFormatting sqref="H11:M11 H12:J50 K12:M28">
    <cfRule type="expression" dxfId="111" priority="2">
      <formula>(#REF!+#REF!+#REF!)&gt;#REF!</formula>
    </cfRule>
  </conditionalFormatting>
  <conditionalFormatting sqref="J11:V11 K12:P28 J12:J50 T12:T28 Q12:S50 U12:V50">
    <cfRule type="expression" dxfId="110" priority="3">
      <formula>(#REF!+$N11+#REF!)&lt;&gt;#REF!</formula>
    </cfRule>
  </conditionalFormatting>
  <printOptions horizontalCentered="1"/>
  <pageMargins left="0.25" right="0.25" top="0.75" bottom="0.75" header="0.3" footer="0.3"/>
  <pageSetup paperSize="9" scale="4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555362B6-B926-4793-A8AE-EFDDAB38C182}">
          <x14:formula1>
            <xm:f>類型!$A$2:$A$15</xm:f>
          </x14:formula1>
          <xm:sqref>T11:T50</xm:sqref>
        </x14:dataValidation>
        <x14:dataValidation type="list" allowBlank="1" showInputMessage="1" showErrorMessage="1" xr:uid="{C52C6019-CDBD-4998-992D-BAE9A7F7864B}">
          <x14:formula1>
            <xm:f>類型!$B$2:$B$11</xm:f>
          </x14:formula1>
          <xm:sqref>W11:W50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B5989-C9BF-428E-A412-C4778004C3AB}">
  <sheetPr>
    <tabColor theme="5"/>
  </sheetPr>
  <dimension ref="A1:Y5"/>
  <sheetViews>
    <sheetView workbookViewId="0">
      <pane xSplit="1" ySplit="1" topLeftCell="B2" activePane="bottomRight" state="frozen"/>
      <selection pane="topRight" activeCell="B1" sqref="B1"/>
      <selection pane="bottomLeft" activeCell="A2" sqref="A2"/>
      <selection pane="bottomRight" sqref="A1:B1"/>
    </sheetView>
  </sheetViews>
  <sheetFormatPr defaultRowHeight="17"/>
  <cols>
    <col min="1" max="1" width="7.6328125" style="89" customWidth="1"/>
    <col min="2" max="2" width="60.6328125" style="100" customWidth="1"/>
    <col min="3" max="3" width="7.6328125" style="89" customWidth="1"/>
    <col min="4" max="4" width="60.6328125" style="100" customWidth="1"/>
    <col min="5" max="16384" width="8.7265625" style="89"/>
  </cols>
  <sheetData>
    <row r="1" spans="1:25" s="103" customFormat="1">
      <c r="A1" s="172" t="s">
        <v>1591</v>
      </c>
      <c r="B1" s="172"/>
      <c r="C1" s="173" t="s">
        <v>56</v>
      </c>
      <c r="D1" s="173"/>
    </row>
    <row r="2" spans="1:25" ht="34">
      <c r="A2" s="92" t="s">
        <v>12</v>
      </c>
      <c r="B2" s="98" t="s">
        <v>50</v>
      </c>
      <c r="C2" s="93" t="s">
        <v>12</v>
      </c>
      <c r="D2" s="98" t="s">
        <v>59</v>
      </c>
      <c r="E2" s="90"/>
      <c r="F2" s="90"/>
      <c r="G2" s="90"/>
      <c r="H2" s="90"/>
      <c r="I2" s="90"/>
      <c r="J2" s="90"/>
      <c r="K2" s="90"/>
      <c r="L2" s="90"/>
      <c r="M2" s="90"/>
      <c r="N2" s="90"/>
      <c r="O2" s="90"/>
      <c r="P2" s="90"/>
      <c r="Q2" s="90"/>
      <c r="R2" s="90"/>
      <c r="S2" s="90"/>
      <c r="T2" s="90"/>
      <c r="U2" s="90"/>
      <c r="V2" s="90"/>
      <c r="W2" s="90"/>
      <c r="X2" s="90"/>
      <c r="Y2" s="90"/>
    </row>
    <row r="3" spans="1:25" ht="51">
      <c r="A3" s="95" t="s">
        <v>14</v>
      </c>
      <c r="B3" s="98" t="s">
        <v>59</v>
      </c>
      <c r="C3" s="94" t="s">
        <v>40</v>
      </c>
      <c r="D3" s="101" t="s">
        <v>57</v>
      </c>
      <c r="E3" s="91"/>
      <c r="F3" s="91"/>
      <c r="G3" s="91"/>
      <c r="H3" s="91"/>
      <c r="I3" s="91"/>
      <c r="J3" s="91"/>
      <c r="K3" s="91"/>
      <c r="L3" s="91"/>
      <c r="M3" s="91"/>
      <c r="N3" s="91"/>
      <c r="O3" s="91"/>
      <c r="P3" s="91"/>
      <c r="Q3" s="91"/>
      <c r="R3" s="91"/>
      <c r="S3" s="91"/>
      <c r="T3" s="91"/>
      <c r="U3" s="91"/>
      <c r="V3" s="91"/>
      <c r="W3" s="91"/>
      <c r="X3" s="91"/>
      <c r="Y3" s="91"/>
    </row>
    <row r="4" spans="1:25" ht="409.5">
      <c r="A4" s="95" t="s">
        <v>18</v>
      </c>
      <c r="B4" s="99" t="s">
        <v>49</v>
      </c>
      <c r="C4" s="94" t="s">
        <v>41</v>
      </c>
      <c r="D4" s="102" t="s">
        <v>65</v>
      </c>
    </row>
    <row r="5" spans="1:25" ht="187">
      <c r="A5" s="95" t="s">
        <v>19</v>
      </c>
      <c r="B5" s="99" t="s">
        <v>1577</v>
      </c>
      <c r="C5" s="97" t="s">
        <v>19</v>
      </c>
      <c r="D5" s="102" t="s">
        <v>67</v>
      </c>
    </row>
  </sheetData>
  <sheetProtection algorithmName="SHA-512" hashValue="3bQusKllGvoeBypOJdEHI2cB8SofvIql/b3XN44DrDVRUQ3SErtGjGtPkbEsEZnthmEifs0LXeLJ2zYL+4FXjg==" saltValue="j7aaq6a6Vzjwgh3YMs1AXA==" spinCount="100000" sheet="1" objects="1" scenarios="1" formatCells="0" formatColumns="0" formatRows="0" autoFilter="0"/>
  <mergeCells count="2">
    <mergeCell ref="A1:B1"/>
    <mergeCell ref="C1:D1"/>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B47B3-4483-4C01-9911-3062DBCD054B}">
  <sheetPr>
    <tabColor rgb="FF92D050"/>
    <pageSetUpPr fitToPage="1"/>
  </sheetPr>
  <dimension ref="A1:F825"/>
  <sheetViews>
    <sheetView zoomScaleNormal="100" workbookViewId="0">
      <pane xSplit="2" ySplit="1" topLeftCell="C618" activePane="bottomRight" state="frozen"/>
      <selection pane="topRight" activeCell="C1" sqref="C1"/>
      <selection pane="bottomLeft" activeCell="A2" sqref="A2"/>
      <selection pane="bottomRight"/>
    </sheetView>
  </sheetViews>
  <sheetFormatPr defaultRowHeight="17"/>
  <cols>
    <col min="1" max="1" width="17.08984375" style="58" bestFit="1" customWidth="1"/>
    <col min="2" max="3" width="35.6328125" style="59" customWidth="1"/>
    <col min="4" max="4" width="15.90625" style="60" bestFit="1" customWidth="1"/>
    <col min="5" max="5" width="14.54296875" style="49" bestFit="1" customWidth="1"/>
    <col min="6" max="256" width="30.26953125" style="49" customWidth="1"/>
    <col min="257" max="16384" width="8.7265625" style="49"/>
  </cols>
  <sheetData>
    <row r="1" spans="1:6">
      <c r="A1" s="61" t="s">
        <v>113</v>
      </c>
      <c r="B1" s="61" t="s">
        <v>114</v>
      </c>
      <c r="C1" s="61" t="s">
        <v>115</v>
      </c>
      <c r="D1" s="62" t="s">
        <v>116</v>
      </c>
      <c r="E1" s="61" t="s">
        <v>117</v>
      </c>
    </row>
    <row r="2" spans="1:6" ht="51">
      <c r="A2" s="50" t="s">
        <v>118</v>
      </c>
      <c r="B2" s="51" t="s">
        <v>928</v>
      </c>
      <c r="C2" s="51" t="s">
        <v>929</v>
      </c>
      <c r="D2" s="52">
        <v>2272000</v>
      </c>
      <c r="E2" s="53" t="s">
        <v>904</v>
      </c>
    </row>
    <row r="3" spans="1:6" ht="34">
      <c r="A3" s="50" t="s">
        <v>119</v>
      </c>
      <c r="B3" s="51" t="s">
        <v>930</v>
      </c>
      <c r="C3" s="51" t="s">
        <v>931</v>
      </c>
      <c r="D3" s="52">
        <v>5436000</v>
      </c>
      <c r="E3" s="53" t="s">
        <v>904</v>
      </c>
      <c r="F3" s="63"/>
    </row>
    <row r="4" spans="1:6" ht="68">
      <c r="A4" s="50" t="s">
        <v>120</v>
      </c>
      <c r="B4" s="51" t="s">
        <v>932</v>
      </c>
      <c r="C4" s="51" t="s">
        <v>933</v>
      </c>
      <c r="D4" s="52">
        <v>30000000</v>
      </c>
      <c r="E4" s="53" t="s">
        <v>904</v>
      </c>
    </row>
    <row r="5" spans="1:6" ht="34">
      <c r="A5" s="50" t="str">
        <f t="shared" ref="A5:A12" si="0">A4</f>
        <v>民政處</v>
      </c>
      <c r="B5" s="51" t="s">
        <v>121</v>
      </c>
      <c r="C5" s="51" t="s">
        <v>934</v>
      </c>
      <c r="D5" s="52">
        <v>3300000</v>
      </c>
      <c r="E5" s="53" t="s">
        <v>904</v>
      </c>
    </row>
    <row r="6" spans="1:6" ht="85">
      <c r="A6" s="50" t="str">
        <f t="shared" si="0"/>
        <v>民政處</v>
      </c>
      <c r="B6" s="51" t="s">
        <v>122</v>
      </c>
      <c r="C6" s="51" t="s">
        <v>934</v>
      </c>
      <c r="D6" s="52">
        <v>6352000</v>
      </c>
      <c r="E6" s="53" t="s">
        <v>904</v>
      </c>
    </row>
    <row r="7" spans="1:6" ht="68">
      <c r="A7" s="50" t="str">
        <f t="shared" si="0"/>
        <v>民政處</v>
      </c>
      <c r="B7" s="51" t="s">
        <v>123</v>
      </c>
      <c r="C7" s="51" t="s">
        <v>935</v>
      </c>
      <c r="D7" s="52">
        <v>2108000</v>
      </c>
      <c r="E7" s="53" t="s">
        <v>904</v>
      </c>
    </row>
    <row r="8" spans="1:6" ht="51">
      <c r="A8" s="50" t="str">
        <f t="shared" si="0"/>
        <v>民政處</v>
      </c>
      <c r="B8" s="51" t="s">
        <v>124</v>
      </c>
      <c r="C8" s="51" t="s">
        <v>935</v>
      </c>
      <c r="D8" s="52">
        <v>58000</v>
      </c>
      <c r="E8" s="53" t="s">
        <v>904</v>
      </c>
    </row>
    <row r="9" spans="1:6" ht="51">
      <c r="A9" s="50" t="str">
        <f t="shared" si="0"/>
        <v>民政處</v>
      </c>
      <c r="B9" s="51" t="s">
        <v>125</v>
      </c>
      <c r="C9" s="51" t="s">
        <v>936</v>
      </c>
      <c r="D9" s="52">
        <v>12000</v>
      </c>
      <c r="E9" s="53" t="s">
        <v>904</v>
      </c>
    </row>
    <row r="10" spans="1:6" ht="51">
      <c r="A10" s="50" t="str">
        <f t="shared" si="0"/>
        <v>民政處</v>
      </c>
      <c r="B10" s="51" t="s">
        <v>126</v>
      </c>
      <c r="C10" s="51" t="s">
        <v>937</v>
      </c>
      <c r="D10" s="52">
        <v>23590000</v>
      </c>
      <c r="E10" s="53" t="s">
        <v>904</v>
      </c>
    </row>
    <row r="11" spans="1:6" ht="34">
      <c r="A11" s="50" t="str">
        <f t="shared" si="0"/>
        <v>民政處</v>
      </c>
      <c r="B11" s="51" t="s">
        <v>127</v>
      </c>
      <c r="C11" s="51" t="s">
        <v>938</v>
      </c>
      <c r="D11" s="52">
        <v>46000</v>
      </c>
      <c r="E11" s="53" t="s">
        <v>904</v>
      </c>
    </row>
    <row r="12" spans="1:6" ht="34">
      <c r="A12" s="50" t="str">
        <f t="shared" si="0"/>
        <v>民政處</v>
      </c>
      <c r="B12" s="51" t="s">
        <v>128</v>
      </c>
      <c r="C12" s="51" t="s">
        <v>939</v>
      </c>
      <c r="D12" s="52">
        <v>200000</v>
      </c>
      <c r="E12" s="53" t="s">
        <v>904</v>
      </c>
    </row>
    <row r="13" spans="1:6" ht="34">
      <c r="A13" s="50" t="s">
        <v>129</v>
      </c>
      <c r="B13" s="51" t="s">
        <v>940</v>
      </c>
      <c r="C13" s="51" t="s">
        <v>941</v>
      </c>
      <c r="D13" s="52">
        <v>2102500</v>
      </c>
      <c r="E13" s="53" t="s">
        <v>904</v>
      </c>
    </row>
    <row r="14" spans="1:6" ht="51">
      <c r="A14" s="50" t="str">
        <f t="shared" ref="A14:A77" si="1">A13</f>
        <v>社會及勞動局</v>
      </c>
      <c r="B14" s="51" t="s">
        <v>130</v>
      </c>
      <c r="C14" s="51" t="s">
        <v>942</v>
      </c>
      <c r="D14" s="52">
        <v>1880000</v>
      </c>
      <c r="E14" s="53" t="s">
        <v>904</v>
      </c>
    </row>
    <row r="15" spans="1:6" ht="51">
      <c r="A15" s="50" t="str">
        <f t="shared" si="1"/>
        <v>社會及勞動局</v>
      </c>
      <c r="B15" s="51" t="s">
        <v>131</v>
      </c>
      <c r="C15" s="51" t="s">
        <v>943</v>
      </c>
      <c r="D15" s="52">
        <v>6733484</v>
      </c>
      <c r="E15" s="53" t="s">
        <v>904</v>
      </c>
    </row>
    <row r="16" spans="1:6" ht="34">
      <c r="A16" s="50" t="str">
        <f t="shared" si="1"/>
        <v>社會及勞動局</v>
      </c>
      <c r="B16" s="51" t="s">
        <v>132</v>
      </c>
      <c r="C16" s="51" t="s">
        <v>944</v>
      </c>
      <c r="D16" s="52">
        <v>4000000</v>
      </c>
      <c r="E16" s="53" t="s">
        <v>904</v>
      </c>
    </row>
    <row r="17" spans="1:5" ht="34">
      <c r="A17" s="50" t="str">
        <f t="shared" si="1"/>
        <v>社會及勞動局</v>
      </c>
      <c r="B17" s="51" t="s">
        <v>133</v>
      </c>
      <c r="C17" s="51" t="s">
        <v>945</v>
      </c>
      <c r="D17" s="52">
        <v>33076417</v>
      </c>
      <c r="E17" s="53" t="s">
        <v>904</v>
      </c>
    </row>
    <row r="18" spans="1:5" ht="34">
      <c r="A18" s="50" t="str">
        <f t="shared" si="1"/>
        <v>社會及勞動局</v>
      </c>
      <c r="B18" s="51" t="s">
        <v>134</v>
      </c>
      <c r="C18" s="51" t="s">
        <v>946</v>
      </c>
      <c r="D18" s="52">
        <v>320000</v>
      </c>
      <c r="E18" s="53" t="s">
        <v>904</v>
      </c>
    </row>
    <row r="19" spans="1:5" ht="51">
      <c r="A19" s="50" t="str">
        <f t="shared" si="1"/>
        <v>社會及勞動局</v>
      </c>
      <c r="B19" s="51" t="s">
        <v>135</v>
      </c>
      <c r="C19" s="51" t="s">
        <v>947</v>
      </c>
      <c r="D19" s="52">
        <v>1446000</v>
      </c>
      <c r="E19" s="53" t="s">
        <v>904</v>
      </c>
    </row>
    <row r="20" spans="1:5" ht="51">
      <c r="A20" s="50" t="str">
        <f t="shared" si="1"/>
        <v>社會及勞動局</v>
      </c>
      <c r="B20" s="51" t="s">
        <v>136</v>
      </c>
      <c r="C20" s="51" t="s">
        <v>948</v>
      </c>
      <c r="D20" s="52">
        <v>1300000</v>
      </c>
      <c r="E20" s="53" t="s">
        <v>904</v>
      </c>
    </row>
    <row r="21" spans="1:5" ht="34">
      <c r="A21" s="50" t="str">
        <f t="shared" si="1"/>
        <v>社會及勞動局</v>
      </c>
      <c r="B21" s="51" t="s">
        <v>137</v>
      </c>
      <c r="C21" s="51" t="s">
        <v>949</v>
      </c>
      <c r="D21" s="52">
        <v>3227883</v>
      </c>
      <c r="E21" s="53" t="s">
        <v>904</v>
      </c>
    </row>
    <row r="22" spans="1:5" ht="34">
      <c r="A22" s="50" t="str">
        <f t="shared" si="1"/>
        <v>社會及勞動局</v>
      </c>
      <c r="B22" s="51" t="s">
        <v>138</v>
      </c>
      <c r="C22" s="51" t="s">
        <v>950</v>
      </c>
      <c r="D22" s="52">
        <v>1706838</v>
      </c>
      <c r="E22" s="53" t="s">
        <v>904</v>
      </c>
    </row>
    <row r="23" spans="1:5" ht="34">
      <c r="A23" s="50" t="str">
        <f t="shared" si="1"/>
        <v>社會及勞動局</v>
      </c>
      <c r="B23" s="51" t="s">
        <v>139</v>
      </c>
      <c r="C23" s="51" t="s">
        <v>951</v>
      </c>
      <c r="D23" s="52">
        <v>1263084</v>
      </c>
      <c r="E23" s="53" t="s">
        <v>904</v>
      </c>
    </row>
    <row r="24" spans="1:5" ht="34">
      <c r="A24" s="50" t="str">
        <f t="shared" si="1"/>
        <v>社會及勞動局</v>
      </c>
      <c r="B24" s="51" t="s">
        <v>140</v>
      </c>
      <c r="C24" s="51" t="s">
        <v>952</v>
      </c>
      <c r="D24" s="52">
        <v>241892</v>
      </c>
      <c r="E24" s="53" t="s">
        <v>904</v>
      </c>
    </row>
    <row r="25" spans="1:5" ht="34">
      <c r="A25" s="50" t="str">
        <f t="shared" si="1"/>
        <v>社會及勞動局</v>
      </c>
      <c r="B25" s="51" t="s">
        <v>141</v>
      </c>
      <c r="C25" s="51" t="s">
        <v>953</v>
      </c>
      <c r="D25" s="52">
        <v>915329</v>
      </c>
      <c r="E25" s="53" t="s">
        <v>904</v>
      </c>
    </row>
    <row r="26" spans="1:5" ht="34">
      <c r="A26" s="50" t="str">
        <f t="shared" si="1"/>
        <v>社會及勞動局</v>
      </c>
      <c r="B26" s="51" t="s">
        <v>142</v>
      </c>
      <c r="C26" s="51" t="s">
        <v>954</v>
      </c>
      <c r="D26" s="52">
        <v>280000</v>
      </c>
      <c r="E26" s="53" t="s">
        <v>904</v>
      </c>
    </row>
    <row r="27" spans="1:5" ht="51">
      <c r="A27" s="50" t="str">
        <f t="shared" si="1"/>
        <v>社會及勞動局</v>
      </c>
      <c r="B27" s="51" t="s">
        <v>143</v>
      </c>
      <c r="C27" s="51" t="s">
        <v>955</v>
      </c>
      <c r="D27" s="52">
        <v>98924</v>
      </c>
      <c r="E27" s="53" t="s">
        <v>904</v>
      </c>
    </row>
    <row r="28" spans="1:5" ht="51">
      <c r="A28" s="50" t="str">
        <f t="shared" si="1"/>
        <v>社會及勞動局</v>
      </c>
      <c r="B28" s="51" t="s">
        <v>144</v>
      </c>
      <c r="C28" s="51" t="s">
        <v>956</v>
      </c>
      <c r="D28" s="52">
        <v>5922000</v>
      </c>
      <c r="E28" s="53" t="s">
        <v>904</v>
      </c>
    </row>
    <row r="29" spans="1:5" ht="34">
      <c r="A29" s="50" t="str">
        <f t="shared" si="1"/>
        <v>社會及勞動局</v>
      </c>
      <c r="B29" s="51" t="s">
        <v>145</v>
      </c>
      <c r="C29" s="51" t="s">
        <v>957</v>
      </c>
      <c r="D29" s="52">
        <v>851000</v>
      </c>
      <c r="E29" s="53" t="s">
        <v>904</v>
      </c>
    </row>
    <row r="30" spans="1:5" ht="34">
      <c r="A30" s="50" t="str">
        <f t="shared" si="1"/>
        <v>社會及勞動局</v>
      </c>
      <c r="B30" s="51" t="s">
        <v>146</v>
      </c>
      <c r="C30" s="51" t="s">
        <v>958</v>
      </c>
      <c r="D30" s="52">
        <v>400000</v>
      </c>
      <c r="E30" s="53" t="s">
        <v>904</v>
      </c>
    </row>
    <row r="31" spans="1:5" ht="34">
      <c r="A31" s="50" t="str">
        <f t="shared" si="1"/>
        <v>社會及勞動局</v>
      </c>
      <c r="B31" s="51" t="s">
        <v>147</v>
      </c>
      <c r="C31" s="51" t="s">
        <v>959</v>
      </c>
      <c r="D31" s="52">
        <v>2152000</v>
      </c>
      <c r="E31" s="53" t="s">
        <v>904</v>
      </c>
    </row>
    <row r="32" spans="1:5" ht="34">
      <c r="A32" s="50" t="str">
        <f t="shared" si="1"/>
        <v>社會及勞動局</v>
      </c>
      <c r="B32" s="51" t="s">
        <v>148</v>
      </c>
      <c r="C32" s="51" t="s">
        <v>960</v>
      </c>
      <c r="D32" s="52">
        <v>4200000</v>
      </c>
      <c r="E32" s="53" t="s">
        <v>904</v>
      </c>
    </row>
    <row r="33" spans="1:5" ht="51">
      <c r="A33" s="50" t="str">
        <f t="shared" si="1"/>
        <v>社會及勞動局</v>
      </c>
      <c r="B33" s="51" t="s">
        <v>149</v>
      </c>
      <c r="C33" s="51" t="s">
        <v>959</v>
      </c>
      <c r="D33" s="52">
        <v>5800000</v>
      </c>
      <c r="E33" s="53" t="s">
        <v>904</v>
      </c>
    </row>
    <row r="34" spans="1:5" ht="51">
      <c r="A34" s="50" t="str">
        <f t="shared" si="1"/>
        <v>社會及勞動局</v>
      </c>
      <c r="B34" s="51" t="s">
        <v>150</v>
      </c>
      <c r="C34" s="51" t="s">
        <v>959</v>
      </c>
      <c r="D34" s="52">
        <v>44438000</v>
      </c>
      <c r="E34" s="53" t="s">
        <v>904</v>
      </c>
    </row>
    <row r="35" spans="1:5" ht="34">
      <c r="A35" s="50" t="str">
        <f t="shared" si="1"/>
        <v>社會及勞動局</v>
      </c>
      <c r="B35" s="51" t="s">
        <v>151</v>
      </c>
      <c r="C35" s="51" t="s">
        <v>961</v>
      </c>
      <c r="D35" s="52">
        <v>1100000</v>
      </c>
      <c r="E35" s="53" t="s">
        <v>904</v>
      </c>
    </row>
    <row r="36" spans="1:5" ht="51">
      <c r="A36" s="50" t="str">
        <f t="shared" si="1"/>
        <v>社會及勞動局</v>
      </c>
      <c r="B36" s="51" t="s">
        <v>152</v>
      </c>
      <c r="C36" s="51" t="s">
        <v>961</v>
      </c>
      <c r="D36" s="52">
        <v>2072000</v>
      </c>
      <c r="E36" s="53" t="s">
        <v>904</v>
      </c>
    </row>
    <row r="37" spans="1:5" ht="51">
      <c r="A37" s="50" t="str">
        <f t="shared" si="1"/>
        <v>社會及勞動局</v>
      </c>
      <c r="B37" s="51" t="s">
        <v>153</v>
      </c>
      <c r="C37" s="51" t="s">
        <v>961</v>
      </c>
      <c r="D37" s="52">
        <v>892000</v>
      </c>
      <c r="E37" s="53" t="s">
        <v>904</v>
      </c>
    </row>
    <row r="38" spans="1:5" ht="51">
      <c r="A38" s="50" t="str">
        <f t="shared" si="1"/>
        <v>社會及勞動局</v>
      </c>
      <c r="B38" s="51" t="s">
        <v>154</v>
      </c>
      <c r="C38" s="51" t="s">
        <v>961</v>
      </c>
      <c r="D38" s="52">
        <v>1200000</v>
      </c>
      <c r="E38" s="53" t="s">
        <v>904</v>
      </c>
    </row>
    <row r="39" spans="1:5" ht="51">
      <c r="A39" s="50" t="str">
        <f t="shared" si="1"/>
        <v>社會及勞動局</v>
      </c>
      <c r="B39" s="51" t="s">
        <v>155</v>
      </c>
      <c r="C39" s="51" t="s">
        <v>961</v>
      </c>
      <c r="D39" s="52">
        <v>800000</v>
      </c>
      <c r="E39" s="53" t="s">
        <v>904</v>
      </c>
    </row>
    <row r="40" spans="1:5" ht="68">
      <c r="A40" s="50" t="str">
        <f t="shared" si="1"/>
        <v>社會及勞動局</v>
      </c>
      <c r="B40" s="51" t="s">
        <v>156</v>
      </c>
      <c r="C40" s="51" t="s">
        <v>962</v>
      </c>
      <c r="D40" s="52">
        <v>1121632</v>
      </c>
      <c r="E40" s="53" t="s">
        <v>904</v>
      </c>
    </row>
    <row r="41" spans="1:5" ht="68">
      <c r="A41" s="50" t="str">
        <f t="shared" si="1"/>
        <v>社會及勞動局</v>
      </c>
      <c r="B41" s="51" t="s">
        <v>157</v>
      </c>
      <c r="C41" s="51" t="s">
        <v>962</v>
      </c>
      <c r="D41" s="52">
        <v>560816</v>
      </c>
      <c r="E41" s="53" t="s">
        <v>904</v>
      </c>
    </row>
    <row r="42" spans="1:5" ht="68">
      <c r="A42" s="50" t="str">
        <f t="shared" si="1"/>
        <v>社會及勞動局</v>
      </c>
      <c r="B42" s="51" t="s">
        <v>158</v>
      </c>
      <c r="C42" s="51" t="s">
        <v>962</v>
      </c>
      <c r="D42" s="52">
        <v>116000</v>
      </c>
      <c r="E42" s="53" t="s">
        <v>904</v>
      </c>
    </row>
    <row r="43" spans="1:5" ht="68">
      <c r="A43" s="50" t="str">
        <f t="shared" si="1"/>
        <v>社會及勞動局</v>
      </c>
      <c r="B43" s="51" t="s">
        <v>159</v>
      </c>
      <c r="C43" s="51" t="s">
        <v>963</v>
      </c>
      <c r="D43" s="52">
        <v>791000</v>
      </c>
      <c r="E43" s="53" t="s">
        <v>904</v>
      </c>
    </row>
    <row r="44" spans="1:5" ht="85">
      <c r="A44" s="50" t="str">
        <f t="shared" si="1"/>
        <v>社會及勞動局</v>
      </c>
      <c r="B44" s="51" t="s">
        <v>160</v>
      </c>
      <c r="C44" s="51" t="s">
        <v>962</v>
      </c>
      <c r="D44" s="52">
        <v>900000</v>
      </c>
      <c r="E44" s="53" t="s">
        <v>904</v>
      </c>
    </row>
    <row r="45" spans="1:5" ht="68">
      <c r="A45" s="50" t="str">
        <f t="shared" si="1"/>
        <v>社會及勞動局</v>
      </c>
      <c r="B45" s="51" t="s">
        <v>161</v>
      </c>
      <c r="C45" s="51" t="s">
        <v>962</v>
      </c>
      <c r="D45" s="52">
        <v>1000000</v>
      </c>
      <c r="E45" s="53" t="s">
        <v>904</v>
      </c>
    </row>
    <row r="46" spans="1:5" ht="68">
      <c r="A46" s="50" t="str">
        <f t="shared" si="1"/>
        <v>社會及勞動局</v>
      </c>
      <c r="B46" s="51" t="s">
        <v>162</v>
      </c>
      <c r="C46" s="51" t="s">
        <v>962</v>
      </c>
      <c r="D46" s="52">
        <v>2000000</v>
      </c>
      <c r="E46" s="53" t="s">
        <v>904</v>
      </c>
    </row>
    <row r="47" spans="1:5" ht="68">
      <c r="A47" s="50" t="str">
        <f t="shared" si="1"/>
        <v>社會及勞動局</v>
      </c>
      <c r="B47" s="51" t="s">
        <v>163</v>
      </c>
      <c r="C47" s="51" t="s">
        <v>962</v>
      </c>
      <c r="D47" s="52">
        <v>80000</v>
      </c>
      <c r="E47" s="53" t="s">
        <v>904</v>
      </c>
    </row>
    <row r="48" spans="1:5" ht="34">
      <c r="A48" s="50" t="str">
        <f t="shared" si="1"/>
        <v>社會及勞動局</v>
      </c>
      <c r="B48" s="51" t="s">
        <v>164</v>
      </c>
      <c r="C48" s="51" t="s">
        <v>964</v>
      </c>
      <c r="D48" s="52">
        <v>843328</v>
      </c>
      <c r="E48" s="53" t="s">
        <v>904</v>
      </c>
    </row>
    <row r="49" spans="1:5" ht="51">
      <c r="A49" s="50" t="str">
        <f t="shared" si="1"/>
        <v>社會及勞動局</v>
      </c>
      <c r="B49" s="51" t="s">
        <v>165</v>
      </c>
      <c r="C49" s="51" t="s">
        <v>965</v>
      </c>
      <c r="D49" s="52">
        <v>1900000</v>
      </c>
      <c r="E49" s="53" t="s">
        <v>904</v>
      </c>
    </row>
    <row r="50" spans="1:5" ht="51">
      <c r="A50" s="50" t="str">
        <f t="shared" si="1"/>
        <v>社會及勞動局</v>
      </c>
      <c r="B50" s="51" t="s">
        <v>166</v>
      </c>
      <c r="C50" s="51" t="s">
        <v>965</v>
      </c>
      <c r="D50" s="52">
        <v>2780000</v>
      </c>
      <c r="E50" s="53" t="s">
        <v>904</v>
      </c>
    </row>
    <row r="51" spans="1:5" ht="34">
      <c r="A51" s="50" t="str">
        <f t="shared" si="1"/>
        <v>社會及勞動局</v>
      </c>
      <c r="B51" s="51" t="s">
        <v>167</v>
      </c>
      <c r="C51" s="51" t="s">
        <v>957</v>
      </c>
      <c r="D51" s="52">
        <v>113000</v>
      </c>
      <c r="E51" s="53" t="s">
        <v>904</v>
      </c>
    </row>
    <row r="52" spans="1:5" ht="51">
      <c r="A52" s="50" t="str">
        <f t="shared" si="1"/>
        <v>社會及勞動局</v>
      </c>
      <c r="B52" s="51" t="s">
        <v>168</v>
      </c>
      <c r="C52" s="51" t="s">
        <v>966</v>
      </c>
      <c r="D52" s="52">
        <v>5839121</v>
      </c>
      <c r="E52" s="53" t="s">
        <v>904</v>
      </c>
    </row>
    <row r="53" spans="1:5" ht="51">
      <c r="A53" s="50" t="str">
        <f t="shared" si="1"/>
        <v>社會及勞動局</v>
      </c>
      <c r="B53" s="51" t="s">
        <v>169</v>
      </c>
      <c r="C53" s="51" t="s">
        <v>967</v>
      </c>
      <c r="D53" s="52">
        <v>149800</v>
      </c>
      <c r="E53" s="53" t="s">
        <v>904</v>
      </c>
    </row>
    <row r="54" spans="1:5" ht="51">
      <c r="A54" s="50" t="str">
        <f t="shared" si="1"/>
        <v>社會及勞動局</v>
      </c>
      <c r="B54" s="51" t="s">
        <v>170</v>
      </c>
      <c r="C54" s="51" t="s">
        <v>968</v>
      </c>
      <c r="D54" s="52">
        <v>407862</v>
      </c>
      <c r="E54" s="53" t="s">
        <v>904</v>
      </c>
    </row>
    <row r="55" spans="1:5" ht="51">
      <c r="A55" s="50" t="str">
        <f t="shared" si="1"/>
        <v>社會及勞動局</v>
      </c>
      <c r="B55" s="51" t="s">
        <v>171</v>
      </c>
      <c r="C55" s="51" t="s">
        <v>968</v>
      </c>
      <c r="D55" s="52">
        <v>6642138</v>
      </c>
      <c r="E55" s="53" t="s">
        <v>904</v>
      </c>
    </row>
    <row r="56" spans="1:5" ht="68">
      <c r="A56" s="50" t="str">
        <f t="shared" si="1"/>
        <v>社會及勞動局</v>
      </c>
      <c r="B56" s="51" t="s">
        <v>172</v>
      </c>
      <c r="C56" s="51" t="s">
        <v>969</v>
      </c>
      <c r="D56" s="52">
        <v>4318521</v>
      </c>
      <c r="E56" s="53" t="s">
        <v>904</v>
      </c>
    </row>
    <row r="57" spans="1:5" ht="68">
      <c r="A57" s="50" t="str">
        <f t="shared" si="1"/>
        <v>社會及勞動局</v>
      </c>
      <c r="B57" s="51" t="s">
        <v>970</v>
      </c>
      <c r="C57" s="51" t="s">
        <v>971</v>
      </c>
      <c r="D57" s="52">
        <v>2533840</v>
      </c>
      <c r="E57" s="53" t="s">
        <v>904</v>
      </c>
    </row>
    <row r="58" spans="1:5" ht="34">
      <c r="A58" s="50" t="str">
        <f t="shared" si="1"/>
        <v>社會及勞動局</v>
      </c>
      <c r="B58" s="51" t="s">
        <v>173</v>
      </c>
      <c r="C58" s="51" t="s">
        <v>972</v>
      </c>
      <c r="D58" s="52">
        <v>576000</v>
      </c>
      <c r="E58" s="53" t="s">
        <v>904</v>
      </c>
    </row>
    <row r="59" spans="1:5" ht="34">
      <c r="A59" s="50" t="str">
        <f t="shared" si="1"/>
        <v>社會及勞動局</v>
      </c>
      <c r="B59" s="51" t="s">
        <v>174</v>
      </c>
      <c r="C59" s="51" t="s">
        <v>973</v>
      </c>
      <c r="D59" s="52">
        <v>4335500</v>
      </c>
      <c r="E59" s="53" t="s">
        <v>904</v>
      </c>
    </row>
    <row r="60" spans="1:5" ht="34">
      <c r="A60" s="50" t="str">
        <f t="shared" si="1"/>
        <v>社會及勞動局</v>
      </c>
      <c r="B60" s="51" t="s">
        <v>175</v>
      </c>
      <c r="C60" s="51" t="s">
        <v>974</v>
      </c>
      <c r="D60" s="52">
        <v>200000</v>
      </c>
      <c r="E60" s="53" t="s">
        <v>904</v>
      </c>
    </row>
    <row r="61" spans="1:5" ht="34">
      <c r="A61" s="50" t="str">
        <f t="shared" si="1"/>
        <v>社會及勞動局</v>
      </c>
      <c r="B61" s="51" t="s">
        <v>176</v>
      </c>
      <c r="C61" s="51" t="s">
        <v>975</v>
      </c>
      <c r="D61" s="52">
        <v>550000</v>
      </c>
      <c r="E61" s="53" t="s">
        <v>904</v>
      </c>
    </row>
    <row r="62" spans="1:5" ht="34">
      <c r="A62" s="50" t="str">
        <f t="shared" si="1"/>
        <v>社會及勞動局</v>
      </c>
      <c r="B62" s="51" t="s">
        <v>177</v>
      </c>
      <c r="C62" s="51" t="s">
        <v>972</v>
      </c>
      <c r="D62" s="52">
        <v>300000</v>
      </c>
      <c r="E62" s="53" t="s">
        <v>904</v>
      </c>
    </row>
    <row r="63" spans="1:5" ht="51">
      <c r="A63" s="50" t="str">
        <f t="shared" si="1"/>
        <v>社會及勞動局</v>
      </c>
      <c r="B63" s="51" t="s">
        <v>178</v>
      </c>
      <c r="C63" s="51" t="s">
        <v>976</v>
      </c>
      <c r="D63" s="52">
        <v>8608957</v>
      </c>
      <c r="E63" s="53" t="s">
        <v>904</v>
      </c>
    </row>
    <row r="64" spans="1:5" ht="51">
      <c r="A64" s="50" t="str">
        <f t="shared" si="1"/>
        <v>社會及勞動局</v>
      </c>
      <c r="B64" s="51" t="s">
        <v>179</v>
      </c>
      <c r="C64" s="51" t="s">
        <v>977</v>
      </c>
      <c r="D64" s="52">
        <v>11088000</v>
      </c>
      <c r="E64" s="53" t="s">
        <v>904</v>
      </c>
    </row>
    <row r="65" spans="1:5" ht="68">
      <c r="A65" s="50" t="str">
        <f t="shared" si="1"/>
        <v>社會及勞動局</v>
      </c>
      <c r="B65" s="51" t="s">
        <v>180</v>
      </c>
      <c r="C65" s="51" t="s">
        <v>978</v>
      </c>
      <c r="D65" s="52">
        <v>38625000</v>
      </c>
      <c r="E65" s="53" t="s">
        <v>904</v>
      </c>
    </row>
    <row r="66" spans="1:5" ht="51">
      <c r="A66" s="50" t="str">
        <f t="shared" si="1"/>
        <v>社會及勞動局</v>
      </c>
      <c r="B66" s="51" t="s">
        <v>181</v>
      </c>
      <c r="C66" s="51" t="s">
        <v>966</v>
      </c>
      <c r="D66" s="52">
        <v>23223799</v>
      </c>
      <c r="E66" s="53" t="s">
        <v>904</v>
      </c>
    </row>
    <row r="67" spans="1:5" ht="51">
      <c r="A67" s="50" t="str">
        <f t="shared" si="1"/>
        <v>社會及勞動局</v>
      </c>
      <c r="B67" s="51" t="s">
        <v>182</v>
      </c>
      <c r="C67" s="51" t="s">
        <v>966</v>
      </c>
      <c r="D67" s="52">
        <v>720000</v>
      </c>
      <c r="E67" s="53" t="s">
        <v>904</v>
      </c>
    </row>
    <row r="68" spans="1:5" ht="51">
      <c r="A68" s="50" t="str">
        <f t="shared" si="1"/>
        <v>社會及勞動局</v>
      </c>
      <c r="B68" s="51" t="s">
        <v>183</v>
      </c>
      <c r="C68" s="51" t="s">
        <v>966</v>
      </c>
      <c r="D68" s="52">
        <v>2847336</v>
      </c>
      <c r="E68" s="53" t="s">
        <v>904</v>
      </c>
    </row>
    <row r="69" spans="1:5" ht="51">
      <c r="A69" s="50" t="str">
        <f t="shared" si="1"/>
        <v>社會及勞動局</v>
      </c>
      <c r="B69" s="51" t="s">
        <v>184</v>
      </c>
      <c r="C69" s="51" t="s">
        <v>966</v>
      </c>
      <c r="D69" s="52">
        <v>3594533</v>
      </c>
      <c r="E69" s="53" t="s">
        <v>904</v>
      </c>
    </row>
    <row r="70" spans="1:5" ht="34">
      <c r="A70" s="50" t="str">
        <f t="shared" si="1"/>
        <v>社會及勞動局</v>
      </c>
      <c r="B70" s="51" t="s">
        <v>185</v>
      </c>
      <c r="C70" s="51" t="s">
        <v>979</v>
      </c>
      <c r="D70" s="52">
        <v>1491645</v>
      </c>
      <c r="E70" s="53" t="s">
        <v>904</v>
      </c>
    </row>
    <row r="71" spans="1:5" ht="51">
      <c r="A71" s="50" t="str">
        <f t="shared" si="1"/>
        <v>社會及勞動局</v>
      </c>
      <c r="B71" s="51" t="s">
        <v>186</v>
      </c>
      <c r="C71" s="51" t="s">
        <v>980</v>
      </c>
      <c r="D71" s="52">
        <v>361524</v>
      </c>
      <c r="E71" s="53" t="s">
        <v>904</v>
      </c>
    </row>
    <row r="72" spans="1:5" ht="68">
      <c r="A72" s="50" t="str">
        <f t="shared" si="1"/>
        <v>社會及勞動局</v>
      </c>
      <c r="B72" s="51" t="s">
        <v>187</v>
      </c>
      <c r="C72" s="51" t="s">
        <v>980</v>
      </c>
      <c r="D72" s="52">
        <v>32932</v>
      </c>
      <c r="E72" s="53" t="s">
        <v>904</v>
      </c>
    </row>
    <row r="73" spans="1:5" ht="51">
      <c r="A73" s="50" t="str">
        <f t="shared" si="1"/>
        <v>社會及勞動局</v>
      </c>
      <c r="B73" s="51" t="s">
        <v>188</v>
      </c>
      <c r="C73" s="51" t="s">
        <v>980</v>
      </c>
      <c r="D73" s="52">
        <v>82858</v>
      </c>
      <c r="E73" s="53" t="s">
        <v>904</v>
      </c>
    </row>
    <row r="74" spans="1:5" ht="51">
      <c r="A74" s="50" t="str">
        <f t="shared" si="1"/>
        <v>社會及勞動局</v>
      </c>
      <c r="B74" s="51" t="s">
        <v>189</v>
      </c>
      <c r="C74" s="51" t="s">
        <v>961</v>
      </c>
      <c r="D74" s="52">
        <v>8000000</v>
      </c>
      <c r="E74" s="53" t="s">
        <v>904</v>
      </c>
    </row>
    <row r="75" spans="1:5" ht="51">
      <c r="A75" s="50" t="str">
        <f t="shared" si="1"/>
        <v>社會及勞動局</v>
      </c>
      <c r="B75" s="51" t="s">
        <v>190</v>
      </c>
      <c r="C75" s="51" t="s">
        <v>957</v>
      </c>
      <c r="D75" s="52">
        <v>1780000</v>
      </c>
      <c r="E75" s="53" t="s">
        <v>904</v>
      </c>
    </row>
    <row r="76" spans="1:5" ht="34">
      <c r="A76" s="50" t="str">
        <f t="shared" si="1"/>
        <v>社會及勞動局</v>
      </c>
      <c r="B76" s="51" t="s">
        <v>191</v>
      </c>
      <c r="C76" s="51" t="s">
        <v>974</v>
      </c>
      <c r="D76" s="52">
        <v>3471792</v>
      </c>
      <c r="E76" s="53" t="s">
        <v>904</v>
      </c>
    </row>
    <row r="77" spans="1:5" ht="51">
      <c r="A77" s="50" t="str">
        <f t="shared" si="1"/>
        <v>社會及勞動局</v>
      </c>
      <c r="B77" s="51" t="s">
        <v>192</v>
      </c>
      <c r="C77" s="51" t="s">
        <v>974</v>
      </c>
      <c r="D77" s="52">
        <v>476474</v>
      </c>
      <c r="E77" s="53" t="s">
        <v>904</v>
      </c>
    </row>
    <row r="78" spans="1:5" ht="34">
      <c r="A78" s="50" t="str">
        <f t="shared" ref="A78:A112" si="2">A77</f>
        <v>社會及勞動局</v>
      </c>
      <c r="B78" s="51" t="s">
        <v>193</v>
      </c>
      <c r="C78" s="51" t="s">
        <v>981</v>
      </c>
      <c r="D78" s="52">
        <v>5098000</v>
      </c>
      <c r="E78" s="53" t="s">
        <v>904</v>
      </c>
    </row>
    <row r="79" spans="1:5" ht="136">
      <c r="A79" s="50" t="str">
        <f t="shared" si="2"/>
        <v>社會及勞動局</v>
      </c>
      <c r="B79" s="51" t="s">
        <v>194</v>
      </c>
      <c r="C79" s="51" t="s">
        <v>982</v>
      </c>
      <c r="D79" s="52">
        <v>96650000</v>
      </c>
      <c r="E79" s="53" t="s">
        <v>904</v>
      </c>
    </row>
    <row r="80" spans="1:5" ht="68">
      <c r="A80" s="50" t="str">
        <f t="shared" si="2"/>
        <v>社會及勞動局</v>
      </c>
      <c r="B80" s="51" t="s">
        <v>195</v>
      </c>
      <c r="C80" s="51" t="s">
        <v>983</v>
      </c>
      <c r="D80" s="52">
        <v>11049483</v>
      </c>
      <c r="E80" s="53" t="s">
        <v>904</v>
      </c>
    </row>
    <row r="81" spans="1:5" ht="51">
      <c r="A81" s="50" t="str">
        <f t="shared" si="2"/>
        <v>社會及勞動局</v>
      </c>
      <c r="B81" s="51" t="s">
        <v>196</v>
      </c>
      <c r="C81" s="51" t="s">
        <v>984</v>
      </c>
      <c r="D81" s="52">
        <v>302945000</v>
      </c>
      <c r="E81" s="53" t="s">
        <v>904</v>
      </c>
    </row>
    <row r="82" spans="1:5" ht="34">
      <c r="A82" s="50" t="str">
        <f t="shared" si="2"/>
        <v>社會及勞動局</v>
      </c>
      <c r="B82" s="51" t="s">
        <v>197</v>
      </c>
      <c r="C82" s="51" t="s">
        <v>985</v>
      </c>
      <c r="D82" s="52">
        <v>1075500</v>
      </c>
      <c r="E82" s="53" t="s">
        <v>904</v>
      </c>
    </row>
    <row r="83" spans="1:5" ht="102">
      <c r="A83" s="50" t="str">
        <f t="shared" si="2"/>
        <v>社會及勞動局</v>
      </c>
      <c r="B83" s="51" t="s">
        <v>198</v>
      </c>
      <c r="C83" s="51" t="s">
        <v>986</v>
      </c>
      <c r="D83" s="52">
        <v>141000</v>
      </c>
      <c r="E83" s="53" t="s">
        <v>904</v>
      </c>
    </row>
    <row r="84" spans="1:5" ht="34">
      <c r="A84" s="50" t="str">
        <f t="shared" si="2"/>
        <v>社會及勞動局</v>
      </c>
      <c r="B84" s="51" t="s">
        <v>199</v>
      </c>
      <c r="C84" s="51" t="s">
        <v>987</v>
      </c>
      <c r="D84" s="52">
        <v>1598097860</v>
      </c>
      <c r="E84" s="53" t="s">
        <v>904</v>
      </c>
    </row>
    <row r="85" spans="1:5" ht="34">
      <c r="A85" s="50" t="str">
        <f t="shared" si="2"/>
        <v>社會及勞動局</v>
      </c>
      <c r="B85" s="51" t="s">
        <v>200</v>
      </c>
      <c r="C85" s="51" t="s">
        <v>987</v>
      </c>
      <c r="D85" s="52">
        <v>6146000</v>
      </c>
      <c r="E85" s="53" t="s">
        <v>904</v>
      </c>
    </row>
    <row r="86" spans="1:5" ht="34">
      <c r="A86" s="50" t="str">
        <f t="shared" si="2"/>
        <v>社會及勞動局</v>
      </c>
      <c r="B86" s="51" t="s">
        <v>201</v>
      </c>
      <c r="C86" s="51" t="s">
        <v>987</v>
      </c>
      <c r="D86" s="52">
        <v>135791000</v>
      </c>
      <c r="E86" s="53" t="s">
        <v>904</v>
      </c>
    </row>
    <row r="87" spans="1:5" ht="34">
      <c r="A87" s="50" t="str">
        <f t="shared" si="2"/>
        <v>社會及勞動局</v>
      </c>
      <c r="B87" s="51" t="s">
        <v>202</v>
      </c>
      <c r="C87" s="51" t="s">
        <v>987</v>
      </c>
      <c r="D87" s="52">
        <v>1196000</v>
      </c>
      <c r="E87" s="53" t="s">
        <v>904</v>
      </c>
    </row>
    <row r="88" spans="1:5" ht="34">
      <c r="A88" s="50" t="str">
        <f t="shared" si="2"/>
        <v>社會及勞動局</v>
      </c>
      <c r="B88" s="51" t="s">
        <v>203</v>
      </c>
      <c r="C88" s="51" t="s">
        <v>987</v>
      </c>
      <c r="D88" s="52">
        <v>159000</v>
      </c>
      <c r="E88" s="53" t="s">
        <v>904</v>
      </c>
    </row>
    <row r="89" spans="1:5" ht="68">
      <c r="A89" s="50" t="str">
        <f t="shared" si="2"/>
        <v>社會及勞動局</v>
      </c>
      <c r="B89" s="51" t="s">
        <v>204</v>
      </c>
      <c r="C89" s="51" t="s">
        <v>988</v>
      </c>
      <c r="D89" s="52">
        <v>68913326</v>
      </c>
      <c r="E89" s="53" t="s">
        <v>904</v>
      </c>
    </row>
    <row r="90" spans="1:5" ht="34">
      <c r="A90" s="50" t="str">
        <f t="shared" si="2"/>
        <v>社會及勞動局</v>
      </c>
      <c r="B90" s="51" t="s">
        <v>205</v>
      </c>
      <c r="C90" s="51" t="s">
        <v>989</v>
      </c>
      <c r="D90" s="52">
        <v>3399000</v>
      </c>
      <c r="E90" s="53" t="s">
        <v>904</v>
      </c>
    </row>
    <row r="91" spans="1:5" ht="51">
      <c r="A91" s="50" t="str">
        <f t="shared" si="2"/>
        <v>社會及勞動局</v>
      </c>
      <c r="B91" s="51" t="s">
        <v>206</v>
      </c>
      <c r="C91" s="51" t="s">
        <v>988</v>
      </c>
      <c r="D91" s="52">
        <v>3399000</v>
      </c>
      <c r="E91" s="53" t="s">
        <v>904</v>
      </c>
    </row>
    <row r="92" spans="1:5" ht="51">
      <c r="A92" s="50" t="str">
        <f t="shared" si="2"/>
        <v>社會及勞動局</v>
      </c>
      <c r="B92" s="51" t="s">
        <v>207</v>
      </c>
      <c r="C92" s="51" t="s">
        <v>988</v>
      </c>
      <c r="D92" s="52">
        <v>37139000</v>
      </c>
      <c r="E92" s="53" t="s">
        <v>904</v>
      </c>
    </row>
    <row r="93" spans="1:5" ht="51">
      <c r="A93" s="50" t="str">
        <f t="shared" si="2"/>
        <v>社會及勞動局</v>
      </c>
      <c r="B93" s="51" t="s">
        <v>208</v>
      </c>
      <c r="C93" s="51" t="s">
        <v>988</v>
      </c>
      <c r="D93" s="52">
        <v>2211775</v>
      </c>
      <c r="E93" s="53" t="s">
        <v>904</v>
      </c>
    </row>
    <row r="94" spans="1:5" ht="51">
      <c r="A94" s="50" t="str">
        <f t="shared" si="2"/>
        <v>社會及勞動局</v>
      </c>
      <c r="B94" s="51" t="s">
        <v>209</v>
      </c>
      <c r="C94" s="51" t="s">
        <v>990</v>
      </c>
      <c r="D94" s="52">
        <v>25274000</v>
      </c>
      <c r="E94" s="53" t="s">
        <v>904</v>
      </c>
    </row>
    <row r="95" spans="1:5" ht="51">
      <c r="A95" s="50" t="str">
        <f t="shared" si="2"/>
        <v>社會及勞動局</v>
      </c>
      <c r="B95" s="51" t="s">
        <v>210</v>
      </c>
      <c r="C95" s="51" t="s">
        <v>991</v>
      </c>
      <c r="D95" s="52">
        <v>24320000</v>
      </c>
      <c r="E95" s="53" t="s">
        <v>904</v>
      </c>
    </row>
    <row r="96" spans="1:5" ht="34">
      <c r="A96" s="50" t="str">
        <f t="shared" si="2"/>
        <v>社會及勞動局</v>
      </c>
      <c r="B96" s="51" t="s">
        <v>211</v>
      </c>
      <c r="C96" s="51" t="s">
        <v>992</v>
      </c>
      <c r="D96" s="52">
        <v>101194</v>
      </c>
      <c r="E96" s="53" t="s">
        <v>904</v>
      </c>
    </row>
    <row r="97" spans="1:5" ht="51">
      <c r="A97" s="50" t="str">
        <f t="shared" si="2"/>
        <v>社會及勞動局</v>
      </c>
      <c r="B97" s="51" t="s">
        <v>212</v>
      </c>
      <c r="C97" s="51" t="s">
        <v>993</v>
      </c>
      <c r="D97" s="52">
        <v>2368194</v>
      </c>
      <c r="E97" s="53" t="s">
        <v>904</v>
      </c>
    </row>
    <row r="98" spans="1:5" ht="68">
      <c r="A98" s="50" t="str">
        <f t="shared" si="2"/>
        <v>社會及勞動局</v>
      </c>
      <c r="B98" s="51" t="s">
        <v>213</v>
      </c>
      <c r="C98" s="51" t="s">
        <v>994</v>
      </c>
      <c r="D98" s="52">
        <v>22483995</v>
      </c>
      <c r="E98" s="53" t="s">
        <v>904</v>
      </c>
    </row>
    <row r="99" spans="1:5" ht="34">
      <c r="A99" s="50" t="str">
        <f t="shared" si="2"/>
        <v>社會及勞動局</v>
      </c>
      <c r="B99" s="51" t="s">
        <v>214</v>
      </c>
      <c r="C99" s="51" t="s">
        <v>995</v>
      </c>
      <c r="D99" s="52">
        <v>3689000</v>
      </c>
      <c r="E99" s="53" t="s">
        <v>904</v>
      </c>
    </row>
    <row r="100" spans="1:5" ht="34">
      <c r="A100" s="50" t="str">
        <f t="shared" si="2"/>
        <v>社會及勞動局</v>
      </c>
      <c r="B100" s="51" t="s">
        <v>215</v>
      </c>
      <c r="C100" s="51" t="s">
        <v>996</v>
      </c>
      <c r="D100" s="52">
        <v>34151000</v>
      </c>
      <c r="E100" s="53" t="s">
        <v>904</v>
      </c>
    </row>
    <row r="101" spans="1:5" ht="34">
      <c r="A101" s="50" t="str">
        <f t="shared" si="2"/>
        <v>社會及勞動局</v>
      </c>
      <c r="B101" s="51" t="s">
        <v>216</v>
      </c>
      <c r="C101" s="51" t="s">
        <v>996</v>
      </c>
      <c r="D101" s="52">
        <v>22750000</v>
      </c>
      <c r="E101" s="53" t="s">
        <v>904</v>
      </c>
    </row>
    <row r="102" spans="1:5" ht="51">
      <c r="A102" s="50" t="str">
        <f t="shared" si="2"/>
        <v>社會及勞動局</v>
      </c>
      <c r="B102" s="51" t="s">
        <v>217</v>
      </c>
      <c r="C102" s="51" t="s">
        <v>996</v>
      </c>
      <c r="D102" s="52">
        <v>286000</v>
      </c>
      <c r="E102" s="53" t="s">
        <v>904</v>
      </c>
    </row>
    <row r="103" spans="1:5" ht="51">
      <c r="A103" s="50" t="str">
        <f t="shared" si="2"/>
        <v>社會及勞動局</v>
      </c>
      <c r="B103" s="51" t="s">
        <v>218</v>
      </c>
      <c r="C103" s="51" t="s">
        <v>997</v>
      </c>
      <c r="D103" s="52">
        <v>96000000</v>
      </c>
      <c r="E103" s="53" t="s">
        <v>904</v>
      </c>
    </row>
    <row r="104" spans="1:5" ht="51">
      <c r="A104" s="50" t="str">
        <f t="shared" si="2"/>
        <v>社會及勞動局</v>
      </c>
      <c r="B104" s="51" t="s">
        <v>219</v>
      </c>
      <c r="C104" s="51" t="s">
        <v>998</v>
      </c>
      <c r="D104" s="52">
        <v>4539127</v>
      </c>
      <c r="E104" s="53" t="s">
        <v>904</v>
      </c>
    </row>
    <row r="105" spans="1:5" ht="68">
      <c r="A105" s="50" t="str">
        <f t="shared" si="2"/>
        <v>社會及勞動局</v>
      </c>
      <c r="B105" s="51" t="s">
        <v>220</v>
      </c>
      <c r="C105" s="51" t="s">
        <v>999</v>
      </c>
      <c r="D105" s="52">
        <v>4073305</v>
      </c>
      <c r="E105" s="53" t="s">
        <v>904</v>
      </c>
    </row>
    <row r="106" spans="1:5" ht="34">
      <c r="A106" s="50" t="str">
        <f t="shared" si="2"/>
        <v>社會及勞動局</v>
      </c>
      <c r="B106" s="51" t="s">
        <v>221</v>
      </c>
      <c r="C106" s="51" t="s">
        <v>1000</v>
      </c>
      <c r="D106" s="52">
        <v>4264000</v>
      </c>
      <c r="E106" s="53" t="s">
        <v>904</v>
      </c>
    </row>
    <row r="107" spans="1:5" ht="34">
      <c r="A107" s="50" t="str">
        <f t="shared" si="2"/>
        <v>社會及勞動局</v>
      </c>
      <c r="B107" s="51" t="s">
        <v>222</v>
      </c>
      <c r="C107" s="51" t="s">
        <v>1001</v>
      </c>
      <c r="D107" s="52">
        <v>6398000</v>
      </c>
      <c r="E107" s="53" t="s">
        <v>904</v>
      </c>
    </row>
    <row r="108" spans="1:5" ht="68">
      <c r="A108" s="50" t="str">
        <f t="shared" si="2"/>
        <v>社會及勞動局</v>
      </c>
      <c r="B108" s="51" t="s">
        <v>223</v>
      </c>
      <c r="C108" s="51" t="s">
        <v>1002</v>
      </c>
      <c r="D108" s="52">
        <v>1770000</v>
      </c>
      <c r="E108" s="53" t="s">
        <v>904</v>
      </c>
    </row>
    <row r="109" spans="1:5" ht="51">
      <c r="A109" s="50" t="str">
        <f t="shared" si="2"/>
        <v>社會及勞動局</v>
      </c>
      <c r="B109" s="51" t="s">
        <v>224</v>
      </c>
      <c r="C109" s="51" t="s">
        <v>1003</v>
      </c>
      <c r="D109" s="52">
        <v>324000</v>
      </c>
      <c r="E109" s="53" t="s">
        <v>904</v>
      </c>
    </row>
    <row r="110" spans="1:5" ht="51">
      <c r="A110" s="50" t="str">
        <f t="shared" si="2"/>
        <v>社會及勞動局</v>
      </c>
      <c r="B110" s="51" t="s">
        <v>225</v>
      </c>
      <c r="C110" s="51" t="s">
        <v>1004</v>
      </c>
      <c r="D110" s="52">
        <v>33248000</v>
      </c>
      <c r="E110" s="53" t="s">
        <v>904</v>
      </c>
    </row>
    <row r="111" spans="1:5" ht="34">
      <c r="A111" s="50" t="str">
        <f t="shared" si="2"/>
        <v>社會及勞動局</v>
      </c>
      <c r="B111" s="51" t="s">
        <v>226</v>
      </c>
      <c r="C111" s="51" t="s">
        <v>1005</v>
      </c>
      <c r="D111" s="52">
        <v>3245320</v>
      </c>
      <c r="E111" s="53" t="s">
        <v>904</v>
      </c>
    </row>
    <row r="112" spans="1:5" ht="85">
      <c r="A112" s="50" t="str">
        <f t="shared" si="2"/>
        <v>社會及勞動局</v>
      </c>
      <c r="B112" s="51" t="s">
        <v>227</v>
      </c>
      <c r="C112" s="51" t="s">
        <v>1006</v>
      </c>
      <c r="D112" s="52">
        <v>705852</v>
      </c>
      <c r="E112" s="53" t="s">
        <v>904</v>
      </c>
    </row>
    <row r="113" spans="1:5" ht="34">
      <c r="A113" s="50" t="s">
        <v>228</v>
      </c>
      <c r="B113" s="51" t="s">
        <v>1007</v>
      </c>
      <c r="C113" s="51" t="s">
        <v>1008</v>
      </c>
      <c r="D113" s="52">
        <v>1727000</v>
      </c>
      <c r="E113" s="53" t="s">
        <v>904</v>
      </c>
    </row>
    <row r="114" spans="1:5" ht="34">
      <c r="A114" s="50" t="str">
        <f t="shared" ref="A114:A132" si="3">A113</f>
        <v>建設處</v>
      </c>
      <c r="B114" s="51" t="s">
        <v>229</v>
      </c>
      <c r="C114" s="51" t="s">
        <v>1009</v>
      </c>
      <c r="D114" s="52">
        <v>8354000</v>
      </c>
      <c r="E114" s="53" t="s">
        <v>904</v>
      </c>
    </row>
    <row r="115" spans="1:5" ht="51">
      <c r="A115" s="50" t="str">
        <f t="shared" si="3"/>
        <v>建設處</v>
      </c>
      <c r="B115" s="51" t="s">
        <v>230</v>
      </c>
      <c r="C115" s="51" t="s">
        <v>1010</v>
      </c>
      <c r="D115" s="52">
        <v>985000</v>
      </c>
      <c r="E115" s="53" t="s">
        <v>904</v>
      </c>
    </row>
    <row r="116" spans="1:5" ht="34">
      <c r="A116" s="50" t="str">
        <f t="shared" si="3"/>
        <v>建設處</v>
      </c>
      <c r="B116" s="51" t="s">
        <v>231</v>
      </c>
      <c r="C116" s="51" t="s">
        <v>1011</v>
      </c>
      <c r="D116" s="52">
        <v>7038556</v>
      </c>
      <c r="E116" s="53" t="s">
        <v>904</v>
      </c>
    </row>
    <row r="117" spans="1:5" ht="34">
      <c r="A117" s="50" t="str">
        <f t="shared" si="3"/>
        <v>建設處</v>
      </c>
      <c r="B117" s="51" t="s">
        <v>232</v>
      </c>
      <c r="C117" s="51" t="s">
        <v>1012</v>
      </c>
      <c r="D117" s="52">
        <v>168350</v>
      </c>
      <c r="E117" s="53" t="s">
        <v>904</v>
      </c>
    </row>
    <row r="118" spans="1:5" ht="34">
      <c r="A118" s="50" t="str">
        <f t="shared" si="3"/>
        <v>建設處</v>
      </c>
      <c r="B118" s="51" t="s">
        <v>233</v>
      </c>
      <c r="C118" s="51" t="s">
        <v>1013</v>
      </c>
      <c r="D118" s="52">
        <v>17220000</v>
      </c>
      <c r="E118" s="53" t="s">
        <v>904</v>
      </c>
    </row>
    <row r="119" spans="1:5" ht="34">
      <c r="A119" s="50" t="str">
        <f t="shared" si="3"/>
        <v>建設處</v>
      </c>
      <c r="B119" s="51" t="s">
        <v>234</v>
      </c>
      <c r="C119" s="51" t="s">
        <v>1014</v>
      </c>
      <c r="D119" s="52">
        <v>13475000</v>
      </c>
      <c r="E119" s="53" t="s">
        <v>904</v>
      </c>
    </row>
    <row r="120" spans="1:5" ht="34">
      <c r="A120" s="50" t="str">
        <f t="shared" si="3"/>
        <v>建設處</v>
      </c>
      <c r="B120" s="51" t="s">
        <v>235</v>
      </c>
      <c r="C120" s="51" t="s">
        <v>1015</v>
      </c>
      <c r="D120" s="52">
        <v>14000000</v>
      </c>
      <c r="E120" s="53" t="s">
        <v>904</v>
      </c>
    </row>
    <row r="121" spans="1:5" ht="34">
      <c r="A121" s="50" t="str">
        <f t="shared" si="3"/>
        <v>建設處</v>
      </c>
      <c r="B121" s="51" t="s">
        <v>236</v>
      </c>
      <c r="C121" s="51" t="s">
        <v>1016</v>
      </c>
      <c r="D121" s="52">
        <v>176266</v>
      </c>
      <c r="E121" s="53" t="s">
        <v>904</v>
      </c>
    </row>
    <row r="122" spans="1:5" ht="51">
      <c r="A122" s="50" t="str">
        <f t="shared" si="3"/>
        <v>建設處</v>
      </c>
      <c r="B122" s="51" t="s">
        <v>237</v>
      </c>
      <c r="C122" s="51" t="s">
        <v>1017</v>
      </c>
      <c r="D122" s="52">
        <v>2983000</v>
      </c>
      <c r="E122" s="53" t="s">
        <v>904</v>
      </c>
    </row>
    <row r="123" spans="1:5" ht="51">
      <c r="A123" s="50" t="str">
        <f t="shared" si="3"/>
        <v>建設處</v>
      </c>
      <c r="B123" s="51" t="s">
        <v>238</v>
      </c>
      <c r="C123" s="51" t="s">
        <v>1018</v>
      </c>
      <c r="D123" s="52">
        <v>4574000</v>
      </c>
      <c r="E123" s="53" t="s">
        <v>904</v>
      </c>
    </row>
    <row r="124" spans="1:5" ht="51">
      <c r="A124" s="50" t="str">
        <f t="shared" si="3"/>
        <v>建設處</v>
      </c>
      <c r="B124" s="51" t="s">
        <v>239</v>
      </c>
      <c r="C124" s="51" t="s">
        <v>1019</v>
      </c>
      <c r="D124" s="52">
        <v>24000</v>
      </c>
      <c r="E124" s="53" t="s">
        <v>904</v>
      </c>
    </row>
    <row r="125" spans="1:5" ht="51">
      <c r="A125" s="50" t="str">
        <f t="shared" si="3"/>
        <v>建設處</v>
      </c>
      <c r="B125" s="51" t="s">
        <v>240</v>
      </c>
      <c r="C125" s="51" t="s">
        <v>1020</v>
      </c>
      <c r="D125" s="52">
        <v>242000</v>
      </c>
      <c r="E125" s="53" t="s">
        <v>904</v>
      </c>
    </row>
    <row r="126" spans="1:5" ht="51">
      <c r="A126" s="50" t="str">
        <f t="shared" si="3"/>
        <v>建設處</v>
      </c>
      <c r="B126" s="51" t="s">
        <v>241</v>
      </c>
      <c r="C126" s="51" t="s">
        <v>1021</v>
      </c>
      <c r="D126" s="52">
        <v>1593000</v>
      </c>
      <c r="E126" s="53" t="s">
        <v>904</v>
      </c>
    </row>
    <row r="127" spans="1:5" ht="51">
      <c r="A127" s="50" t="str">
        <f t="shared" si="3"/>
        <v>建設處</v>
      </c>
      <c r="B127" s="51" t="s">
        <v>242</v>
      </c>
      <c r="C127" s="51" t="s">
        <v>1022</v>
      </c>
      <c r="D127" s="52">
        <v>18500000</v>
      </c>
      <c r="E127" s="53" t="s">
        <v>904</v>
      </c>
    </row>
    <row r="128" spans="1:5" ht="34">
      <c r="A128" s="50" t="str">
        <f t="shared" si="3"/>
        <v>建設處</v>
      </c>
      <c r="B128" s="51" t="s">
        <v>243</v>
      </c>
      <c r="C128" s="51" t="s">
        <v>1023</v>
      </c>
      <c r="D128" s="52">
        <v>936000</v>
      </c>
      <c r="E128" s="53" t="s">
        <v>904</v>
      </c>
    </row>
    <row r="129" spans="1:5" ht="34">
      <c r="A129" s="50" t="str">
        <f t="shared" si="3"/>
        <v>建設處</v>
      </c>
      <c r="B129" s="51" t="s">
        <v>244</v>
      </c>
      <c r="C129" s="51" t="s">
        <v>1024</v>
      </c>
      <c r="D129" s="52">
        <v>36500</v>
      </c>
      <c r="E129" s="53" t="s">
        <v>904</v>
      </c>
    </row>
    <row r="130" spans="1:5" ht="68">
      <c r="A130" s="50" t="str">
        <f t="shared" si="3"/>
        <v>建設處</v>
      </c>
      <c r="B130" s="51" t="s">
        <v>245</v>
      </c>
      <c r="C130" s="51" t="s">
        <v>1025</v>
      </c>
      <c r="D130" s="52">
        <v>2055000</v>
      </c>
      <c r="E130" s="53" t="s">
        <v>904</v>
      </c>
    </row>
    <row r="131" spans="1:5" ht="85">
      <c r="A131" s="50" t="str">
        <f t="shared" si="3"/>
        <v>建設處</v>
      </c>
      <c r="B131" s="51" t="s">
        <v>246</v>
      </c>
      <c r="C131" s="51" t="s">
        <v>1026</v>
      </c>
      <c r="D131" s="52">
        <v>12199200</v>
      </c>
      <c r="E131" s="53" t="s">
        <v>904</v>
      </c>
    </row>
    <row r="132" spans="1:5" ht="34">
      <c r="A132" s="50" t="str">
        <f t="shared" si="3"/>
        <v>建設處</v>
      </c>
      <c r="B132" s="51" t="s">
        <v>247</v>
      </c>
      <c r="C132" s="51" t="s">
        <v>1027</v>
      </c>
      <c r="D132" s="52">
        <v>61950</v>
      </c>
      <c r="E132" s="53" t="s">
        <v>904</v>
      </c>
    </row>
    <row r="133" spans="1:5" ht="34">
      <c r="A133" s="50" t="s">
        <v>248</v>
      </c>
      <c r="B133" s="51" t="s">
        <v>1028</v>
      </c>
      <c r="C133" s="51" t="s">
        <v>1029</v>
      </c>
      <c r="D133" s="52">
        <v>27000</v>
      </c>
      <c r="E133" s="53" t="s">
        <v>904</v>
      </c>
    </row>
    <row r="134" spans="1:5" ht="34">
      <c r="A134" s="50" t="str">
        <f t="shared" ref="A134:A197" si="4">A133</f>
        <v>農業處</v>
      </c>
      <c r="B134" s="51" t="s">
        <v>249</v>
      </c>
      <c r="C134" s="51" t="s">
        <v>1030</v>
      </c>
      <c r="D134" s="52">
        <v>548000</v>
      </c>
      <c r="E134" s="53" t="s">
        <v>904</v>
      </c>
    </row>
    <row r="135" spans="1:5" ht="34">
      <c r="A135" s="50" t="str">
        <f t="shared" si="4"/>
        <v>農業處</v>
      </c>
      <c r="B135" s="51" t="s">
        <v>250</v>
      </c>
      <c r="C135" s="51" t="s">
        <v>1031</v>
      </c>
      <c r="D135" s="52">
        <v>102000</v>
      </c>
      <c r="E135" s="53" t="s">
        <v>904</v>
      </c>
    </row>
    <row r="136" spans="1:5" ht="34">
      <c r="A136" s="50" t="str">
        <f t="shared" si="4"/>
        <v>農業處</v>
      </c>
      <c r="B136" s="51" t="s">
        <v>251</v>
      </c>
      <c r="C136" s="51" t="s">
        <v>1032</v>
      </c>
      <c r="D136" s="52">
        <v>329000</v>
      </c>
      <c r="E136" s="53" t="s">
        <v>904</v>
      </c>
    </row>
    <row r="137" spans="1:5" ht="34">
      <c r="A137" s="50" t="str">
        <f t="shared" si="4"/>
        <v>農業處</v>
      </c>
      <c r="B137" s="51" t="s">
        <v>252</v>
      </c>
      <c r="C137" s="51" t="s">
        <v>1033</v>
      </c>
      <c r="D137" s="52">
        <v>25000</v>
      </c>
      <c r="E137" s="53" t="s">
        <v>904</v>
      </c>
    </row>
    <row r="138" spans="1:5" ht="34">
      <c r="A138" s="50" t="str">
        <f t="shared" si="4"/>
        <v>農業處</v>
      </c>
      <c r="B138" s="51" t="s">
        <v>253</v>
      </c>
      <c r="C138" s="51" t="s">
        <v>1034</v>
      </c>
      <c r="D138" s="52">
        <v>4232000</v>
      </c>
      <c r="E138" s="53" t="s">
        <v>904</v>
      </c>
    </row>
    <row r="139" spans="1:5" ht="34">
      <c r="A139" s="50" t="str">
        <f t="shared" si="4"/>
        <v>農業處</v>
      </c>
      <c r="B139" s="51" t="s">
        <v>254</v>
      </c>
      <c r="C139" s="51" t="s">
        <v>1035</v>
      </c>
      <c r="D139" s="52">
        <v>295000</v>
      </c>
      <c r="E139" s="53" t="s">
        <v>904</v>
      </c>
    </row>
    <row r="140" spans="1:5" ht="34">
      <c r="A140" s="50" t="str">
        <f t="shared" si="4"/>
        <v>農業處</v>
      </c>
      <c r="B140" s="51" t="s">
        <v>255</v>
      </c>
      <c r="C140" s="51" t="s">
        <v>1036</v>
      </c>
      <c r="D140" s="52">
        <v>13922000</v>
      </c>
      <c r="E140" s="53" t="s">
        <v>904</v>
      </c>
    </row>
    <row r="141" spans="1:5" ht="34">
      <c r="A141" s="50" t="str">
        <f t="shared" si="4"/>
        <v>農業處</v>
      </c>
      <c r="B141" s="51" t="s">
        <v>256</v>
      </c>
      <c r="C141" s="51" t="s">
        <v>1037</v>
      </c>
      <c r="D141" s="52">
        <v>30000</v>
      </c>
      <c r="E141" s="53" t="s">
        <v>904</v>
      </c>
    </row>
    <row r="142" spans="1:5" ht="34">
      <c r="A142" s="50" t="str">
        <f t="shared" si="4"/>
        <v>農業處</v>
      </c>
      <c r="B142" s="51" t="s">
        <v>257</v>
      </c>
      <c r="C142" s="51" t="s">
        <v>1038</v>
      </c>
      <c r="D142" s="52">
        <v>595000</v>
      </c>
      <c r="E142" s="53" t="s">
        <v>904</v>
      </c>
    </row>
    <row r="143" spans="1:5" ht="34">
      <c r="A143" s="50" t="str">
        <f t="shared" si="4"/>
        <v>農業處</v>
      </c>
      <c r="B143" s="51" t="s">
        <v>258</v>
      </c>
      <c r="C143" s="51" t="s">
        <v>1039</v>
      </c>
      <c r="D143" s="52">
        <v>110000</v>
      </c>
      <c r="E143" s="53" t="s">
        <v>904</v>
      </c>
    </row>
    <row r="144" spans="1:5" ht="34">
      <c r="A144" s="50" t="str">
        <f t="shared" si="4"/>
        <v>農業處</v>
      </c>
      <c r="B144" s="51" t="s">
        <v>259</v>
      </c>
      <c r="C144" s="51" t="s">
        <v>1040</v>
      </c>
      <c r="D144" s="52">
        <v>23527000</v>
      </c>
      <c r="E144" s="53" t="s">
        <v>904</v>
      </c>
    </row>
    <row r="145" spans="1:5" ht="34">
      <c r="A145" s="50" t="str">
        <f t="shared" si="4"/>
        <v>農業處</v>
      </c>
      <c r="B145" s="51" t="s">
        <v>260</v>
      </c>
      <c r="C145" s="51" t="s">
        <v>1041</v>
      </c>
      <c r="D145" s="52">
        <v>6260000</v>
      </c>
      <c r="E145" s="53" t="s">
        <v>904</v>
      </c>
    </row>
    <row r="146" spans="1:5" ht="34">
      <c r="A146" s="50" t="str">
        <f t="shared" si="4"/>
        <v>農業處</v>
      </c>
      <c r="B146" s="51" t="s">
        <v>261</v>
      </c>
      <c r="C146" s="51" t="s">
        <v>1042</v>
      </c>
      <c r="D146" s="52">
        <v>98100</v>
      </c>
      <c r="E146" s="53" t="s">
        <v>904</v>
      </c>
    </row>
    <row r="147" spans="1:5" ht="34">
      <c r="A147" s="50" t="str">
        <f t="shared" si="4"/>
        <v>農業處</v>
      </c>
      <c r="B147" s="51" t="s">
        <v>262</v>
      </c>
      <c r="C147" s="51" t="s">
        <v>1043</v>
      </c>
      <c r="D147" s="52">
        <v>120000</v>
      </c>
      <c r="E147" s="53" t="s">
        <v>904</v>
      </c>
    </row>
    <row r="148" spans="1:5" ht="34">
      <c r="A148" s="50" t="str">
        <f t="shared" si="4"/>
        <v>農業處</v>
      </c>
      <c r="B148" s="51" t="s">
        <v>263</v>
      </c>
      <c r="C148" s="51" t="s">
        <v>1044</v>
      </c>
      <c r="D148" s="52">
        <v>50000</v>
      </c>
      <c r="E148" s="53" t="s">
        <v>904</v>
      </c>
    </row>
    <row r="149" spans="1:5" ht="34">
      <c r="A149" s="50" t="str">
        <f t="shared" si="4"/>
        <v>農業處</v>
      </c>
      <c r="B149" s="51" t="s">
        <v>264</v>
      </c>
      <c r="C149" s="51" t="s">
        <v>1045</v>
      </c>
      <c r="D149" s="52">
        <v>113000</v>
      </c>
      <c r="E149" s="53" t="s">
        <v>904</v>
      </c>
    </row>
    <row r="150" spans="1:5" ht="34">
      <c r="A150" s="50" t="str">
        <f t="shared" si="4"/>
        <v>農業處</v>
      </c>
      <c r="B150" s="51" t="s">
        <v>265</v>
      </c>
      <c r="C150" s="51" t="s">
        <v>1046</v>
      </c>
      <c r="D150" s="52">
        <v>460800</v>
      </c>
      <c r="E150" s="53" t="s">
        <v>904</v>
      </c>
    </row>
    <row r="151" spans="1:5" ht="34">
      <c r="A151" s="50" t="str">
        <f t="shared" si="4"/>
        <v>農業處</v>
      </c>
      <c r="B151" s="51" t="s">
        <v>266</v>
      </c>
      <c r="C151" s="51" t="s">
        <v>1047</v>
      </c>
      <c r="D151" s="52">
        <v>822525</v>
      </c>
      <c r="E151" s="53" t="s">
        <v>904</v>
      </c>
    </row>
    <row r="152" spans="1:5" ht="34">
      <c r="A152" s="50" t="str">
        <f t="shared" si="4"/>
        <v>農業處</v>
      </c>
      <c r="B152" s="51" t="s">
        <v>267</v>
      </c>
      <c r="C152" s="51" t="s">
        <v>1048</v>
      </c>
      <c r="D152" s="52">
        <v>1648000</v>
      </c>
      <c r="E152" s="53" t="s">
        <v>904</v>
      </c>
    </row>
    <row r="153" spans="1:5" ht="34">
      <c r="A153" s="50" t="str">
        <f t="shared" si="4"/>
        <v>農業處</v>
      </c>
      <c r="B153" s="51" t="s">
        <v>268</v>
      </c>
      <c r="C153" s="51" t="s">
        <v>1048</v>
      </c>
      <c r="D153" s="52">
        <v>332000</v>
      </c>
      <c r="E153" s="53" t="s">
        <v>904</v>
      </c>
    </row>
    <row r="154" spans="1:5" ht="34">
      <c r="A154" s="50" t="str">
        <f t="shared" si="4"/>
        <v>農業處</v>
      </c>
      <c r="B154" s="51" t="s">
        <v>269</v>
      </c>
      <c r="C154" s="51" t="s">
        <v>1048</v>
      </c>
      <c r="D154" s="52">
        <v>192000</v>
      </c>
      <c r="E154" s="53" t="s">
        <v>904</v>
      </c>
    </row>
    <row r="155" spans="1:5" ht="34">
      <c r="A155" s="50" t="str">
        <f t="shared" si="4"/>
        <v>農業處</v>
      </c>
      <c r="B155" s="51" t="s">
        <v>270</v>
      </c>
      <c r="C155" s="51" t="s">
        <v>1049</v>
      </c>
      <c r="D155" s="52">
        <v>10049088</v>
      </c>
      <c r="E155" s="53" t="s">
        <v>904</v>
      </c>
    </row>
    <row r="156" spans="1:5" ht="34">
      <c r="A156" s="50" t="str">
        <f t="shared" si="4"/>
        <v>農業處</v>
      </c>
      <c r="B156" s="51" t="s">
        <v>271</v>
      </c>
      <c r="C156" s="51" t="s">
        <v>1050</v>
      </c>
      <c r="D156" s="52">
        <v>2370000</v>
      </c>
      <c r="E156" s="53" t="s">
        <v>904</v>
      </c>
    </row>
    <row r="157" spans="1:5" ht="34">
      <c r="A157" s="50" t="str">
        <f t="shared" si="4"/>
        <v>農業處</v>
      </c>
      <c r="B157" s="51" t="s">
        <v>272</v>
      </c>
      <c r="C157" s="51" t="s">
        <v>1051</v>
      </c>
      <c r="D157" s="52">
        <v>530000</v>
      </c>
      <c r="E157" s="53" t="s">
        <v>904</v>
      </c>
    </row>
    <row r="158" spans="1:5" ht="34">
      <c r="A158" s="50" t="str">
        <f t="shared" si="4"/>
        <v>農業處</v>
      </c>
      <c r="B158" s="51" t="s">
        <v>273</v>
      </c>
      <c r="C158" s="51" t="s">
        <v>1052</v>
      </c>
      <c r="D158" s="52">
        <v>5100000</v>
      </c>
      <c r="E158" s="53" t="s">
        <v>904</v>
      </c>
    </row>
    <row r="159" spans="1:5" ht="34">
      <c r="A159" s="50" t="str">
        <f t="shared" si="4"/>
        <v>農業處</v>
      </c>
      <c r="B159" s="51" t="s">
        <v>274</v>
      </c>
      <c r="C159" s="51" t="s">
        <v>1053</v>
      </c>
      <c r="D159" s="52">
        <v>60000</v>
      </c>
      <c r="E159" s="53" t="s">
        <v>904</v>
      </c>
    </row>
    <row r="160" spans="1:5" ht="34">
      <c r="A160" s="50" t="str">
        <f t="shared" si="4"/>
        <v>農業處</v>
      </c>
      <c r="B160" s="51" t="s">
        <v>275</v>
      </c>
      <c r="C160" s="51" t="s">
        <v>1054</v>
      </c>
      <c r="D160" s="52">
        <v>72000</v>
      </c>
      <c r="E160" s="53" t="s">
        <v>904</v>
      </c>
    </row>
    <row r="161" spans="1:5" ht="34">
      <c r="A161" s="50" t="str">
        <f t="shared" si="4"/>
        <v>農業處</v>
      </c>
      <c r="B161" s="51" t="s">
        <v>276</v>
      </c>
      <c r="C161" s="51" t="s">
        <v>1055</v>
      </c>
      <c r="D161" s="52">
        <v>2325900</v>
      </c>
      <c r="E161" s="53" t="s">
        <v>904</v>
      </c>
    </row>
    <row r="162" spans="1:5" ht="34">
      <c r="A162" s="50" t="str">
        <f t="shared" si="4"/>
        <v>農業處</v>
      </c>
      <c r="B162" s="51" t="s">
        <v>277</v>
      </c>
      <c r="C162" s="51" t="s">
        <v>1056</v>
      </c>
      <c r="D162" s="52">
        <v>20000</v>
      </c>
      <c r="E162" s="53" t="s">
        <v>904</v>
      </c>
    </row>
    <row r="163" spans="1:5" ht="34">
      <c r="A163" s="50" t="str">
        <f t="shared" si="4"/>
        <v>農業處</v>
      </c>
      <c r="B163" s="51" t="s">
        <v>278</v>
      </c>
      <c r="C163" s="51" t="s">
        <v>1057</v>
      </c>
      <c r="D163" s="52">
        <v>110000</v>
      </c>
      <c r="E163" s="53" t="s">
        <v>904</v>
      </c>
    </row>
    <row r="164" spans="1:5" ht="34">
      <c r="A164" s="50" t="str">
        <f t="shared" si="4"/>
        <v>農業處</v>
      </c>
      <c r="B164" s="51" t="s">
        <v>279</v>
      </c>
      <c r="C164" s="51" t="s">
        <v>1058</v>
      </c>
      <c r="D164" s="52">
        <v>1418000</v>
      </c>
      <c r="E164" s="53" t="s">
        <v>904</v>
      </c>
    </row>
    <row r="165" spans="1:5" ht="34">
      <c r="A165" s="50" t="str">
        <f t="shared" si="4"/>
        <v>農業處</v>
      </c>
      <c r="B165" s="51" t="s">
        <v>280</v>
      </c>
      <c r="C165" s="51" t="s">
        <v>1059</v>
      </c>
      <c r="D165" s="52">
        <v>877000</v>
      </c>
      <c r="E165" s="53" t="s">
        <v>904</v>
      </c>
    </row>
    <row r="166" spans="1:5" ht="34">
      <c r="A166" s="50" t="str">
        <f t="shared" si="4"/>
        <v>農業處</v>
      </c>
      <c r="B166" s="51" t="s">
        <v>281</v>
      </c>
      <c r="C166" s="51" t="s">
        <v>1060</v>
      </c>
      <c r="D166" s="52">
        <v>2262000</v>
      </c>
      <c r="E166" s="53" t="s">
        <v>904</v>
      </c>
    </row>
    <row r="167" spans="1:5" ht="34">
      <c r="A167" s="50" t="str">
        <f t="shared" si="4"/>
        <v>農業處</v>
      </c>
      <c r="B167" s="51" t="s">
        <v>282</v>
      </c>
      <c r="C167" s="51" t="s">
        <v>1061</v>
      </c>
      <c r="D167" s="52">
        <v>950000</v>
      </c>
      <c r="E167" s="53" t="s">
        <v>904</v>
      </c>
    </row>
    <row r="168" spans="1:5" ht="34">
      <c r="A168" s="50" t="str">
        <f t="shared" si="4"/>
        <v>農業處</v>
      </c>
      <c r="B168" s="51" t="s">
        <v>283</v>
      </c>
      <c r="C168" s="51" t="s">
        <v>1062</v>
      </c>
      <c r="D168" s="52">
        <v>850000</v>
      </c>
      <c r="E168" s="53" t="s">
        <v>904</v>
      </c>
    </row>
    <row r="169" spans="1:5" ht="34">
      <c r="A169" s="50" t="str">
        <f t="shared" si="4"/>
        <v>農業處</v>
      </c>
      <c r="B169" s="51" t="s">
        <v>284</v>
      </c>
      <c r="C169" s="51" t="s">
        <v>1063</v>
      </c>
      <c r="D169" s="52">
        <v>1800000</v>
      </c>
      <c r="E169" s="53" t="s">
        <v>904</v>
      </c>
    </row>
    <row r="170" spans="1:5" ht="34">
      <c r="A170" s="50" t="str">
        <f t="shared" si="4"/>
        <v>農業處</v>
      </c>
      <c r="B170" s="51" t="s">
        <v>285</v>
      </c>
      <c r="C170" s="51" t="s">
        <v>1064</v>
      </c>
      <c r="D170" s="52">
        <v>2578000</v>
      </c>
      <c r="E170" s="53" t="s">
        <v>904</v>
      </c>
    </row>
    <row r="171" spans="1:5" ht="34">
      <c r="A171" s="50" t="str">
        <f t="shared" si="4"/>
        <v>農業處</v>
      </c>
      <c r="B171" s="51" t="s">
        <v>286</v>
      </c>
      <c r="C171" s="51" t="s">
        <v>1065</v>
      </c>
      <c r="D171" s="52">
        <v>508000</v>
      </c>
      <c r="E171" s="53" t="s">
        <v>904</v>
      </c>
    </row>
    <row r="172" spans="1:5" ht="34">
      <c r="A172" s="50" t="str">
        <f t="shared" si="4"/>
        <v>農業處</v>
      </c>
      <c r="B172" s="51" t="s">
        <v>287</v>
      </c>
      <c r="C172" s="51" t="s">
        <v>1066</v>
      </c>
      <c r="D172" s="52">
        <v>781000</v>
      </c>
      <c r="E172" s="53" t="s">
        <v>904</v>
      </c>
    </row>
    <row r="173" spans="1:5" ht="34">
      <c r="A173" s="50" t="str">
        <f t="shared" si="4"/>
        <v>農業處</v>
      </c>
      <c r="B173" s="51" t="s">
        <v>288</v>
      </c>
      <c r="C173" s="51" t="s">
        <v>1067</v>
      </c>
      <c r="D173" s="52">
        <v>3652000</v>
      </c>
      <c r="E173" s="53" t="s">
        <v>904</v>
      </c>
    </row>
    <row r="174" spans="1:5" ht="34">
      <c r="A174" s="50" t="str">
        <f t="shared" si="4"/>
        <v>農業處</v>
      </c>
      <c r="B174" s="51" t="s">
        <v>289</v>
      </c>
      <c r="C174" s="51" t="s">
        <v>1068</v>
      </c>
      <c r="D174" s="52">
        <v>12300</v>
      </c>
      <c r="E174" s="53" t="s">
        <v>904</v>
      </c>
    </row>
    <row r="175" spans="1:5" ht="68">
      <c r="A175" s="50" t="str">
        <f t="shared" si="4"/>
        <v>農業處</v>
      </c>
      <c r="B175" s="51" t="s">
        <v>290</v>
      </c>
      <c r="C175" s="51" t="s">
        <v>1069</v>
      </c>
      <c r="D175" s="52">
        <v>148000</v>
      </c>
      <c r="E175" s="53" t="s">
        <v>904</v>
      </c>
    </row>
    <row r="176" spans="1:5" ht="51">
      <c r="A176" s="50" t="str">
        <f t="shared" si="4"/>
        <v>農業處</v>
      </c>
      <c r="B176" s="51" t="s">
        <v>291</v>
      </c>
      <c r="C176" s="51" t="s">
        <v>1070</v>
      </c>
      <c r="D176" s="52">
        <v>447000</v>
      </c>
      <c r="E176" s="53" t="s">
        <v>904</v>
      </c>
    </row>
    <row r="177" spans="1:5" ht="34">
      <c r="A177" s="50" t="str">
        <f t="shared" si="4"/>
        <v>農業處</v>
      </c>
      <c r="B177" s="51" t="s">
        <v>292</v>
      </c>
      <c r="C177" s="51" t="s">
        <v>1071</v>
      </c>
      <c r="D177" s="52">
        <v>1524400</v>
      </c>
      <c r="E177" s="53" t="s">
        <v>904</v>
      </c>
    </row>
    <row r="178" spans="1:5" ht="34">
      <c r="A178" s="50" t="str">
        <f t="shared" si="4"/>
        <v>農業處</v>
      </c>
      <c r="B178" s="51" t="s">
        <v>293</v>
      </c>
      <c r="C178" s="51" t="s">
        <v>1072</v>
      </c>
      <c r="D178" s="52">
        <v>40000</v>
      </c>
      <c r="E178" s="53" t="s">
        <v>904</v>
      </c>
    </row>
    <row r="179" spans="1:5" ht="34">
      <c r="A179" s="50" t="str">
        <f t="shared" si="4"/>
        <v>農業處</v>
      </c>
      <c r="B179" s="51" t="s">
        <v>294</v>
      </c>
      <c r="C179" s="51" t="s">
        <v>1073</v>
      </c>
      <c r="D179" s="52">
        <v>31000</v>
      </c>
      <c r="E179" s="53" t="s">
        <v>904</v>
      </c>
    </row>
    <row r="180" spans="1:5" ht="34">
      <c r="A180" s="50" t="str">
        <f t="shared" si="4"/>
        <v>農業處</v>
      </c>
      <c r="B180" s="51" t="s">
        <v>295</v>
      </c>
      <c r="C180" s="51" t="s">
        <v>1074</v>
      </c>
      <c r="D180" s="52">
        <v>30000</v>
      </c>
      <c r="E180" s="53" t="s">
        <v>904</v>
      </c>
    </row>
    <row r="181" spans="1:5" ht="34">
      <c r="A181" s="50" t="str">
        <f t="shared" si="4"/>
        <v>農業處</v>
      </c>
      <c r="B181" s="51" t="s">
        <v>296</v>
      </c>
      <c r="C181" s="51" t="s">
        <v>1075</v>
      </c>
      <c r="D181" s="52">
        <v>63000</v>
      </c>
      <c r="E181" s="53" t="s">
        <v>904</v>
      </c>
    </row>
    <row r="182" spans="1:5" ht="34">
      <c r="A182" s="50" t="str">
        <f t="shared" si="4"/>
        <v>農業處</v>
      </c>
      <c r="B182" s="51" t="s">
        <v>297</v>
      </c>
      <c r="C182" s="51" t="s">
        <v>1076</v>
      </c>
      <c r="D182" s="52">
        <v>22000</v>
      </c>
      <c r="E182" s="53" t="s">
        <v>904</v>
      </c>
    </row>
    <row r="183" spans="1:5" ht="34">
      <c r="A183" s="50" t="str">
        <f t="shared" si="4"/>
        <v>農業處</v>
      </c>
      <c r="B183" s="51" t="s">
        <v>298</v>
      </c>
      <c r="C183" s="51" t="s">
        <v>1077</v>
      </c>
      <c r="D183" s="52">
        <v>310000</v>
      </c>
      <c r="E183" s="53" t="s">
        <v>904</v>
      </c>
    </row>
    <row r="184" spans="1:5" ht="34">
      <c r="A184" s="50" t="str">
        <f t="shared" si="4"/>
        <v>農業處</v>
      </c>
      <c r="B184" s="51" t="s">
        <v>299</v>
      </c>
      <c r="C184" s="51" t="s">
        <v>1078</v>
      </c>
      <c r="D184" s="52">
        <v>39000</v>
      </c>
      <c r="E184" s="53" t="s">
        <v>904</v>
      </c>
    </row>
    <row r="185" spans="1:5" ht="34">
      <c r="A185" s="50" t="str">
        <f t="shared" si="4"/>
        <v>農業處</v>
      </c>
      <c r="B185" s="51" t="s">
        <v>300</v>
      </c>
      <c r="C185" s="51" t="s">
        <v>1079</v>
      </c>
      <c r="D185" s="52">
        <v>32650000</v>
      </c>
      <c r="E185" s="53" t="s">
        <v>904</v>
      </c>
    </row>
    <row r="186" spans="1:5" ht="34">
      <c r="A186" s="50" t="str">
        <f t="shared" si="4"/>
        <v>農業處</v>
      </c>
      <c r="B186" s="51" t="s">
        <v>301</v>
      </c>
      <c r="C186" s="51" t="s">
        <v>1080</v>
      </c>
      <c r="D186" s="52">
        <v>205000</v>
      </c>
      <c r="E186" s="53" t="s">
        <v>904</v>
      </c>
    </row>
    <row r="187" spans="1:5" ht="34">
      <c r="A187" s="50" t="str">
        <f t="shared" si="4"/>
        <v>農業處</v>
      </c>
      <c r="B187" s="51" t="s">
        <v>302</v>
      </c>
      <c r="C187" s="51" t="s">
        <v>1081</v>
      </c>
      <c r="D187" s="52">
        <v>1604000</v>
      </c>
      <c r="E187" s="53" t="s">
        <v>904</v>
      </c>
    </row>
    <row r="188" spans="1:5" ht="51">
      <c r="A188" s="50" t="str">
        <f t="shared" si="4"/>
        <v>農業處</v>
      </c>
      <c r="B188" s="51" t="s">
        <v>303</v>
      </c>
      <c r="C188" s="51" t="s">
        <v>1082</v>
      </c>
      <c r="D188" s="52">
        <v>4496000</v>
      </c>
      <c r="E188" s="53" t="s">
        <v>904</v>
      </c>
    </row>
    <row r="189" spans="1:5" ht="34">
      <c r="A189" s="50" t="str">
        <f t="shared" si="4"/>
        <v>農業處</v>
      </c>
      <c r="B189" s="51" t="s">
        <v>304</v>
      </c>
      <c r="C189" s="51" t="s">
        <v>1083</v>
      </c>
      <c r="D189" s="52">
        <v>50000</v>
      </c>
      <c r="E189" s="53" t="s">
        <v>904</v>
      </c>
    </row>
    <row r="190" spans="1:5" ht="34">
      <c r="A190" s="50" t="str">
        <f t="shared" si="4"/>
        <v>農業處</v>
      </c>
      <c r="B190" s="51" t="s">
        <v>305</v>
      </c>
      <c r="C190" s="51" t="s">
        <v>1084</v>
      </c>
      <c r="D190" s="52">
        <v>50000</v>
      </c>
      <c r="E190" s="53" t="s">
        <v>904</v>
      </c>
    </row>
    <row r="191" spans="1:5" ht="34">
      <c r="A191" s="50" t="str">
        <f t="shared" si="4"/>
        <v>農業處</v>
      </c>
      <c r="B191" s="51" t="s">
        <v>306</v>
      </c>
      <c r="C191" s="51" t="s">
        <v>1085</v>
      </c>
      <c r="D191" s="52">
        <v>1330000</v>
      </c>
      <c r="E191" s="53" t="s">
        <v>904</v>
      </c>
    </row>
    <row r="192" spans="1:5" ht="34">
      <c r="A192" s="50" t="str">
        <f t="shared" si="4"/>
        <v>農業處</v>
      </c>
      <c r="B192" s="51" t="s">
        <v>307</v>
      </c>
      <c r="C192" s="51" t="s">
        <v>1086</v>
      </c>
      <c r="D192" s="52">
        <v>87000</v>
      </c>
      <c r="E192" s="53" t="s">
        <v>904</v>
      </c>
    </row>
    <row r="193" spans="1:5" ht="34">
      <c r="A193" s="50" t="str">
        <f t="shared" si="4"/>
        <v>農業處</v>
      </c>
      <c r="B193" s="51" t="s">
        <v>308</v>
      </c>
      <c r="C193" s="51" t="s">
        <v>1087</v>
      </c>
      <c r="D193" s="52">
        <v>10800000</v>
      </c>
      <c r="E193" s="53" t="s">
        <v>904</v>
      </c>
    </row>
    <row r="194" spans="1:5" ht="34">
      <c r="A194" s="50" t="str">
        <f t="shared" si="4"/>
        <v>農業處</v>
      </c>
      <c r="B194" s="51" t="s">
        <v>309</v>
      </c>
      <c r="C194" s="51" t="s">
        <v>1088</v>
      </c>
      <c r="D194" s="52">
        <v>62000</v>
      </c>
      <c r="E194" s="53" t="s">
        <v>904</v>
      </c>
    </row>
    <row r="195" spans="1:5" ht="34">
      <c r="A195" s="50" t="str">
        <f t="shared" si="4"/>
        <v>農業處</v>
      </c>
      <c r="B195" s="51" t="s">
        <v>310</v>
      </c>
      <c r="C195" s="51" t="s">
        <v>1089</v>
      </c>
      <c r="D195" s="52">
        <v>200000</v>
      </c>
      <c r="E195" s="53" t="s">
        <v>904</v>
      </c>
    </row>
    <row r="196" spans="1:5" ht="34">
      <c r="A196" s="50" t="str">
        <f t="shared" si="4"/>
        <v>農業處</v>
      </c>
      <c r="B196" s="51" t="s">
        <v>311</v>
      </c>
      <c r="C196" s="51" t="s">
        <v>1090</v>
      </c>
      <c r="D196" s="52">
        <v>726000</v>
      </c>
      <c r="E196" s="53" t="s">
        <v>904</v>
      </c>
    </row>
    <row r="197" spans="1:5" ht="51">
      <c r="A197" s="50" t="str">
        <f t="shared" si="4"/>
        <v>農業處</v>
      </c>
      <c r="B197" s="51" t="s">
        <v>312</v>
      </c>
      <c r="C197" s="51" t="s">
        <v>1091</v>
      </c>
      <c r="D197" s="52">
        <v>1800000</v>
      </c>
      <c r="E197" s="53" t="s">
        <v>904</v>
      </c>
    </row>
    <row r="198" spans="1:5" ht="34">
      <c r="A198" s="50" t="str">
        <f t="shared" ref="A198:A228" si="5">A197</f>
        <v>農業處</v>
      </c>
      <c r="B198" s="51" t="s">
        <v>313</v>
      </c>
      <c r="C198" s="51" t="s">
        <v>1092</v>
      </c>
      <c r="D198" s="52">
        <v>483000</v>
      </c>
      <c r="E198" s="53" t="s">
        <v>904</v>
      </c>
    </row>
    <row r="199" spans="1:5" ht="51">
      <c r="A199" s="50" t="str">
        <f t="shared" si="5"/>
        <v>農業處</v>
      </c>
      <c r="B199" s="51" t="s">
        <v>314</v>
      </c>
      <c r="C199" s="51" t="s">
        <v>1093</v>
      </c>
      <c r="D199" s="52">
        <v>70000</v>
      </c>
      <c r="E199" s="53" t="s">
        <v>904</v>
      </c>
    </row>
    <row r="200" spans="1:5" ht="34">
      <c r="A200" s="50" t="str">
        <f t="shared" si="5"/>
        <v>農業處</v>
      </c>
      <c r="B200" s="51" t="s">
        <v>315</v>
      </c>
      <c r="C200" s="51" t="s">
        <v>1094</v>
      </c>
      <c r="D200" s="52">
        <v>4030000</v>
      </c>
      <c r="E200" s="53" t="s">
        <v>904</v>
      </c>
    </row>
    <row r="201" spans="1:5" ht="34">
      <c r="A201" s="50" t="str">
        <f t="shared" si="5"/>
        <v>農業處</v>
      </c>
      <c r="B201" s="51" t="s">
        <v>316</v>
      </c>
      <c r="C201" s="51" t="s">
        <v>1095</v>
      </c>
      <c r="D201" s="52">
        <v>500000</v>
      </c>
      <c r="E201" s="53" t="s">
        <v>904</v>
      </c>
    </row>
    <row r="202" spans="1:5" ht="34">
      <c r="A202" s="50" t="str">
        <f t="shared" si="5"/>
        <v>農業處</v>
      </c>
      <c r="B202" s="51" t="s">
        <v>317</v>
      </c>
      <c r="C202" s="51" t="s">
        <v>1096</v>
      </c>
      <c r="D202" s="52">
        <v>60000</v>
      </c>
      <c r="E202" s="53" t="s">
        <v>904</v>
      </c>
    </row>
    <row r="203" spans="1:5" ht="34">
      <c r="A203" s="50" t="str">
        <f t="shared" si="5"/>
        <v>農業處</v>
      </c>
      <c r="B203" s="51" t="s">
        <v>318</v>
      </c>
      <c r="C203" s="51" t="s">
        <v>1097</v>
      </c>
      <c r="D203" s="52">
        <v>300000</v>
      </c>
      <c r="E203" s="53" t="s">
        <v>904</v>
      </c>
    </row>
    <row r="204" spans="1:5" ht="34">
      <c r="A204" s="50" t="str">
        <f t="shared" si="5"/>
        <v>農業處</v>
      </c>
      <c r="B204" s="51" t="s">
        <v>319</v>
      </c>
      <c r="C204" s="51" t="s">
        <v>1098</v>
      </c>
      <c r="D204" s="52">
        <v>1000000</v>
      </c>
      <c r="E204" s="53" t="s">
        <v>904</v>
      </c>
    </row>
    <row r="205" spans="1:5" ht="34">
      <c r="A205" s="50" t="str">
        <f t="shared" si="5"/>
        <v>農業處</v>
      </c>
      <c r="B205" s="51" t="s">
        <v>320</v>
      </c>
      <c r="C205" s="51" t="s">
        <v>1099</v>
      </c>
      <c r="D205" s="52">
        <v>890000</v>
      </c>
      <c r="E205" s="53" t="s">
        <v>904</v>
      </c>
    </row>
    <row r="206" spans="1:5" ht="34">
      <c r="A206" s="50" t="str">
        <f t="shared" si="5"/>
        <v>農業處</v>
      </c>
      <c r="B206" s="51" t="s">
        <v>321</v>
      </c>
      <c r="C206" s="51" t="s">
        <v>1100</v>
      </c>
      <c r="D206" s="52">
        <v>337300</v>
      </c>
      <c r="E206" s="53" t="s">
        <v>904</v>
      </c>
    </row>
    <row r="207" spans="1:5" ht="34">
      <c r="A207" s="50" t="str">
        <f t="shared" si="5"/>
        <v>農業處</v>
      </c>
      <c r="B207" s="51" t="s">
        <v>322</v>
      </c>
      <c r="C207" s="51" t="s">
        <v>1101</v>
      </c>
      <c r="D207" s="52">
        <v>2800000</v>
      </c>
      <c r="E207" s="53" t="s">
        <v>904</v>
      </c>
    </row>
    <row r="208" spans="1:5" ht="34">
      <c r="A208" s="50" t="str">
        <f t="shared" si="5"/>
        <v>農業處</v>
      </c>
      <c r="B208" s="51" t="s">
        <v>323</v>
      </c>
      <c r="C208" s="51" t="s">
        <v>1102</v>
      </c>
      <c r="D208" s="52">
        <v>300000</v>
      </c>
      <c r="E208" s="53" t="s">
        <v>904</v>
      </c>
    </row>
    <row r="209" spans="1:5" ht="34">
      <c r="A209" s="50" t="str">
        <f t="shared" si="5"/>
        <v>農業處</v>
      </c>
      <c r="B209" s="51" t="s">
        <v>324</v>
      </c>
      <c r="C209" s="51" t="s">
        <v>1103</v>
      </c>
      <c r="D209" s="52">
        <v>4671900</v>
      </c>
      <c r="E209" s="53" t="s">
        <v>904</v>
      </c>
    </row>
    <row r="210" spans="1:5" ht="34">
      <c r="A210" s="50" t="str">
        <f t="shared" si="5"/>
        <v>農業處</v>
      </c>
      <c r="B210" s="51" t="s">
        <v>325</v>
      </c>
      <c r="C210" s="51" t="s">
        <v>1104</v>
      </c>
      <c r="D210" s="52">
        <v>2067000</v>
      </c>
      <c r="E210" s="53" t="s">
        <v>904</v>
      </c>
    </row>
    <row r="211" spans="1:5" ht="51">
      <c r="A211" s="50" t="str">
        <f t="shared" si="5"/>
        <v>農業處</v>
      </c>
      <c r="B211" s="51" t="s">
        <v>326</v>
      </c>
      <c r="C211" s="51" t="s">
        <v>1105</v>
      </c>
      <c r="D211" s="52">
        <v>570000</v>
      </c>
      <c r="E211" s="53" t="s">
        <v>904</v>
      </c>
    </row>
    <row r="212" spans="1:5" ht="34">
      <c r="A212" s="50" t="str">
        <f t="shared" si="5"/>
        <v>農業處</v>
      </c>
      <c r="B212" s="51" t="s">
        <v>327</v>
      </c>
      <c r="C212" s="51" t="s">
        <v>1106</v>
      </c>
      <c r="D212" s="52">
        <v>7314000</v>
      </c>
      <c r="E212" s="53" t="s">
        <v>904</v>
      </c>
    </row>
    <row r="213" spans="1:5" ht="34">
      <c r="A213" s="50" t="str">
        <f t="shared" si="5"/>
        <v>農業處</v>
      </c>
      <c r="B213" s="51" t="s">
        <v>328</v>
      </c>
      <c r="C213" s="51" t="s">
        <v>1107</v>
      </c>
      <c r="D213" s="52">
        <v>2280000</v>
      </c>
      <c r="E213" s="53" t="s">
        <v>904</v>
      </c>
    </row>
    <row r="214" spans="1:5" ht="51">
      <c r="A214" s="50" t="str">
        <f t="shared" si="5"/>
        <v>農業處</v>
      </c>
      <c r="B214" s="51" t="s">
        <v>329</v>
      </c>
      <c r="C214" s="51" t="s">
        <v>1108</v>
      </c>
      <c r="D214" s="52">
        <v>281521</v>
      </c>
      <c r="E214" s="53" t="s">
        <v>904</v>
      </c>
    </row>
    <row r="215" spans="1:5" ht="34">
      <c r="A215" s="50" t="str">
        <f t="shared" si="5"/>
        <v>農業處</v>
      </c>
      <c r="B215" s="51" t="s">
        <v>330</v>
      </c>
      <c r="C215" s="51" t="s">
        <v>1109</v>
      </c>
      <c r="D215" s="52">
        <v>400000</v>
      </c>
      <c r="E215" s="53" t="s">
        <v>904</v>
      </c>
    </row>
    <row r="216" spans="1:5" ht="34">
      <c r="A216" s="50" t="str">
        <f t="shared" si="5"/>
        <v>農業處</v>
      </c>
      <c r="B216" s="51" t="s">
        <v>331</v>
      </c>
      <c r="C216" s="51" t="s">
        <v>1110</v>
      </c>
      <c r="D216" s="52">
        <v>6600000</v>
      </c>
      <c r="E216" s="53" t="s">
        <v>904</v>
      </c>
    </row>
    <row r="217" spans="1:5" ht="34">
      <c r="A217" s="50" t="str">
        <f t="shared" si="5"/>
        <v>農業處</v>
      </c>
      <c r="B217" s="51" t="s">
        <v>332</v>
      </c>
      <c r="C217" s="51" t="s">
        <v>1111</v>
      </c>
      <c r="D217" s="52">
        <v>5000000</v>
      </c>
      <c r="E217" s="53" t="s">
        <v>904</v>
      </c>
    </row>
    <row r="218" spans="1:5" ht="34">
      <c r="A218" s="50" t="str">
        <f t="shared" si="5"/>
        <v>農業處</v>
      </c>
      <c r="B218" s="51" t="s">
        <v>333</v>
      </c>
      <c r="C218" s="51" t="s">
        <v>1112</v>
      </c>
      <c r="D218" s="52">
        <v>21000000</v>
      </c>
      <c r="E218" s="53" t="s">
        <v>904</v>
      </c>
    </row>
    <row r="219" spans="1:5" ht="68">
      <c r="A219" s="50" t="str">
        <f t="shared" si="5"/>
        <v>農業處</v>
      </c>
      <c r="B219" s="51" t="s">
        <v>334</v>
      </c>
      <c r="C219" s="51" t="s">
        <v>1113</v>
      </c>
      <c r="D219" s="52">
        <v>5600000</v>
      </c>
      <c r="E219" s="53" t="s">
        <v>904</v>
      </c>
    </row>
    <row r="220" spans="1:5" ht="34">
      <c r="A220" s="50" t="str">
        <f t="shared" si="5"/>
        <v>農業處</v>
      </c>
      <c r="B220" s="51" t="s">
        <v>335</v>
      </c>
      <c r="C220" s="51" t="s">
        <v>1114</v>
      </c>
      <c r="D220" s="52">
        <v>30135000</v>
      </c>
      <c r="E220" s="53" t="s">
        <v>904</v>
      </c>
    </row>
    <row r="221" spans="1:5" ht="51">
      <c r="A221" s="50" t="str">
        <f t="shared" si="5"/>
        <v>農業處</v>
      </c>
      <c r="B221" s="51" t="s">
        <v>336</v>
      </c>
      <c r="C221" s="51" t="s">
        <v>1115</v>
      </c>
      <c r="D221" s="52">
        <v>4128000</v>
      </c>
      <c r="E221" s="53" t="s">
        <v>904</v>
      </c>
    </row>
    <row r="222" spans="1:5" ht="34">
      <c r="A222" s="50" t="str">
        <f t="shared" si="5"/>
        <v>農業處</v>
      </c>
      <c r="B222" s="51" t="s">
        <v>337</v>
      </c>
      <c r="C222" s="51" t="s">
        <v>1116</v>
      </c>
      <c r="D222" s="52">
        <v>320000</v>
      </c>
      <c r="E222" s="53" t="s">
        <v>904</v>
      </c>
    </row>
    <row r="223" spans="1:5" ht="34">
      <c r="A223" s="50" t="str">
        <f t="shared" si="5"/>
        <v>農業處</v>
      </c>
      <c r="B223" s="51" t="s">
        <v>338</v>
      </c>
      <c r="C223" s="51" t="s">
        <v>1117</v>
      </c>
      <c r="D223" s="52">
        <v>15000</v>
      </c>
      <c r="E223" s="53" t="s">
        <v>904</v>
      </c>
    </row>
    <row r="224" spans="1:5" ht="34">
      <c r="A224" s="50" t="str">
        <f t="shared" si="5"/>
        <v>農業處</v>
      </c>
      <c r="B224" s="51" t="s">
        <v>339</v>
      </c>
      <c r="C224" s="51" t="s">
        <v>1118</v>
      </c>
      <c r="D224" s="52">
        <v>67500000</v>
      </c>
      <c r="E224" s="53" t="s">
        <v>904</v>
      </c>
    </row>
    <row r="225" spans="1:5" ht="34">
      <c r="A225" s="50" t="str">
        <f t="shared" si="5"/>
        <v>農業處</v>
      </c>
      <c r="B225" s="51" t="s">
        <v>340</v>
      </c>
      <c r="C225" s="51" t="s">
        <v>1119</v>
      </c>
      <c r="D225" s="52">
        <v>5500000</v>
      </c>
      <c r="E225" s="53" t="s">
        <v>904</v>
      </c>
    </row>
    <row r="226" spans="1:5" ht="51">
      <c r="A226" s="50" t="str">
        <f t="shared" si="5"/>
        <v>農業處</v>
      </c>
      <c r="B226" s="51" t="s">
        <v>341</v>
      </c>
      <c r="C226" s="51" t="s">
        <v>1120</v>
      </c>
      <c r="D226" s="52">
        <v>2400000</v>
      </c>
      <c r="E226" s="53" t="s">
        <v>904</v>
      </c>
    </row>
    <row r="227" spans="1:5" ht="34">
      <c r="A227" s="50" t="str">
        <f t="shared" si="5"/>
        <v>農業處</v>
      </c>
      <c r="B227" s="51" t="s">
        <v>342</v>
      </c>
      <c r="C227" s="51" t="s">
        <v>1121</v>
      </c>
      <c r="D227" s="52">
        <v>534000</v>
      </c>
      <c r="E227" s="53" t="s">
        <v>904</v>
      </c>
    </row>
    <row r="228" spans="1:5" ht="34">
      <c r="A228" s="50" t="str">
        <f t="shared" si="5"/>
        <v>農業處</v>
      </c>
      <c r="B228" s="51" t="s">
        <v>343</v>
      </c>
      <c r="C228" s="51" t="s">
        <v>1122</v>
      </c>
      <c r="D228" s="52">
        <v>3649000</v>
      </c>
      <c r="E228" s="53" t="s">
        <v>904</v>
      </c>
    </row>
    <row r="229" spans="1:5" ht="51">
      <c r="A229" s="50" t="s">
        <v>344</v>
      </c>
      <c r="B229" s="51" t="s">
        <v>1123</v>
      </c>
      <c r="C229" s="51" t="s">
        <v>1124</v>
      </c>
      <c r="D229" s="52">
        <v>9450000</v>
      </c>
      <c r="E229" s="53" t="s">
        <v>904</v>
      </c>
    </row>
    <row r="230" spans="1:5" ht="51">
      <c r="A230" s="50" t="str">
        <f t="shared" ref="A230:A237" si="6">A229</f>
        <v>觀光處</v>
      </c>
      <c r="B230" s="51" t="s">
        <v>345</v>
      </c>
      <c r="C230" s="51" t="s">
        <v>1125</v>
      </c>
      <c r="D230" s="52">
        <v>4485000</v>
      </c>
      <c r="E230" s="53" t="s">
        <v>904</v>
      </c>
    </row>
    <row r="231" spans="1:5" ht="34">
      <c r="A231" s="50" t="str">
        <f t="shared" si="6"/>
        <v>觀光處</v>
      </c>
      <c r="B231" s="51" t="s">
        <v>346</v>
      </c>
      <c r="C231" s="51" t="s">
        <v>1126</v>
      </c>
      <c r="D231" s="52">
        <v>2100000</v>
      </c>
      <c r="E231" s="53" t="s">
        <v>904</v>
      </c>
    </row>
    <row r="232" spans="1:5" ht="34">
      <c r="A232" s="50" t="str">
        <f t="shared" si="6"/>
        <v>觀光處</v>
      </c>
      <c r="B232" s="51" t="s">
        <v>347</v>
      </c>
      <c r="C232" s="51" t="s">
        <v>1127</v>
      </c>
      <c r="D232" s="52">
        <v>2750000</v>
      </c>
      <c r="E232" s="53" t="s">
        <v>904</v>
      </c>
    </row>
    <row r="233" spans="1:5" ht="34">
      <c r="A233" s="50" t="str">
        <f t="shared" si="6"/>
        <v>觀光處</v>
      </c>
      <c r="B233" s="51" t="s">
        <v>348</v>
      </c>
      <c r="C233" s="51" t="s">
        <v>1128</v>
      </c>
      <c r="D233" s="52">
        <v>2000000</v>
      </c>
      <c r="E233" s="53" t="s">
        <v>904</v>
      </c>
    </row>
    <row r="234" spans="1:5" ht="34">
      <c r="A234" s="50" t="str">
        <f t="shared" si="6"/>
        <v>觀光處</v>
      </c>
      <c r="B234" s="51" t="s">
        <v>349</v>
      </c>
      <c r="C234" s="51" t="s">
        <v>1129</v>
      </c>
      <c r="D234" s="52">
        <v>450000</v>
      </c>
      <c r="E234" s="53" t="s">
        <v>904</v>
      </c>
    </row>
    <row r="235" spans="1:5" ht="34">
      <c r="A235" s="50" t="str">
        <f t="shared" si="6"/>
        <v>觀光處</v>
      </c>
      <c r="B235" s="51" t="s">
        <v>350</v>
      </c>
      <c r="C235" s="51" t="s">
        <v>1130</v>
      </c>
      <c r="D235" s="52">
        <v>600000</v>
      </c>
      <c r="E235" s="53" t="s">
        <v>904</v>
      </c>
    </row>
    <row r="236" spans="1:5" ht="34">
      <c r="A236" s="50" t="str">
        <f t="shared" si="6"/>
        <v>觀光處</v>
      </c>
      <c r="B236" s="51" t="s">
        <v>351</v>
      </c>
      <c r="C236" s="51" t="s">
        <v>1131</v>
      </c>
      <c r="D236" s="52">
        <v>450000</v>
      </c>
      <c r="E236" s="53" t="s">
        <v>904</v>
      </c>
    </row>
    <row r="237" spans="1:5" ht="34">
      <c r="A237" s="50" t="str">
        <f t="shared" si="6"/>
        <v>觀光處</v>
      </c>
      <c r="B237" s="51" t="s">
        <v>352</v>
      </c>
      <c r="C237" s="51" t="s">
        <v>1132</v>
      </c>
      <c r="D237" s="52">
        <v>200000</v>
      </c>
      <c r="E237" s="53" t="s">
        <v>904</v>
      </c>
    </row>
    <row r="238" spans="1:5" ht="34">
      <c r="A238" s="50" t="s">
        <v>353</v>
      </c>
      <c r="B238" s="51" t="s">
        <v>1133</v>
      </c>
      <c r="C238" s="51" t="s">
        <v>1134</v>
      </c>
      <c r="D238" s="52">
        <v>15500000</v>
      </c>
      <c r="E238" s="53" t="s">
        <v>904</v>
      </c>
    </row>
    <row r="239" spans="1:5" ht="34">
      <c r="A239" s="50" t="str">
        <f t="shared" ref="A239:A244" si="7">A238</f>
        <v>地政處</v>
      </c>
      <c r="B239" s="51" t="s">
        <v>354</v>
      </c>
      <c r="C239" s="51" t="s">
        <v>1135</v>
      </c>
      <c r="D239" s="52">
        <v>1421000</v>
      </c>
      <c r="E239" s="53" t="s">
        <v>904</v>
      </c>
    </row>
    <row r="240" spans="1:5" ht="34">
      <c r="A240" s="50" t="str">
        <f t="shared" si="7"/>
        <v>地政處</v>
      </c>
      <c r="B240" s="51" t="s">
        <v>355</v>
      </c>
      <c r="C240" s="51" t="s">
        <v>1136</v>
      </c>
      <c r="D240" s="52">
        <v>308000</v>
      </c>
      <c r="E240" s="53" t="s">
        <v>904</v>
      </c>
    </row>
    <row r="241" spans="1:5" ht="34">
      <c r="A241" s="50" t="str">
        <f t="shared" si="7"/>
        <v>地政處</v>
      </c>
      <c r="B241" s="51" t="s">
        <v>356</v>
      </c>
      <c r="C241" s="51" t="s">
        <v>1137</v>
      </c>
      <c r="D241" s="52">
        <v>1000000</v>
      </c>
      <c r="E241" s="53" t="s">
        <v>904</v>
      </c>
    </row>
    <row r="242" spans="1:5" ht="34">
      <c r="A242" s="50" t="str">
        <f t="shared" si="7"/>
        <v>地政處</v>
      </c>
      <c r="B242" s="51" t="s">
        <v>357</v>
      </c>
      <c r="C242" s="51" t="s">
        <v>1138</v>
      </c>
      <c r="D242" s="52">
        <v>12000000</v>
      </c>
      <c r="E242" s="53" t="s">
        <v>904</v>
      </c>
    </row>
    <row r="243" spans="1:5" ht="34">
      <c r="A243" s="50" t="str">
        <f t="shared" si="7"/>
        <v>地政處</v>
      </c>
      <c r="B243" s="51" t="s">
        <v>358</v>
      </c>
      <c r="C243" s="51" t="s">
        <v>1119</v>
      </c>
      <c r="D243" s="52">
        <v>6110000</v>
      </c>
      <c r="E243" s="53" t="s">
        <v>904</v>
      </c>
    </row>
    <row r="244" spans="1:5" ht="34">
      <c r="A244" s="50" t="str">
        <f t="shared" si="7"/>
        <v>地政處</v>
      </c>
      <c r="B244" s="51" t="s">
        <v>359</v>
      </c>
      <c r="C244" s="51" t="s">
        <v>1139</v>
      </c>
      <c r="D244" s="52">
        <v>390000</v>
      </c>
      <c r="E244" s="53" t="s">
        <v>904</v>
      </c>
    </row>
    <row r="245" spans="1:5" ht="51">
      <c r="A245" s="50" t="s">
        <v>360</v>
      </c>
      <c r="B245" s="51" t="s">
        <v>1140</v>
      </c>
      <c r="C245" s="51" t="s">
        <v>1141</v>
      </c>
      <c r="D245" s="52">
        <v>5000000</v>
      </c>
      <c r="E245" s="53" t="s">
        <v>904</v>
      </c>
    </row>
    <row r="246" spans="1:5" ht="34">
      <c r="A246" s="50" t="str">
        <f t="shared" ref="A246:A263" si="8">A245</f>
        <v>工務處</v>
      </c>
      <c r="B246" s="51" t="s">
        <v>361</v>
      </c>
      <c r="C246" s="51" t="s">
        <v>1142</v>
      </c>
      <c r="D246" s="52">
        <v>8382139</v>
      </c>
      <c r="E246" s="53" t="s">
        <v>904</v>
      </c>
    </row>
    <row r="247" spans="1:5" ht="34">
      <c r="A247" s="50" t="str">
        <f t="shared" si="8"/>
        <v>工務處</v>
      </c>
      <c r="B247" s="51" t="s">
        <v>362</v>
      </c>
      <c r="C247" s="51" t="s">
        <v>1143</v>
      </c>
      <c r="D247" s="52">
        <v>285912000</v>
      </c>
      <c r="E247" s="53" t="s">
        <v>904</v>
      </c>
    </row>
    <row r="248" spans="1:5" ht="34">
      <c r="A248" s="50" t="str">
        <f t="shared" si="8"/>
        <v>工務處</v>
      </c>
      <c r="B248" s="51" t="s">
        <v>363</v>
      </c>
      <c r="C248" s="51" t="s">
        <v>1143</v>
      </c>
      <c r="D248" s="52">
        <v>16405000</v>
      </c>
      <c r="E248" s="53" t="s">
        <v>904</v>
      </c>
    </row>
    <row r="249" spans="1:5" ht="51">
      <c r="A249" s="50" t="str">
        <f t="shared" si="8"/>
        <v>工務處</v>
      </c>
      <c r="B249" s="51" t="s">
        <v>364</v>
      </c>
      <c r="C249" s="51" t="s">
        <v>1143</v>
      </c>
      <c r="D249" s="52">
        <v>3025000</v>
      </c>
      <c r="E249" s="53" t="s">
        <v>904</v>
      </c>
    </row>
    <row r="250" spans="1:5" ht="34">
      <c r="A250" s="50" t="str">
        <f t="shared" si="8"/>
        <v>工務處</v>
      </c>
      <c r="B250" s="51" t="s">
        <v>365</v>
      </c>
      <c r="C250" s="51" t="s">
        <v>1144</v>
      </c>
      <c r="D250" s="52">
        <v>4350000</v>
      </c>
      <c r="E250" s="53" t="s">
        <v>904</v>
      </c>
    </row>
    <row r="251" spans="1:5" ht="34">
      <c r="A251" s="50" t="str">
        <f t="shared" si="8"/>
        <v>工務處</v>
      </c>
      <c r="B251" s="51" t="s">
        <v>366</v>
      </c>
      <c r="C251" s="51" t="s">
        <v>1145</v>
      </c>
      <c r="D251" s="52">
        <v>14195280</v>
      </c>
      <c r="E251" s="53" t="s">
        <v>904</v>
      </c>
    </row>
    <row r="252" spans="1:5" ht="34">
      <c r="A252" s="50" t="str">
        <f t="shared" si="8"/>
        <v>工務處</v>
      </c>
      <c r="B252" s="51" t="s">
        <v>367</v>
      </c>
      <c r="C252" s="51" t="s">
        <v>1146</v>
      </c>
      <c r="D252" s="52">
        <v>170000</v>
      </c>
      <c r="E252" s="53" t="s">
        <v>904</v>
      </c>
    </row>
    <row r="253" spans="1:5" ht="34">
      <c r="A253" s="50" t="str">
        <f t="shared" si="8"/>
        <v>工務處</v>
      </c>
      <c r="B253" s="51" t="s">
        <v>367</v>
      </c>
      <c r="C253" s="51" t="s">
        <v>1147</v>
      </c>
      <c r="D253" s="52">
        <v>376022</v>
      </c>
      <c r="E253" s="53" t="s">
        <v>904</v>
      </c>
    </row>
    <row r="254" spans="1:5" ht="51">
      <c r="A254" s="50" t="str">
        <f t="shared" si="8"/>
        <v>工務處</v>
      </c>
      <c r="B254" s="51" t="s">
        <v>368</v>
      </c>
      <c r="C254" s="51" t="s">
        <v>1148</v>
      </c>
      <c r="D254" s="52">
        <v>3063284</v>
      </c>
      <c r="E254" s="53" t="s">
        <v>904</v>
      </c>
    </row>
    <row r="255" spans="1:5" ht="51">
      <c r="A255" s="50" t="str">
        <f t="shared" si="8"/>
        <v>工務處</v>
      </c>
      <c r="B255" s="51" t="s">
        <v>369</v>
      </c>
      <c r="C255" s="51" t="s">
        <v>1149</v>
      </c>
      <c r="D255" s="52">
        <v>3049200</v>
      </c>
      <c r="E255" s="53" t="s">
        <v>904</v>
      </c>
    </row>
    <row r="256" spans="1:5" ht="51">
      <c r="A256" s="50" t="str">
        <f t="shared" si="8"/>
        <v>工務處</v>
      </c>
      <c r="B256" s="51" t="s">
        <v>370</v>
      </c>
      <c r="C256" s="51" t="s">
        <v>1150</v>
      </c>
      <c r="D256" s="52">
        <v>39325000</v>
      </c>
      <c r="E256" s="53" t="s">
        <v>904</v>
      </c>
    </row>
    <row r="257" spans="1:5" ht="34">
      <c r="A257" s="50" t="str">
        <f t="shared" si="8"/>
        <v>工務處</v>
      </c>
      <c r="B257" s="51" t="s">
        <v>371</v>
      </c>
      <c r="C257" s="51" t="s">
        <v>1151</v>
      </c>
      <c r="D257" s="52">
        <v>52080000</v>
      </c>
      <c r="E257" s="53" t="s">
        <v>904</v>
      </c>
    </row>
    <row r="258" spans="1:5" ht="34">
      <c r="A258" s="50" t="str">
        <f t="shared" si="8"/>
        <v>工務處</v>
      </c>
      <c r="B258" s="51" t="s">
        <v>372</v>
      </c>
      <c r="C258" s="51" t="s">
        <v>1152</v>
      </c>
      <c r="D258" s="52">
        <v>169284000</v>
      </c>
      <c r="E258" s="53" t="s">
        <v>904</v>
      </c>
    </row>
    <row r="259" spans="1:5" ht="51">
      <c r="A259" s="50" t="str">
        <f t="shared" si="8"/>
        <v>工務處</v>
      </c>
      <c r="B259" s="51" t="s">
        <v>373</v>
      </c>
      <c r="C259" s="51" t="s">
        <v>1141</v>
      </c>
      <c r="D259" s="52">
        <v>12700000</v>
      </c>
      <c r="E259" s="53" t="s">
        <v>904</v>
      </c>
    </row>
    <row r="260" spans="1:5" ht="34">
      <c r="A260" s="50" t="str">
        <f t="shared" si="8"/>
        <v>工務處</v>
      </c>
      <c r="B260" s="51" t="s">
        <v>374</v>
      </c>
      <c r="C260" s="51" t="s">
        <v>1153</v>
      </c>
      <c r="D260" s="52">
        <v>7955000</v>
      </c>
      <c r="E260" s="53" t="s">
        <v>904</v>
      </c>
    </row>
    <row r="261" spans="1:5" ht="51">
      <c r="A261" s="50" t="str">
        <f t="shared" si="8"/>
        <v>工務處</v>
      </c>
      <c r="B261" s="51" t="s">
        <v>375</v>
      </c>
      <c r="C261" s="51" t="s">
        <v>1154</v>
      </c>
      <c r="D261" s="52">
        <v>1966000</v>
      </c>
      <c r="E261" s="53" t="s">
        <v>904</v>
      </c>
    </row>
    <row r="262" spans="1:5" ht="34">
      <c r="A262" s="50" t="str">
        <f t="shared" si="8"/>
        <v>工務處</v>
      </c>
      <c r="B262" s="51" t="s">
        <v>376</v>
      </c>
      <c r="C262" s="51" t="s">
        <v>1155</v>
      </c>
      <c r="D262" s="52">
        <v>1066000</v>
      </c>
      <c r="E262" s="53" t="s">
        <v>904</v>
      </c>
    </row>
    <row r="263" spans="1:5" ht="51">
      <c r="A263" s="50" t="str">
        <f t="shared" si="8"/>
        <v>工務處</v>
      </c>
      <c r="B263" s="51" t="s">
        <v>377</v>
      </c>
      <c r="C263" s="51" t="s">
        <v>1156</v>
      </c>
      <c r="D263" s="52">
        <v>3170000</v>
      </c>
      <c r="E263" s="53" t="s">
        <v>904</v>
      </c>
    </row>
    <row r="264" spans="1:5" ht="34">
      <c r="A264" s="50" t="s">
        <v>378</v>
      </c>
      <c r="B264" s="51" t="s">
        <v>1157</v>
      </c>
      <c r="C264" s="51" t="s">
        <v>1158</v>
      </c>
      <c r="D264" s="52">
        <v>300000</v>
      </c>
      <c r="E264" s="53" t="s">
        <v>904</v>
      </c>
    </row>
    <row r="265" spans="1:5" ht="34">
      <c r="A265" s="50" t="str">
        <f t="shared" ref="A265:A328" si="9">A264</f>
        <v>教育處</v>
      </c>
      <c r="B265" s="51" t="s">
        <v>379</v>
      </c>
      <c r="C265" s="51" t="s">
        <v>1159</v>
      </c>
      <c r="D265" s="52">
        <v>210000</v>
      </c>
      <c r="E265" s="53" t="s">
        <v>904</v>
      </c>
    </row>
    <row r="266" spans="1:5" ht="34">
      <c r="A266" s="50" t="str">
        <f t="shared" si="9"/>
        <v>教育處</v>
      </c>
      <c r="B266" s="51" t="s">
        <v>380</v>
      </c>
      <c r="C266" s="51" t="s">
        <v>1160</v>
      </c>
      <c r="D266" s="52">
        <v>4500000</v>
      </c>
      <c r="E266" s="53" t="s">
        <v>904</v>
      </c>
    </row>
    <row r="267" spans="1:5" ht="34">
      <c r="A267" s="50" t="str">
        <f t="shared" si="9"/>
        <v>教育處</v>
      </c>
      <c r="B267" s="51" t="s">
        <v>381</v>
      </c>
      <c r="C267" s="51" t="s">
        <v>1161</v>
      </c>
      <c r="D267" s="52">
        <v>80000</v>
      </c>
      <c r="E267" s="53" t="s">
        <v>904</v>
      </c>
    </row>
    <row r="268" spans="1:5" ht="34">
      <c r="A268" s="50" t="str">
        <f t="shared" si="9"/>
        <v>教育處</v>
      </c>
      <c r="B268" s="51" t="s">
        <v>382</v>
      </c>
      <c r="C268" s="51" t="s">
        <v>1162</v>
      </c>
      <c r="D268" s="52">
        <v>5000000</v>
      </c>
      <c r="E268" s="53" t="s">
        <v>904</v>
      </c>
    </row>
    <row r="269" spans="1:5" ht="34">
      <c r="A269" s="50" t="str">
        <f t="shared" si="9"/>
        <v>教育處</v>
      </c>
      <c r="B269" s="51" t="s">
        <v>383</v>
      </c>
      <c r="C269" s="51" t="s">
        <v>1163</v>
      </c>
      <c r="D269" s="52">
        <v>450000</v>
      </c>
      <c r="E269" s="53" t="s">
        <v>904</v>
      </c>
    </row>
    <row r="270" spans="1:5" ht="34">
      <c r="A270" s="50" t="str">
        <f t="shared" si="9"/>
        <v>教育處</v>
      </c>
      <c r="B270" s="51" t="s">
        <v>384</v>
      </c>
      <c r="C270" s="51" t="s">
        <v>1164</v>
      </c>
      <c r="D270" s="52">
        <v>1300000</v>
      </c>
      <c r="E270" s="53" t="s">
        <v>904</v>
      </c>
    </row>
    <row r="271" spans="1:5" ht="34">
      <c r="A271" s="50" t="str">
        <f t="shared" si="9"/>
        <v>教育處</v>
      </c>
      <c r="B271" s="51" t="s">
        <v>385</v>
      </c>
      <c r="C271" s="51" t="s">
        <v>1164</v>
      </c>
      <c r="D271" s="52">
        <v>1185000</v>
      </c>
      <c r="E271" s="53" t="s">
        <v>904</v>
      </c>
    </row>
    <row r="272" spans="1:5" ht="34">
      <c r="A272" s="50" t="str">
        <f t="shared" si="9"/>
        <v>教育處</v>
      </c>
      <c r="B272" s="51" t="s">
        <v>386</v>
      </c>
      <c r="C272" s="51" t="s">
        <v>1164</v>
      </c>
      <c r="D272" s="52">
        <v>9500000</v>
      </c>
      <c r="E272" s="53" t="s">
        <v>904</v>
      </c>
    </row>
    <row r="273" spans="1:5" ht="85">
      <c r="A273" s="50" t="str">
        <f t="shared" si="9"/>
        <v>教育處</v>
      </c>
      <c r="B273" s="51" t="s">
        <v>387</v>
      </c>
      <c r="C273" s="51" t="s">
        <v>1165</v>
      </c>
      <c r="D273" s="52">
        <v>78500000</v>
      </c>
      <c r="E273" s="53" t="s">
        <v>904</v>
      </c>
    </row>
    <row r="274" spans="1:5" ht="68">
      <c r="A274" s="50" t="str">
        <f t="shared" si="9"/>
        <v>教育處</v>
      </c>
      <c r="B274" s="51" t="s">
        <v>388</v>
      </c>
      <c r="C274" s="51" t="s">
        <v>1165</v>
      </c>
      <c r="D274" s="52">
        <v>5000000</v>
      </c>
      <c r="E274" s="53" t="s">
        <v>904</v>
      </c>
    </row>
    <row r="275" spans="1:5" ht="34">
      <c r="A275" s="50" t="str">
        <f t="shared" si="9"/>
        <v>教育處</v>
      </c>
      <c r="B275" s="51" t="s">
        <v>389</v>
      </c>
      <c r="C275" s="51" t="s">
        <v>1166</v>
      </c>
      <c r="D275" s="52">
        <v>480000</v>
      </c>
      <c r="E275" s="53" t="s">
        <v>904</v>
      </c>
    </row>
    <row r="276" spans="1:5" ht="51">
      <c r="A276" s="50" t="str">
        <f t="shared" si="9"/>
        <v>教育處</v>
      </c>
      <c r="B276" s="51" t="s">
        <v>390</v>
      </c>
      <c r="C276" s="51" t="s">
        <v>1166</v>
      </c>
      <c r="D276" s="52">
        <v>16000000</v>
      </c>
      <c r="E276" s="53" t="s">
        <v>904</v>
      </c>
    </row>
    <row r="277" spans="1:5" ht="34">
      <c r="A277" s="50" t="str">
        <f t="shared" si="9"/>
        <v>教育處</v>
      </c>
      <c r="B277" s="51" t="s">
        <v>391</v>
      </c>
      <c r="C277" s="51" t="s">
        <v>1166</v>
      </c>
      <c r="D277" s="52">
        <v>470000</v>
      </c>
      <c r="E277" s="53" t="s">
        <v>904</v>
      </c>
    </row>
    <row r="278" spans="1:5" ht="34">
      <c r="A278" s="50" t="str">
        <f t="shared" si="9"/>
        <v>教育處</v>
      </c>
      <c r="B278" s="51" t="s">
        <v>392</v>
      </c>
      <c r="C278" s="51" t="s">
        <v>1166</v>
      </c>
      <c r="D278" s="52">
        <v>16000000</v>
      </c>
      <c r="E278" s="53" t="s">
        <v>904</v>
      </c>
    </row>
    <row r="279" spans="1:5" ht="34">
      <c r="A279" s="50" t="str">
        <f t="shared" si="9"/>
        <v>教育處</v>
      </c>
      <c r="B279" s="51" t="s">
        <v>393</v>
      </c>
      <c r="C279" s="51" t="s">
        <v>1166</v>
      </c>
      <c r="D279" s="52">
        <v>8000000</v>
      </c>
      <c r="E279" s="53" t="s">
        <v>904</v>
      </c>
    </row>
    <row r="280" spans="1:5" ht="34">
      <c r="A280" s="50" t="str">
        <f t="shared" si="9"/>
        <v>教育處</v>
      </c>
      <c r="B280" s="51" t="s">
        <v>394</v>
      </c>
      <c r="C280" s="51" t="s">
        <v>1167</v>
      </c>
      <c r="D280" s="52">
        <v>5760000</v>
      </c>
      <c r="E280" s="53" t="s">
        <v>904</v>
      </c>
    </row>
    <row r="281" spans="1:5" ht="34">
      <c r="A281" s="50" t="str">
        <f t="shared" si="9"/>
        <v>教育處</v>
      </c>
      <c r="B281" s="51" t="s">
        <v>395</v>
      </c>
      <c r="C281" s="51" t="s">
        <v>1168</v>
      </c>
      <c r="D281" s="52">
        <v>71935320</v>
      </c>
      <c r="E281" s="53" t="s">
        <v>904</v>
      </c>
    </row>
    <row r="282" spans="1:5" ht="51">
      <c r="A282" s="50" t="str">
        <f t="shared" si="9"/>
        <v>教育處</v>
      </c>
      <c r="B282" s="51" t="s">
        <v>396</v>
      </c>
      <c r="C282" s="51" t="s">
        <v>1169</v>
      </c>
      <c r="D282" s="52">
        <v>35000</v>
      </c>
      <c r="E282" s="53" t="s">
        <v>904</v>
      </c>
    </row>
    <row r="283" spans="1:5" ht="51">
      <c r="A283" s="50" t="str">
        <f t="shared" si="9"/>
        <v>教育處</v>
      </c>
      <c r="B283" s="51" t="s">
        <v>397</v>
      </c>
      <c r="C283" s="51" t="s">
        <v>1170</v>
      </c>
      <c r="D283" s="52">
        <v>882550</v>
      </c>
      <c r="E283" s="53" t="s">
        <v>904</v>
      </c>
    </row>
    <row r="284" spans="1:5" ht="34">
      <c r="A284" s="50" t="str">
        <f t="shared" si="9"/>
        <v>教育處</v>
      </c>
      <c r="B284" s="51" t="s">
        <v>393</v>
      </c>
      <c r="C284" s="51" t="s">
        <v>1166</v>
      </c>
      <c r="D284" s="52">
        <v>4300000</v>
      </c>
      <c r="E284" s="53" t="s">
        <v>904</v>
      </c>
    </row>
    <row r="285" spans="1:5" ht="34">
      <c r="A285" s="50" t="str">
        <f t="shared" si="9"/>
        <v>教育處</v>
      </c>
      <c r="B285" s="51" t="s">
        <v>398</v>
      </c>
      <c r="C285" s="51" t="s">
        <v>1166</v>
      </c>
      <c r="D285" s="52">
        <v>23356000</v>
      </c>
      <c r="E285" s="53" t="s">
        <v>904</v>
      </c>
    </row>
    <row r="286" spans="1:5" ht="51">
      <c r="A286" s="50" t="str">
        <f t="shared" si="9"/>
        <v>教育處</v>
      </c>
      <c r="B286" s="51" t="s">
        <v>399</v>
      </c>
      <c r="C286" s="51" t="s">
        <v>1164</v>
      </c>
      <c r="D286" s="52">
        <v>2326000</v>
      </c>
      <c r="E286" s="53" t="s">
        <v>904</v>
      </c>
    </row>
    <row r="287" spans="1:5" ht="34">
      <c r="A287" s="50" t="str">
        <f t="shared" si="9"/>
        <v>教育處</v>
      </c>
      <c r="B287" s="51" t="s">
        <v>400</v>
      </c>
      <c r="C287" s="51" t="s">
        <v>1164</v>
      </c>
      <c r="D287" s="52">
        <v>11692000</v>
      </c>
      <c r="E287" s="53" t="s">
        <v>904</v>
      </c>
    </row>
    <row r="288" spans="1:5" ht="34">
      <c r="A288" s="50" t="str">
        <f t="shared" si="9"/>
        <v>教育處</v>
      </c>
      <c r="B288" s="51" t="s">
        <v>401</v>
      </c>
      <c r="C288" s="51" t="s">
        <v>1164</v>
      </c>
      <c r="D288" s="52">
        <v>120000</v>
      </c>
      <c r="E288" s="53" t="s">
        <v>904</v>
      </c>
    </row>
    <row r="289" spans="1:5" ht="34">
      <c r="A289" s="50" t="str">
        <f t="shared" si="9"/>
        <v>教育處</v>
      </c>
      <c r="B289" s="51" t="s">
        <v>402</v>
      </c>
      <c r="C289" s="51" t="s">
        <v>1164</v>
      </c>
      <c r="D289" s="52">
        <v>72000</v>
      </c>
      <c r="E289" s="53" t="s">
        <v>904</v>
      </c>
    </row>
    <row r="290" spans="1:5" ht="34">
      <c r="A290" s="50" t="str">
        <f t="shared" si="9"/>
        <v>教育處</v>
      </c>
      <c r="B290" s="51" t="s">
        <v>403</v>
      </c>
      <c r="C290" s="51" t="s">
        <v>1164</v>
      </c>
      <c r="D290" s="52">
        <v>600000</v>
      </c>
      <c r="E290" s="53" t="s">
        <v>904</v>
      </c>
    </row>
    <row r="291" spans="1:5" ht="34">
      <c r="A291" s="50" t="str">
        <f t="shared" si="9"/>
        <v>教育處</v>
      </c>
      <c r="B291" s="51" t="s">
        <v>404</v>
      </c>
      <c r="C291" s="51" t="s">
        <v>1164</v>
      </c>
      <c r="D291" s="52">
        <v>1471000</v>
      </c>
      <c r="E291" s="53" t="s">
        <v>904</v>
      </c>
    </row>
    <row r="292" spans="1:5" ht="34">
      <c r="A292" s="50" t="str">
        <f t="shared" si="9"/>
        <v>教育處</v>
      </c>
      <c r="B292" s="51" t="s">
        <v>405</v>
      </c>
      <c r="C292" s="51" t="s">
        <v>1164</v>
      </c>
      <c r="D292" s="52">
        <v>1056000</v>
      </c>
      <c r="E292" s="53" t="s">
        <v>904</v>
      </c>
    </row>
    <row r="293" spans="1:5" ht="34">
      <c r="A293" s="50" t="str">
        <f t="shared" si="9"/>
        <v>教育處</v>
      </c>
      <c r="B293" s="51" t="s">
        <v>406</v>
      </c>
      <c r="C293" s="51" t="s">
        <v>1164</v>
      </c>
      <c r="D293" s="52">
        <v>24998000</v>
      </c>
      <c r="E293" s="53" t="s">
        <v>904</v>
      </c>
    </row>
    <row r="294" spans="1:5" ht="34">
      <c r="A294" s="50" t="str">
        <f t="shared" si="9"/>
        <v>教育處</v>
      </c>
      <c r="B294" s="51" t="s">
        <v>407</v>
      </c>
      <c r="C294" s="51" t="s">
        <v>1164</v>
      </c>
      <c r="D294" s="52">
        <v>55000000</v>
      </c>
      <c r="E294" s="53" t="s">
        <v>904</v>
      </c>
    </row>
    <row r="295" spans="1:5" ht="68">
      <c r="A295" s="50" t="str">
        <f t="shared" si="9"/>
        <v>教育處</v>
      </c>
      <c r="B295" s="51" t="s">
        <v>408</v>
      </c>
      <c r="C295" s="51" t="s">
        <v>1171</v>
      </c>
      <c r="D295" s="52">
        <v>41781000</v>
      </c>
      <c r="E295" s="53" t="s">
        <v>904</v>
      </c>
    </row>
    <row r="296" spans="1:5" ht="34">
      <c r="A296" s="50" t="str">
        <f t="shared" si="9"/>
        <v>教育處</v>
      </c>
      <c r="B296" s="51" t="s">
        <v>409</v>
      </c>
      <c r="C296" s="51" t="s">
        <v>1164</v>
      </c>
      <c r="D296" s="52">
        <v>8000000</v>
      </c>
      <c r="E296" s="53" t="s">
        <v>904</v>
      </c>
    </row>
    <row r="297" spans="1:5" ht="51">
      <c r="A297" s="50" t="str">
        <f t="shared" si="9"/>
        <v>教育處</v>
      </c>
      <c r="B297" s="51" t="s">
        <v>410</v>
      </c>
      <c r="C297" s="51" t="s">
        <v>1172</v>
      </c>
      <c r="D297" s="52">
        <v>4031700</v>
      </c>
      <c r="E297" s="53" t="s">
        <v>904</v>
      </c>
    </row>
    <row r="298" spans="1:5" ht="51">
      <c r="A298" s="50" t="str">
        <f t="shared" si="9"/>
        <v>教育處</v>
      </c>
      <c r="B298" s="51" t="s">
        <v>411</v>
      </c>
      <c r="C298" s="51" t="s">
        <v>1173</v>
      </c>
      <c r="D298" s="52">
        <v>229500</v>
      </c>
      <c r="E298" s="53" t="s">
        <v>904</v>
      </c>
    </row>
    <row r="299" spans="1:5" ht="51">
      <c r="A299" s="50" t="str">
        <f t="shared" si="9"/>
        <v>教育處</v>
      </c>
      <c r="B299" s="51" t="s">
        <v>412</v>
      </c>
      <c r="C299" s="51" t="s">
        <v>1174</v>
      </c>
      <c r="D299" s="52">
        <v>1922693</v>
      </c>
      <c r="E299" s="53" t="s">
        <v>904</v>
      </c>
    </row>
    <row r="300" spans="1:5" ht="51">
      <c r="A300" s="50" t="str">
        <f t="shared" si="9"/>
        <v>教育處</v>
      </c>
      <c r="B300" s="51" t="s">
        <v>413</v>
      </c>
      <c r="C300" s="51" t="s">
        <v>1175</v>
      </c>
      <c r="D300" s="52">
        <v>3652000</v>
      </c>
      <c r="E300" s="53" t="s">
        <v>904</v>
      </c>
    </row>
    <row r="301" spans="1:5" ht="51">
      <c r="A301" s="50" t="str">
        <f t="shared" si="9"/>
        <v>教育處</v>
      </c>
      <c r="B301" s="51" t="s">
        <v>414</v>
      </c>
      <c r="C301" s="51" t="s">
        <v>1176</v>
      </c>
      <c r="D301" s="52">
        <v>3450071</v>
      </c>
      <c r="E301" s="53" t="s">
        <v>904</v>
      </c>
    </row>
    <row r="302" spans="1:5" ht="51">
      <c r="A302" s="50" t="str">
        <f t="shared" si="9"/>
        <v>教育處</v>
      </c>
      <c r="B302" s="51" t="s">
        <v>415</v>
      </c>
      <c r="C302" s="51" t="s">
        <v>1177</v>
      </c>
      <c r="D302" s="52">
        <v>5185000</v>
      </c>
      <c r="E302" s="53" t="s">
        <v>904</v>
      </c>
    </row>
    <row r="303" spans="1:5" ht="34">
      <c r="A303" s="50" t="str">
        <f t="shared" si="9"/>
        <v>教育處</v>
      </c>
      <c r="B303" s="51" t="s">
        <v>416</v>
      </c>
      <c r="C303" s="51" t="s">
        <v>1178</v>
      </c>
      <c r="D303" s="52">
        <v>13600000</v>
      </c>
      <c r="E303" s="53" t="s">
        <v>904</v>
      </c>
    </row>
    <row r="304" spans="1:5" ht="34">
      <c r="A304" s="50" t="str">
        <f t="shared" si="9"/>
        <v>教育處</v>
      </c>
      <c r="B304" s="51" t="s">
        <v>417</v>
      </c>
      <c r="C304" s="51" t="s">
        <v>1179</v>
      </c>
      <c r="D304" s="52">
        <v>624000</v>
      </c>
      <c r="E304" s="53" t="s">
        <v>904</v>
      </c>
    </row>
    <row r="305" spans="1:5" ht="51">
      <c r="A305" s="50" t="str">
        <f t="shared" si="9"/>
        <v>教育處</v>
      </c>
      <c r="B305" s="51" t="s">
        <v>418</v>
      </c>
      <c r="C305" s="51" t="s">
        <v>1180</v>
      </c>
      <c r="D305" s="52">
        <v>16723000</v>
      </c>
      <c r="E305" s="53" t="s">
        <v>904</v>
      </c>
    </row>
    <row r="306" spans="1:5" ht="51">
      <c r="A306" s="50" t="str">
        <f t="shared" si="9"/>
        <v>教育處</v>
      </c>
      <c r="B306" s="51" t="s">
        <v>419</v>
      </c>
      <c r="C306" s="51" t="s">
        <v>1181</v>
      </c>
      <c r="D306" s="52">
        <v>801000</v>
      </c>
      <c r="E306" s="53" t="s">
        <v>904</v>
      </c>
    </row>
    <row r="307" spans="1:5" ht="51">
      <c r="A307" s="50" t="str">
        <f t="shared" si="9"/>
        <v>教育處</v>
      </c>
      <c r="B307" s="51" t="s">
        <v>420</v>
      </c>
      <c r="C307" s="51" t="s">
        <v>1182</v>
      </c>
      <c r="D307" s="52">
        <v>215706</v>
      </c>
      <c r="E307" s="53" t="s">
        <v>904</v>
      </c>
    </row>
    <row r="308" spans="1:5" ht="51">
      <c r="A308" s="50" t="str">
        <f t="shared" si="9"/>
        <v>教育處</v>
      </c>
      <c r="B308" s="51" t="s">
        <v>421</v>
      </c>
      <c r="C308" s="51" t="s">
        <v>1183</v>
      </c>
      <c r="D308" s="52">
        <v>1539873</v>
      </c>
      <c r="E308" s="53" t="s">
        <v>904</v>
      </c>
    </row>
    <row r="309" spans="1:5" ht="51">
      <c r="A309" s="50" t="str">
        <f t="shared" si="9"/>
        <v>教育處</v>
      </c>
      <c r="B309" s="51" t="s">
        <v>422</v>
      </c>
      <c r="C309" s="51" t="s">
        <v>1184</v>
      </c>
      <c r="D309" s="52">
        <v>2143066</v>
      </c>
      <c r="E309" s="53" t="s">
        <v>904</v>
      </c>
    </row>
    <row r="310" spans="1:5" ht="51">
      <c r="A310" s="50" t="str">
        <f t="shared" si="9"/>
        <v>教育處</v>
      </c>
      <c r="B310" s="51" t="s">
        <v>423</v>
      </c>
      <c r="C310" s="51" t="s">
        <v>1185</v>
      </c>
      <c r="D310" s="52">
        <v>4974716</v>
      </c>
      <c r="E310" s="53" t="s">
        <v>904</v>
      </c>
    </row>
    <row r="311" spans="1:5" ht="51">
      <c r="A311" s="50" t="str">
        <f t="shared" si="9"/>
        <v>教育處</v>
      </c>
      <c r="B311" s="51" t="s">
        <v>424</v>
      </c>
      <c r="C311" s="51" t="s">
        <v>1186</v>
      </c>
      <c r="D311" s="52">
        <v>1335000</v>
      </c>
      <c r="E311" s="53" t="s">
        <v>904</v>
      </c>
    </row>
    <row r="312" spans="1:5" ht="51">
      <c r="A312" s="50" t="str">
        <f t="shared" si="9"/>
        <v>教育處</v>
      </c>
      <c r="B312" s="51" t="s">
        <v>425</v>
      </c>
      <c r="C312" s="51" t="s">
        <v>1187</v>
      </c>
      <c r="D312" s="52">
        <v>60000</v>
      </c>
      <c r="E312" s="53" t="s">
        <v>904</v>
      </c>
    </row>
    <row r="313" spans="1:5" ht="51">
      <c r="A313" s="50" t="str">
        <f t="shared" si="9"/>
        <v>教育處</v>
      </c>
      <c r="B313" s="51" t="s">
        <v>426</v>
      </c>
      <c r="C313" s="51" t="s">
        <v>1188</v>
      </c>
      <c r="D313" s="52">
        <v>22000</v>
      </c>
      <c r="E313" s="53" t="s">
        <v>904</v>
      </c>
    </row>
    <row r="314" spans="1:5" ht="34">
      <c r="A314" s="50" t="str">
        <f t="shared" si="9"/>
        <v>教育處</v>
      </c>
      <c r="B314" s="51" t="s">
        <v>427</v>
      </c>
      <c r="C314" s="51" t="s">
        <v>1164</v>
      </c>
      <c r="D314" s="52">
        <v>4221000</v>
      </c>
      <c r="E314" s="53" t="s">
        <v>904</v>
      </c>
    </row>
    <row r="315" spans="1:5" ht="153">
      <c r="A315" s="50" t="str">
        <f t="shared" si="9"/>
        <v>教育處</v>
      </c>
      <c r="B315" s="51" t="s">
        <v>1189</v>
      </c>
      <c r="C315" s="51" t="s">
        <v>1164</v>
      </c>
      <c r="D315" s="52">
        <v>41128000</v>
      </c>
      <c r="E315" s="53" t="s">
        <v>904</v>
      </c>
    </row>
    <row r="316" spans="1:5" ht="34">
      <c r="A316" s="50" t="str">
        <f t="shared" si="9"/>
        <v>教育處</v>
      </c>
      <c r="B316" s="51" t="s">
        <v>428</v>
      </c>
      <c r="C316" s="51" t="s">
        <v>1164</v>
      </c>
      <c r="D316" s="52">
        <v>4536000</v>
      </c>
      <c r="E316" s="53" t="s">
        <v>904</v>
      </c>
    </row>
    <row r="317" spans="1:5" ht="34">
      <c r="A317" s="50" t="str">
        <f t="shared" si="9"/>
        <v>教育處</v>
      </c>
      <c r="B317" s="51" t="s">
        <v>429</v>
      </c>
      <c r="C317" s="51" t="s">
        <v>1164</v>
      </c>
      <c r="D317" s="52">
        <v>500000</v>
      </c>
      <c r="E317" s="53" t="s">
        <v>904</v>
      </c>
    </row>
    <row r="318" spans="1:5" ht="34">
      <c r="A318" s="50" t="str">
        <f t="shared" si="9"/>
        <v>教育處</v>
      </c>
      <c r="B318" s="51" t="s">
        <v>430</v>
      </c>
      <c r="C318" s="51" t="s">
        <v>1164</v>
      </c>
      <c r="D318" s="52">
        <v>1120000</v>
      </c>
      <c r="E318" s="53" t="s">
        <v>904</v>
      </c>
    </row>
    <row r="319" spans="1:5" ht="34">
      <c r="A319" s="50" t="str">
        <f t="shared" si="9"/>
        <v>教育處</v>
      </c>
      <c r="B319" s="51" t="s">
        <v>431</v>
      </c>
      <c r="C319" s="51" t="s">
        <v>1190</v>
      </c>
      <c r="D319" s="52">
        <v>1087000</v>
      </c>
      <c r="E319" s="53" t="s">
        <v>904</v>
      </c>
    </row>
    <row r="320" spans="1:5" ht="34">
      <c r="A320" s="50" t="str">
        <f t="shared" si="9"/>
        <v>教育處</v>
      </c>
      <c r="B320" s="51" t="s">
        <v>432</v>
      </c>
      <c r="C320" s="51" t="s">
        <v>1190</v>
      </c>
      <c r="D320" s="52">
        <v>12060000</v>
      </c>
      <c r="E320" s="53" t="s">
        <v>904</v>
      </c>
    </row>
    <row r="321" spans="1:5" ht="51">
      <c r="A321" s="50" t="str">
        <f t="shared" si="9"/>
        <v>教育處</v>
      </c>
      <c r="B321" s="51" t="s">
        <v>433</v>
      </c>
      <c r="C321" s="51" t="s">
        <v>1191</v>
      </c>
      <c r="D321" s="52">
        <v>448050</v>
      </c>
      <c r="E321" s="53" t="s">
        <v>904</v>
      </c>
    </row>
    <row r="322" spans="1:5" ht="51">
      <c r="A322" s="50" t="str">
        <f t="shared" si="9"/>
        <v>教育處</v>
      </c>
      <c r="B322" s="51" t="s">
        <v>434</v>
      </c>
      <c r="C322" s="51" t="s">
        <v>1192</v>
      </c>
      <c r="D322" s="52">
        <v>4296000</v>
      </c>
      <c r="E322" s="53" t="s">
        <v>904</v>
      </c>
    </row>
    <row r="323" spans="1:5" ht="34">
      <c r="A323" s="50" t="str">
        <f t="shared" si="9"/>
        <v>教育處</v>
      </c>
      <c r="B323" s="51" t="s">
        <v>435</v>
      </c>
      <c r="C323" s="51" t="s">
        <v>1193</v>
      </c>
      <c r="D323" s="52">
        <v>1307000</v>
      </c>
      <c r="E323" s="53" t="s">
        <v>904</v>
      </c>
    </row>
    <row r="324" spans="1:5" ht="51">
      <c r="A324" s="50" t="str">
        <f t="shared" si="9"/>
        <v>教育處</v>
      </c>
      <c r="B324" s="51" t="s">
        <v>436</v>
      </c>
      <c r="C324" s="51" t="s">
        <v>1194</v>
      </c>
      <c r="D324" s="52">
        <v>760000</v>
      </c>
      <c r="E324" s="53" t="s">
        <v>904</v>
      </c>
    </row>
    <row r="325" spans="1:5" ht="51">
      <c r="A325" s="50" t="str">
        <f t="shared" si="9"/>
        <v>教育處</v>
      </c>
      <c r="B325" s="51" t="s">
        <v>437</v>
      </c>
      <c r="C325" s="51" t="s">
        <v>1195</v>
      </c>
      <c r="D325" s="52">
        <v>2703700</v>
      </c>
      <c r="E325" s="53" t="s">
        <v>904</v>
      </c>
    </row>
    <row r="326" spans="1:5" ht="51">
      <c r="A326" s="50" t="str">
        <f t="shared" si="9"/>
        <v>教育處</v>
      </c>
      <c r="B326" s="51" t="s">
        <v>438</v>
      </c>
      <c r="C326" s="51" t="s">
        <v>1196</v>
      </c>
      <c r="D326" s="52">
        <v>6705608</v>
      </c>
      <c r="E326" s="53" t="s">
        <v>904</v>
      </c>
    </row>
    <row r="327" spans="1:5" ht="68">
      <c r="A327" s="50" t="str">
        <f t="shared" si="9"/>
        <v>教育處</v>
      </c>
      <c r="B327" s="51" t="s">
        <v>439</v>
      </c>
      <c r="C327" s="51" t="s">
        <v>1197</v>
      </c>
      <c r="D327" s="52">
        <v>4000000</v>
      </c>
      <c r="E327" s="53" t="s">
        <v>904</v>
      </c>
    </row>
    <row r="328" spans="1:5" ht="68">
      <c r="A328" s="50" t="str">
        <f t="shared" si="9"/>
        <v>教育處</v>
      </c>
      <c r="B328" s="51" t="s">
        <v>440</v>
      </c>
      <c r="C328" s="51" t="s">
        <v>1198</v>
      </c>
      <c r="D328" s="52">
        <v>108169</v>
      </c>
      <c r="E328" s="53" t="s">
        <v>904</v>
      </c>
    </row>
    <row r="329" spans="1:5" ht="34">
      <c r="A329" s="50" t="str">
        <f t="shared" ref="A329:A392" si="10">A328</f>
        <v>教育處</v>
      </c>
      <c r="B329" s="51" t="s">
        <v>441</v>
      </c>
      <c r="C329" s="51" t="s">
        <v>1164</v>
      </c>
      <c r="D329" s="52">
        <v>3680000</v>
      </c>
      <c r="E329" s="53" t="s">
        <v>904</v>
      </c>
    </row>
    <row r="330" spans="1:5" ht="34">
      <c r="A330" s="50" t="str">
        <f t="shared" si="10"/>
        <v>教育處</v>
      </c>
      <c r="B330" s="51" t="s">
        <v>442</v>
      </c>
      <c r="C330" s="51" t="s">
        <v>1164</v>
      </c>
      <c r="D330" s="52">
        <v>4252000</v>
      </c>
      <c r="E330" s="53" t="s">
        <v>904</v>
      </c>
    </row>
    <row r="331" spans="1:5" ht="34">
      <c r="A331" s="50" t="str">
        <f t="shared" si="10"/>
        <v>教育處</v>
      </c>
      <c r="B331" s="51" t="s">
        <v>443</v>
      </c>
      <c r="C331" s="51" t="s">
        <v>1164</v>
      </c>
      <c r="D331" s="52">
        <v>1260000</v>
      </c>
      <c r="E331" s="53" t="s">
        <v>904</v>
      </c>
    </row>
    <row r="332" spans="1:5" ht="34">
      <c r="A332" s="50" t="str">
        <f t="shared" si="10"/>
        <v>教育處</v>
      </c>
      <c r="B332" s="51" t="s">
        <v>444</v>
      </c>
      <c r="C332" s="51" t="s">
        <v>1164</v>
      </c>
      <c r="D332" s="52">
        <v>4164000</v>
      </c>
      <c r="E332" s="53" t="s">
        <v>904</v>
      </c>
    </row>
    <row r="333" spans="1:5" ht="34">
      <c r="A333" s="50" t="str">
        <f t="shared" si="10"/>
        <v>教育處</v>
      </c>
      <c r="B333" s="51" t="s">
        <v>445</v>
      </c>
      <c r="C333" s="51" t="s">
        <v>1164</v>
      </c>
      <c r="D333" s="52">
        <v>800000</v>
      </c>
      <c r="E333" s="53" t="s">
        <v>904</v>
      </c>
    </row>
    <row r="334" spans="1:5" ht="51">
      <c r="A334" s="50" t="str">
        <f t="shared" si="10"/>
        <v>教育處</v>
      </c>
      <c r="B334" s="51" t="s">
        <v>446</v>
      </c>
      <c r="C334" s="51" t="s">
        <v>1164</v>
      </c>
      <c r="D334" s="52">
        <v>675000</v>
      </c>
      <c r="E334" s="53" t="s">
        <v>904</v>
      </c>
    </row>
    <row r="335" spans="1:5" ht="34">
      <c r="A335" s="50" t="str">
        <f t="shared" si="10"/>
        <v>教育處</v>
      </c>
      <c r="B335" s="51" t="s">
        <v>447</v>
      </c>
      <c r="C335" s="51" t="s">
        <v>1164</v>
      </c>
      <c r="D335" s="52">
        <v>281000</v>
      </c>
      <c r="E335" s="53" t="s">
        <v>904</v>
      </c>
    </row>
    <row r="336" spans="1:5" ht="34">
      <c r="A336" s="50" t="str">
        <f t="shared" si="10"/>
        <v>教育處</v>
      </c>
      <c r="B336" s="51" t="s">
        <v>448</v>
      </c>
      <c r="C336" s="51" t="s">
        <v>1164</v>
      </c>
      <c r="D336" s="52">
        <v>167000</v>
      </c>
      <c r="E336" s="53" t="s">
        <v>904</v>
      </c>
    </row>
    <row r="337" spans="1:5" ht="34">
      <c r="A337" s="50" t="str">
        <f t="shared" si="10"/>
        <v>教育處</v>
      </c>
      <c r="B337" s="51" t="s">
        <v>449</v>
      </c>
      <c r="C337" s="51" t="s">
        <v>1164</v>
      </c>
      <c r="D337" s="52">
        <v>190000</v>
      </c>
      <c r="E337" s="53" t="s">
        <v>904</v>
      </c>
    </row>
    <row r="338" spans="1:5" ht="34">
      <c r="A338" s="50" t="str">
        <f t="shared" si="10"/>
        <v>教育處</v>
      </c>
      <c r="B338" s="51" t="s">
        <v>450</v>
      </c>
      <c r="C338" s="51" t="s">
        <v>1164</v>
      </c>
      <c r="D338" s="52">
        <v>2392000</v>
      </c>
      <c r="E338" s="53" t="s">
        <v>904</v>
      </c>
    </row>
    <row r="339" spans="1:5" ht="51">
      <c r="A339" s="50" t="str">
        <f t="shared" si="10"/>
        <v>教育處</v>
      </c>
      <c r="B339" s="51" t="s">
        <v>451</v>
      </c>
      <c r="C339" s="51" t="s">
        <v>1164</v>
      </c>
      <c r="D339" s="52">
        <v>580000</v>
      </c>
      <c r="E339" s="53" t="s">
        <v>904</v>
      </c>
    </row>
    <row r="340" spans="1:5" ht="34">
      <c r="A340" s="50" t="str">
        <f t="shared" si="10"/>
        <v>教育處</v>
      </c>
      <c r="B340" s="51" t="s">
        <v>452</v>
      </c>
      <c r="C340" s="51" t="s">
        <v>1164</v>
      </c>
      <c r="D340" s="52">
        <v>10000</v>
      </c>
      <c r="E340" s="53" t="s">
        <v>904</v>
      </c>
    </row>
    <row r="341" spans="1:5" ht="34">
      <c r="A341" s="50" t="str">
        <f t="shared" si="10"/>
        <v>教育處</v>
      </c>
      <c r="B341" s="51" t="s">
        <v>453</v>
      </c>
      <c r="C341" s="51" t="s">
        <v>1164</v>
      </c>
      <c r="D341" s="52">
        <v>100000</v>
      </c>
      <c r="E341" s="53" t="s">
        <v>904</v>
      </c>
    </row>
    <row r="342" spans="1:5" ht="34">
      <c r="A342" s="50" t="str">
        <f t="shared" si="10"/>
        <v>教育處</v>
      </c>
      <c r="B342" s="51" t="s">
        <v>454</v>
      </c>
      <c r="C342" s="51" t="s">
        <v>1164</v>
      </c>
      <c r="D342" s="52">
        <v>3500000</v>
      </c>
      <c r="E342" s="53" t="s">
        <v>904</v>
      </c>
    </row>
    <row r="343" spans="1:5" ht="34">
      <c r="A343" s="50" t="str">
        <f t="shared" si="10"/>
        <v>教育處</v>
      </c>
      <c r="B343" s="51" t="s">
        <v>455</v>
      </c>
      <c r="C343" s="51" t="s">
        <v>1164</v>
      </c>
      <c r="D343" s="52">
        <v>400000</v>
      </c>
      <c r="E343" s="53" t="s">
        <v>904</v>
      </c>
    </row>
    <row r="344" spans="1:5" ht="68">
      <c r="A344" s="50" t="str">
        <f t="shared" si="10"/>
        <v>教育處</v>
      </c>
      <c r="B344" s="51" t="s">
        <v>456</v>
      </c>
      <c r="C344" s="51" t="s">
        <v>1164</v>
      </c>
      <c r="D344" s="52">
        <v>42137000</v>
      </c>
      <c r="E344" s="53" t="s">
        <v>904</v>
      </c>
    </row>
    <row r="345" spans="1:5" ht="34">
      <c r="A345" s="50" t="str">
        <f t="shared" si="10"/>
        <v>教育處</v>
      </c>
      <c r="B345" s="51" t="s">
        <v>457</v>
      </c>
      <c r="C345" s="51" t="s">
        <v>1164</v>
      </c>
      <c r="D345" s="52">
        <v>2950000</v>
      </c>
      <c r="E345" s="53" t="s">
        <v>904</v>
      </c>
    </row>
    <row r="346" spans="1:5" ht="34">
      <c r="A346" s="50" t="str">
        <f t="shared" si="10"/>
        <v>教育處</v>
      </c>
      <c r="B346" s="51" t="s">
        <v>458</v>
      </c>
      <c r="C346" s="51" t="s">
        <v>1164</v>
      </c>
      <c r="D346" s="52">
        <v>1692000</v>
      </c>
      <c r="E346" s="53" t="s">
        <v>904</v>
      </c>
    </row>
    <row r="347" spans="1:5" ht="34">
      <c r="A347" s="50" t="str">
        <f t="shared" si="10"/>
        <v>教育處</v>
      </c>
      <c r="B347" s="51" t="s">
        <v>459</v>
      </c>
      <c r="C347" s="51" t="s">
        <v>1164</v>
      </c>
      <c r="D347" s="52">
        <v>399000</v>
      </c>
      <c r="E347" s="53" t="s">
        <v>904</v>
      </c>
    </row>
    <row r="348" spans="1:5" ht="34">
      <c r="A348" s="50" t="str">
        <f t="shared" si="10"/>
        <v>教育處</v>
      </c>
      <c r="B348" s="51" t="s">
        <v>460</v>
      </c>
      <c r="C348" s="51" t="s">
        <v>1164</v>
      </c>
      <c r="D348" s="52">
        <v>2915000</v>
      </c>
      <c r="E348" s="53" t="s">
        <v>904</v>
      </c>
    </row>
    <row r="349" spans="1:5" ht="34">
      <c r="A349" s="50" t="str">
        <f t="shared" si="10"/>
        <v>教育處</v>
      </c>
      <c r="B349" s="51" t="s">
        <v>461</v>
      </c>
      <c r="C349" s="51" t="s">
        <v>1164</v>
      </c>
      <c r="D349" s="52">
        <v>1003000</v>
      </c>
      <c r="E349" s="53" t="s">
        <v>904</v>
      </c>
    </row>
    <row r="350" spans="1:5" ht="51">
      <c r="A350" s="50" t="str">
        <f t="shared" si="10"/>
        <v>教育處</v>
      </c>
      <c r="B350" s="51" t="s">
        <v>462</v>
      </c>
      <c r="C350" s="51" t="s">
        <v>1164</v>
      </c>
      <c r="D350" s="52">
        <v>1959000</v>
      </c>
      <c r="E350" s="53" t="s">
        <v>904</v>
      </c>
    </row>
    <row r="351" spans="1:5" ht="51">
      <c r="A351" s="50" t="str">
        <f t="shared" si="10"/>
        <v>教育處</v>
      </c>
      <c r="B351" s="51" t="s">
        <v>463</v>
      </c>
      <c r="C351" s="51" t="s">
        <v>1164</v>
      </c>
      <c r="D351" s="52">
        <v>686000</v>
      </c>
      <c r="E351" s="53" t="s">
        <v>904</v>
      </c>
    </row>
    <row r="352" spans="1:5" ht="34">
      <c r="A352" s="50" t="str">
        <f t="shared" si="10"/>
        <v>教育處</v>
      </c>
      <c r="B352" s="51" t="s">
        <v>464</v>
      </c>
      <c r="C352" s="51" t="s">
        <v>1164</v>
      </c>
      <c r="D352" s="52">
        <v>1800000</v>
      </c>
      <c r="E352" s="53" t="s">
        <v>904</v>
      </c>
    </row>
    <row r="353" spans="1:5" ht="51">
      <c r="A353" s="50" t="str">
        <f t="shared" si="10"/>
        <v>教育處</v>
      </c>
      <c r="B353" s="51" t="s">
        <v>465</v>
      </c>
      <c r="C353" s="51" t="s">
        <v>1164</v>
      </c>
      <c r="D353" s="52">
        <v>5408000</v>
      </c>
      <c r="E353" s="53" t="s">
        <v>904</v>
      </c>
    </row>
    <row r="354" spans="1:5" ht="68">
      <c r="A354" s="50" t="str">
        <f t="shared" si="10"/>
        <v>教育處</v>
      </c>
      <c r="B354" s="51" t="s">
        <v>466</v>
      </c>
      <c r="C354" s="51" t="s">
        <v>1164</v>
      </c>
      <c r="D354" s="52">
        <v>551000</v>
      </c>
      <c r="E354" s="53" t="s">
        <v>904</v>
      </c>
    </row>
    <row r="355" spans="1:5" ht="85">
      <c r="A355" s="50" t="str">
        <f t="shared" si="10"/>
        <v>教育處</v>
      </c>
      <c r="B355" s="51" t="s">
        <v>467</v>
      </c>
      <c r="C355" s="51" t="s">
        <v>1199</v>
      </c>
      <c r="D355" s="52">
        <v>26248000</v>
      </c>
      <c r="E355" s="53" t="s">
        <v>904</v>
      </c>
    </row>
    <row r="356" spans="1:5" ht="34">
      <c r="A356" s="50" t="str">
        <f t="shared" si="10"/>
        <v>教育處</v>
      </c>
      <c r="B356" s="51" t="s">
        <v>468</v>
      </c>
      <c r="C356" s="51" t="s">
        <v>1164</v>
      </c>
      <c r="D356" s="52">
        <v>47114000</v>
      </c>
      <c r="E356" s="53" t="s">
        <v>904</v>
      </c>
    </row>
    <row r="357" spans="1:5" ht="34">
      <c r="A357" s="50" t="str">
        <f t="shared" si="10"/>
        <v>教育處</v>
      </c>
      <c r="B357" s="51" t="s">
        <v>469</v>
      </c>
      <c r="C357" s="51" t="s">
        <v>1164</v>
      </c>
      <c r="D357" s="52">
        <v>181428000</v>
      </c>
      <c r="E357" s="53" t="s">
        <v>904</v>
      </c>
    </row>
    <row r="358" spans="1:5" ht="51">
      <c r="A358" s="50" t="str">
        <f t="shared" si="10"/>
        <v>教育處</v>
      </c>
      <c r="B358" s="51" t="s">
        <v>470</v>
      </c>
      <c r="C358" s="51" t="s">
        <v>1164</v>
      </c>
      <c r="D358" s="52">
        <v>501000</v>
      </c>
      <c r="E358" s="53" t="s">
        <v>904</v>
      </c>
    </row>
    <row r="359" spans="1:5" ht="34">
      <c r="A359" s="50" t="str">
        <f t="shared" si="10"/>
        <v>教育處</v>
      </c>
      <c r="B359" s="51" t="s">
        <v>471</v>
      </c>
      <c r="C359" s="51" t="s">
        <v>1164</v>
      </c>
      <c r="D359" s="52">
        <v>9431000</v>
      </c>
      <c r="E359" s="53" t="s">
        <v>904</v>
      </c>
    </row>
    <row r="360" spans="1:5" ht="51">
      <c r="A360" s="50" t="str">
        <f t="shared" si="10"/>
        <v>教育處</v>
      </c>
      <c r="B360" s="51" t="s">
        <v>472</v>
      </c>
      <c r="C360" s="51" t="s">
        <v>1164</v>
      </c>
      <c r="D360" s="52">
        <v>1011000</v>
      </c>
      <c r="E360" s="53" t="s">
        <v>904</v>
      </c>
    </row>
    <row r="361" spans="1:5" ht="34">
      <c r="A361" s="50" t="str">
        <f t="shared" si="10"/>
        <v>教育處</v>
      </c>
      <c r="B361" s="51" t="s">
        <v>473</v>
      </c>
      <c r="C361" s="51" t="s">
        <v>1164</v>
      </c>
      <c r="D361" s="52">
        <v>245000</v>
      </c>
      <c r="E361" s="53" t="s">
        <v>904</v>
      </c>
    </row>
    <row r="362" spans="1:5" ht="34">
      <c r="A362" s="50" t="str">
        <f t="shared" si="10"/>
        <v>教育處</v>
      </c>
      <c r="B362" s="51" t="s">
        <v>474</v>
      </c>
      <c r="C362" s="51" t="s">
        <v>1164</v>
      </c>
      <c r="D362" s="52">
        <v>4500000</v>
      </c>
      <c r="E362" s="53" t="s">
        <v>904</v>
      </c>
    </row>
    <row r="363" spans="1:5" ht="34">
      <c r="A363" s="50" t="str">
        <f t="shared" si="10"/>
        <v>教育處</v>
      </c>
      <c r="B363" s="51" t="s">
        <v>475</v>
      </c>
      <c r="C363" s="51" t="s">
        <v>1164</v>
      </c>
      <c r="D363" s="52">
        <v>7070000</v>
      </c>
      <c r="E363" s="53" t="s">
        <v>904</v>
      </c>
    </row>
    <row r="364" spans="1:5" ht="51">
      <c r="A364" s="50" t="str">
        <f t="shared" si="10"/>
        <v>教育處</v>
      </c>
      <c r="B364" s="51" t="s">
        <v>476</v>
      </c>
      <c r="C364" s="51" t="s">
        <v>1164</v>
      </c>
      <c r="D364" s="52">
        <v>31233000</v>
      </c>
      <c r="E364" s="53" t="s">
        <v>904</v>
      </c>
    </row>
    <row r="365" spans="1:5" ht="34">
      <c r="A365" s="50" t="str">
        <f t="shared" si="10"/>
        <v>教育處</v>
      </c>
      <c r="B365" s="51" t="s">
        <v>477</v>
      </c>
      <c r="C365" s="51" t="s">
        <v>1164</v>
      </c>
      <c r="D365" s="52">
        <v>320000</v>
      </c>
      <c r="E365" s="53" t="s">
        <v>904</v>
      </c>
    </row>
    <row r="366" spans="1:5" ht="34">
      <c r="A366" s="50" t="str">
        <f t="shared" si="10"/>
        <v>教育處</v>
      </c>
      <c r="B366" s="51" t="s">
        <v>478</v>
      </c>
      <c r="C366" s="51" t="s">
        <v>1164</v>
      </c>
      <c r="D366" s="52">
        <v>1897000</v>
      </c>
      <c r="E366" s="53" t="s">
        <v>904</v>
      </c>
    </row>
    <row r="367" spans="1:5" ht="34">
      <c r="A367" s="50" t="str">
        <f t="shared" si="10"/>
        <v>教育處</v>
      </c>
      <c r="B367" s="51" t="s">
        <v>479</v>
      </c>
      <c r="C367" s="51" t="s">
        <v>1164</v>
      </c>
      <c r="D367" s="52">
        <v>10460000</v>
      </c>
      <c r="E367" s="53" t="s">
        <v>904</v>
      </c>
    </row>
    <row r="368" spans="1:5" ht="34">
      <c r="A368" s="50" t="str">
        <f t="shared" si="10"/>
        <v>教育處</v>
      </c>
      <c r="B368" s="51" t="s">
        <v>480</v>
      </c>
      <c r="C368" s="51" t="s">
        <v>1164</v>
      </c>
      <c r="D368" s="52">
        <v>907000</v>
      </c>
      <c r="E368" s="53" t="s">
        <v>904</v>
      </c>
    </row>
    <row r="369" spans="1:5" ht="34">
      <c r="A369" s="50" t="str">
        <f t="shared" si="10"/>
        <v>教育處</v>
      </c>
      <c r="B369" s="51" t="s">
        <v>481</v>
      </c>
      <c r="C369" s="51" t="s">
        <v>1164</v>
      </c>
      <c r="D369" s="52">
        <v>500000</v>
      </c>
      <c r="E369" s="53" t="s">
        <v>904</v>
      </c>
    </row>
    <row r="370" spans="1:5" ht="34">
      <c r="A370" s="50" t="str">
        <f t="shared" si="10"/>
        <v>教育處</v>
      </c>
      <c r="B370" s="51" t="s">
        <v>482</v>
      </c>
      <c r="C370" s="51" t="s">
        <v>1164</v>
      </c>
      <c r="D370" s="52">
        <v>714000</v>
      </c>
      <c r="E370" s="53" t="s">
        <v>904</v>
      </c>
    </row>
    <row r="371" spans="1:5" ht="34">
      <c r="A371" s="50" t="str">
        <f t="shared" si="10"/>
        <v>教育處</v>
      </c>
      <c r="B371" s="51" t="s">
        <v>483</v>
      </c>
      <c r="C371" s="51" t="s">
        <v>1164</v>
      </c>
      <c r="D371" s="52">
        <v>1630000</v>
      </c>
      <c r="E371" s="53" t="s">
        <v>904</v>
      </c>
    </row>
    <row r="372" spans="1:5" ht="34">
      <c r="A372" s="50" t="str">
        <f t="shared" si="10"/>
        <v>教育處</v>
      </c>
      <c r="B372" s="51" t="s">
        <v>484</v>
      </c>
      <c r="C372" s="51" t="s">
        <v>1164</v>
      </c>
      <c r="D372" s="52">
        <v>200000</v>
      </c>
      <c r="E372" s="53" t="s">
        <v>904</v>
      </c>
    </row>
    <row r="373" spans="1:5" ht="34">
      <c r="A373" s="50" t="str">
        <f t="shared" si="10"/>
        <v>教育處</v>
      </c>
      <c r="B373" s="51" t="s">
        <v>485</v>
      </c>
      <c r="C373" s="51" t="s">
        <v>1164</v>
      </c>
      <c r="D373" s="52">
        <v>1350000</v>
      </c>
      <c r="E373" s="53" t="s">
        <v>904</v>
      </c>
    </row>
    <row r="374" spans="1:5" ht="34">
      <c r="A374" s="50" t="str">
        <f t="shared" si="10"/>
        <v>教育處</v>
      </c>
      <c r="B374" s="51" t="s">
        <v>486</v>
      </c>
      <c r="C374" s="51" t="s">
        <v>1164</v>
      </c>
      <c r="D374" s="52">
        <v>6000</v>
      </c>
      <c r="E374" s="53" t="s">
        <v>904</v>
      </c>
    </row>
    <row r="375" spans="1:5" ht="34">
      <c r="A375" s="50" t="str">
        <f t="shared" si="10"/>
        <v>教育處</v>
      </c>
      <c r="B375" s="51" t="s">
        <v>487</v>
      </c>
      <c r="C375" s="51" t="s">
        <v>1164</v>
      </c>
      <c r="D375" s="52">
        <v>100000</v>
      </c>
      <c r="E375" s="53" t="s">
        <v>904</v>
      </c>
    </row>
    <row r="376" spans="1:5" ht="34">
      <c r="A376" s="50" t="str">
        <f t="shared" si="10"/>
        <v>教育處</v>
      </c>
      <c r="B376" s="51" t="s">
        <v>488</v>
      </c>
      <c r="C376" s="51" t="s">
        <v>1164</v>
      </c>
      <c r="D376" s="52">
        <v>5188000</v>
      </c>
      <c r="E376" s="53" t="s">
        <v>904</v>
      </c>
    </row>
    <row r="377" spans="1:5" ht="34">
      <c r="A377" s="50" t="str">
        <f t="shared" si="10"/>
        <v>教育處</v>
      </c>
      <c r="B377" s="51" t="s">
        <v>489</v>
      </c>
      <c r="C377" s="51" t="s">
        <v>1190</v>
      </c>
      <c r="D377" s="52">
        <v>62000</v>
      </c>
      <c r="E377" s="53" t="s">
        <v>904</v>
      </c>
    </row>
    <row r="378" spans="1:5" ht="34">
      <c r="A378" s="50" t="str">
        <f t="shared" si="10"/>
        <v>教育處</v>
      </c>
      <c r="B378" s="51" t="s">
        <v>490</v>
      </c>
      <c r="C378" s="51" t="s">
        <v>1190</v>
      </c>
      <c r="D378" s="52">
        <v>69019000</v>
      </c>
      <c r="E378" s="53" t="s">
        <v>904</v>
      </c>
    </row>
    <row r="379" spans="1:5" ht="34">
      <c r="A379" s="50" t="str">
        <f t="shared" si="10"/>
        <v>教育處</v>
      </c>
      <c r="B379" s="51" t="s">
        <v>491</v>
      </c>
      <c r="C379" s="51" t="s">
        <v>1190</v>
      </c>
      <c r="D379" s="52">
        <v>2657000</v>
      </c>
      <c r="E379" s="53" t="s">
        <v>904</v>
      </c>
    </row>
    <row r="380" spans="1:5" ht="51">
      <c r="A380" s="50" t="str">
        <f t="shared" si="10"/>
        <v>教育處</v>
      </c>
      <c r="B380" s="51" t="s">
        <v>492</v>
      </c>
      <c r="C380" s="51" t="s">
        <v>1200</v>
      </c>
      <c r="D380" s="52">
        <v>22741400</v>
      </c>
      <c r="E380" s="53" t="s">
        <v>904</v>
      </c>
    </row>
    <row r="381" spans="1:5" ht="51">
      <c r="A381" s="50" t="str">
        <f t="shared" si="10"/>
        <v>教育處</v>
      </c>
      <c r="B381" s="51" t="s">
        <v>493</v>
      </c>
      <c r="C381" s="51" t="s">
        <v>1201</v>
      </c>
      <c r="D381" s="52">
        <v>2550020</v>
      </c>
      <c r="E381" s="53" t="s">
        <v>904</v>
      </c>
    </row>
    <row r="382" spans="1:5" ht="51">
      <c r="A382" s="50" t="str">
        <f t="shared" si="10"/>
        <v>教育處</v>
      </c>
      <c r="B382" s="51" t="s">
        <v>494</v>
      </c>
      <c r="C382" s="51" t="s">
        <v>1202</v>
      </c>
      <c r="D382" s="52">
        <v>2089234</v>
      </c>
      <c r="E382" s="53" t="s">
        <v>904</v>
      </c>
    </row>
    <row r="383" spans="1:5" ht="51">
      <c r="A383" s="50" t="str">
        <f t="shared" si="10"/>
        <v>教育處</v>
      </c>
      <c r="B383" s="51" t="s">
        <v>495</v>
      </c>
      <c r="C383" s="51" t="s">
        <v>1203</v>
      </c>
      <c r="D383" s="52">
        <v>293600</v>
      </c>
      <c r="E383" s="53" t="s">
        <v>904</v>
      </c>
    </row>
    <row r="384" spans="1:5" ht="51">
      <c r="A384" s="50" t="str">
        <f t="shared" si="10"/>
        <v>教育處</v>
      </c>
      <c r="B384" s="51" t="s">
        <v>496</v>
      </c>
      <c r="C384" s="51" t="s">
        <v>1204</v>
      </c>
      <c r="D384" s="52">
        <v>10679692</v>
      </c>
      <c r="E384" s="53" t="s">
        <v>904</v>
      </c>
    </row>
    <row r="385" spans="1:5" ht="51">
      <c r="A385" s="50" t="str">
        <f t="shared" si="10"/>
        <v>教育處</v>
      </c>
      <c r="B385" s="51" t="s">
        <v>497</v>
      </c>
      <c r="C385" s="51" t="s">
        <v>1205</v>
      </c>
      <c r="D385" s="52">
        <v>552000</v>
      </c>
      <c r="E385" s="53" t="s">
        <v>904</v>
      </c>
    </row>
    <row r="386" spans="1:5" ht="34">
      <c r="A386" s="50" t="str">
        <f t="shared" si="10"/>
        <v>教育處</v>
      </c>
      <c r="B386" s="51" t="s">
        <v>498</v>
      </c>
      <c r="C386" s="51" t="s">
        <v>1206</v>
      </c>
      <c r="D386" s="52">
        <v>5000000</v>
      </c>
      <c r="E386" s="53" t="s">
        <v>904</v>
      </c>
    </row>
    <row r="387" spans="1:5" ht="34">
      <c r="A387" s="50" t="str">
        <f t="shared" si="10"/>
        <v>教育處</v>
      </c>
      <c r="B387" s="51" t="s">
        <v>499</v>
      </c>
      <c r="C387" s="51" t="s">
        <v>1206</v>
      </c>
      <c r="D387" s="52">
        <v>434500</v>
      </c>
      <c r="E387" s="53" t="s">
        <v>904</v>
      </c>
    </row>
    <row r="388" spans="1:5" ht="34">
      <c r="A388" s="50" t="str">
        <f t="shared" si="10"/>
        <v>教育處</v>
      </c>
      <c r="B388" s="51" t="s">
        <v>500</v>
      </c>
      <c r="C388" s="51" t="s">
        <v>1206</v>
      </c>
      <c r="D388" s="52">
        <v>2250000</v>
      </c>
      <c r="E388" s="53" t="s">
        <v>904</v>
      </c>
    </row>
    <row r="389" spans="1:5" ht="34">
      <c r="A389" s="50" t="str">
        <f t="shared" si="10"/>
        <v>教育處</v>
      </c>
      <c r="B389" s="51" t="s">
        <v>501</v>
      </c>
      <c r="C389" s="51" t="s">
        <v>1207</v>
      </c>
      <c r="D389" s="52">
        <v>2460000</v>
      </c>
      <c r="E389" s="53" t="s">
        <v>904</v>
      </c>
    </row>
    <row r="390" spans="1:5" ht="51">
      <c r="A390" s="50" t="str">
        <f t="shared" si="10"/>
        <v>教育處</v>
      </c>
      <c r="B390" s="51" t="s">
        <v>502</v>
      </c>
      <c r="C390" s="51" t="s">
        <v>1208</v>
      </c>
      <c r="D390" s="52">
        <v>14013396</v>
      </c>
      <c r="E390" s="53" t="s">
        <v>904</v>
      </c>
    </row>
    <row r="391" spans="1:5" ht="51">
      <c r="A391" s="50" t="str">
        <f t="shared" si="10"/>
        <v>教育處</v>
      </c>
      <c r="B391" s="51" t="s">
        <v>503</v>
      </c>
      <c r="C391" s="51" t="s">
        <v>1209</v>
      </c>
      <c r="D391" s="52">
        <v>27772438</v>
      </c>
      <c r="E391" s="53" t="s">
        <v>904</v>
      </c>
    </row>
    <row r="392" spans="1:5" ht="51">
      <c r="A392" s="50" t="str">
        <f t="shared" si="10"/>
        <v>教育處</v>
      </c>
      <c r="B392" s="51" t="s">
        <v>504</v>
      </c>
      <c r="C392" s="51" t="s">
        <v>1210</v>
      </c>
      <c r="D392" s="52">
        <v>400000</v>
      </c>
      <c r="E392" s="53" t="s">
        <v>904</v>
      </c>
    </row>
    <row r="393" spans="1:5" ht="51">
      <c r="A393" s="50" t="str">
        <f t="shared" ref="A393:A428" si="11">A392</f>
        <v>教育處</v>
      </c>
      <c r="B393" s="51" t="s">
        <v>505</v>
      </c>
      <c r="C393" s="51" t="s">
        <v>1211</v>
      </c>
      <c r="D393" s="52">
        <v>223778</v>
      </c>
      <c r="E393" s="53" t="s">
        <v>904</v>
      </c>
    </row>
    <row r="394" spans="1:5" ht="68">
      <c r="A394" s="50" t="str">
        <f t="shared" si="11"/>
        <v>教育處</v>
      </c>
      <c r="B394" s="51" t="s">
        <v>506</v>
      </c>
      <c r="C394" s="51" t="s">
        <v>1212</v>
      </c>
      <c r="D394" s="52">
        <v>45666368</v>
      </c>
      <c r="E394" s="53" t="s">
        <v>904</v>
      </c>
    </row>
    <row r="395" spans="1:5" ht="85">
      <c r="A395" s="50" t="str">
        <f t="shared" si="11"/>
        <v>教育處</v>
      </c>
      <c r="B395" s="51" t="s">
        <v>507</v>
      </c>
      <c r="C395" s="51" t="s">
        <v>1213</v>
      </c>
      <c r="D395" s="52">
        <v>2677387</v>
      </c>
      <c r="E395" s="53" t="s">
        <v>904</v>
      </c>
    </row>
    <row r="396" spans="1:5" ht="51">
      <c r="A396" s="50" t="str">
        <f t="shared" si="11"/>
        <v>教育處</v>
      </c>
      <c r="B396" s="51" t="s">
        <v>508</v>
      </c>
      <c r="C396" s="51" t="s">
        <v>1214</v>
      </c>
      <c r="D396" s="52">
        <v>440754</v>
      </c>
      <c r="E396" s="53" t="s">
        <v>904</v>
      </c>
    </row>
    <row r="397" spans="1:5" ht="51">
      <c r="A397" s="50" t="str">
        <f t="shared" si="11"/>
        <v>教育處</v>
      </c>
      <c r="B397" s="51" t="s">
        <v>509</v>
      </c>
      <c r="C397" s="51" t="s">
        <v>1215</v>
      </c>
      <c r="D397" s="52">
        <v>631954</v>
      </c>
      <c r="E397" s="53" t="s">
        <v>904</v>
      </c>
    </row>
    <row r="398" spans="1:5" ht="51">
      <c r="A398" s="50" t="str">
        <f t="shared" si="11"/>
        <v>教育處</v>
      </c>
      <c r="B398" s="51" t="s">
        <v>510</v>
      </c>
      <c r="C398" s="51" t="s">
        <v>1216</v>
      </c>
      <c r="D398" s="52">
        <v>5431424</v>
      </c>
      <c r="E398" s="53" t="s">
        <v>904</v>
      </c>
    </row>
    <row r="399" spans="1:5" ht="85">
      <c r="A399" s="50" t="str">
        <f t="shared" si="11"/>
        <v>教育處</v>
      </c>
      <c r="B399" s="51" t="s">
        <v>511</v>
      </c>
      <c r="C399" s="51" t="s">
        <v>1217</v>
      </c>
      <c r="D399" s="52">
        <v>2358918</v>
      </c>
      <c r="E399" s="53" t="s">
        <v>904</v>
      </c>
    </row>
    <row r="400" spans="1:5" ht="51">
      <c r="A400" s="50" t="str">
        <f t="shared" si="11"/>
        <v>教育處</v>
      </c>
      <c r="B400" s="51" t="s">
        <v>512</v>
      </c>
      <c r="C400" s="51" t="s">
        <v>1218</v>
      </c>
      <c r="D400" s="52">
        <v>37618516</v>
      </c>
      <c r="E400" s="53" t="s">
        <v>904</v>
      </c>
    </row>
    <row r="401" spans="1:5" ht="51">
      <c r="A401" s="50" t="str">
        <f t="shared" si="11"/>
        <v>教育處</v>
      </c>
      <c r="B401" s="51" t="s">
        <v>513</v>
      </c>
      <c r="C401" s="51" t="s">
        <v>1219</v>
      </c>
      <c r="D401" s="52">
        <v>5576357</v>
      </c>
      <c r="E401" s="53" t="s">
        <v>904</v>
      </c>
    </row>
    <row r="402" spans="1:5" ht="51">
      <c r="A402" s="50" t="str">
        <f t="shared" si="11"/>
        <v>教育處</v>
      </c>
      <c r="B402" s="51" t="s">
        <v>514</v>
      </c>
      <c r="C402" s="51" t="s">
        <v>1220</v>
      </c>
      <c r="D402" s="52">
        <v>960000</v>
      </c>
      <c r="E402" s="53" t="s">
        <v>904</v>
      </c>
    </row>
    <row r="403" spans="1:5" ht="51">
      <c r="A403" s="50" t="str">
        <f t="shared" si="11"/>
        <v>教育處</v>
      </c>
      <c r="B403" s="51" t="s">
        <v>515</v>
      </c>
      <c r="C403" s="51" t="s">
        <v>1221</v>
      </c>
      <c r="D403" s="52">
        <v>7718618</v>
      </c>
      <c r="E403" s="53" t="s">
        <v>904</v>
      </c>
    </row>
    <row r="404" spans="1:5" ht="51">
      <c r="A404" s="50" t="str">
        <f t="shared" si="11"/>
        <v>教育處</v>
      </c>
      <c r="B404" s="51" t="s">
        <v>516</v>
      </c>
      <c r="C404" s="51" t="s">
        <v>1222</v>
      </c>
      <c r="D404" s="52">
        <v>10320000</v>
      </c>
      <c r="E404" s="53" t="s">
        <v>904</v>
      </c>
    </row>
    <row r="405" spans="1:5" ht="51">
      <c r="A405" s="50" t="str">
        <f t="shared" si="11"/>
        <v>教育處</v>
      </c>
      <c r="B405" s="51" t="s">
        <v>517</v>
      </c>
      <c r="C405" s="51" t="s">
        <v>1164</v>
      </c>
      <c r="D405" s="52">
        <v>2513000</v>
      </c>
      <c r="E405" s="53" t="s">
        <v>904</v>
      </c>
    </row>
    <row r="406" spans="1:5" ht="51">
      <c r="A406" s="50" t="str">
        <f t="shared" si="11"/>
        <v>教育處</v>
      </c>
      <c r="B406" s="51" t="s">
        <v>1223</v>
      </c>
      <c r="C406" s="51" t="s">
        <v>1164</v>
      </c>
      <c r="D406" s="52">
        <v>14046000</v>
      </c>
      <c r="E406" s="53" t="s">
        <v>904</v>
      </c>
    </row>
    <row r="407" spans="1:5" ht="34">
      <c r="A407" s="50" t="str">
        <f t="shared" si="11"/>
        <v>教育處</v>
      </c>
      <c r="B407" s="51" t="s">
        <v>518</v>
      </c>
      <c r="C407" s="51" t="s">
        <v>1164</v>
      </c>
      <c r="D407" s="52">
        <v>8597000</v>
      </c>
      <c r="E407" s="53" t="s">
        <v>904</v>
      </c>
    </row>
    <row r="408" spans="1:5" ht="34">
      <c r="A408" s="50" t="str">
        <f t="shared" si="11"/>
        <v>教育處</v>
      </c>
      <c r="B408" s="51" t="s">
        <v>519</v>
      </c>
      <c r="C408" s="51" t="s">
        <v>1164</v>
      </c>
      <c r="D408" s="52">
        <v>9718000</v>
      </c>
      <c r="E408" s="53" t="s">
        <v>904</v>
      </c>
    </row>
    <row r="409" spans="1:5" ht="34">
      <c r="A409" s="50" t="str">
        <f t="shared" si="11"/>
        <v>教育處</v>
      </c>
      <c r="B409" s="51" t="s">
        <v>520</v>
      </c>
      <c r="C409" s="51" t="s">
        <v>1164</v>
      </c>
      <c r="D409" s="52">
        <v>1954000</v>
      </c>
      <c r="E409" s="53" t="s">
        <v>904</v>
      </c>
    </row>
    <row r="410" spans="1:5" ht="34">
      <c r="A410" s="50" t="str">
        <f t="shared" si="11"/>
        <v>教育處</v>
      </c>
      <c r="B410" s="51" t="s">
        <v>521</v>
      </c>
      <c r="C410" s="51" t="s">
        <v>1164</v>
      </c>
      <c r="D410" s="52">
        <v>995000</v>
      </c>
      <c r="E410" s="53" t="s">
        <v>904</v>
      </c>
    </row>
    <row r="411" spans="1:5" ht="34">
      <c r="A411" s="50" t="str">
        <f t="shared" si="11"/>
        <v>教育處</v>
      </c>
      <c r="B411" s="51" t="s">
        <v>522</v>
      </c>
      <c r="C411" s="51" t="s">
        <v>1164</v>
      </c>
      <c r="D411" s="52">
        <v>40000</v>
      </c>
      <c r="E411" s="53" t="s">
        <v>904</v>
      </c>
    </row>
    <row r="412" spans="1:5" ht="34">
      <c r="A412" s="50" t="str">
        <f t="shared" si="11"/>
        <v>教育處</v>
      </c>
      <c r="B412" s="51" t="s">
        <v>523</v>
      </c>
      <c r="C412" s="51" t="s">
        <v>1164</v>
      </c>
      <c r="D412" s="52">
        <v>15652000</v>
      </c>
      <c r="E412" s="53" t="s">
        <v>904</v>
      </c>
    </row>
    <row r="413" spans="1:5" ht="34">
      <c r="A413" s="50" t="str">
        <f t="shared" si="11"/>
        <v>教育處</v>
      </c>
      <c r="B413" s="51" t="s">
        <v>524</v>
      </c>
      <c r="C413" s="51" t="s">
        <v>1164</v>
      </c>
      <c r="D413" s="52">
        <v>304000</v>
      </c>
      <c r="E413" s="53" t="s">
        <v>904</v>
      </c>
    </row>
    <row r="414" spans="1:5" ht="51">
      <c r="A414" s="50" t="str">
        <f t="shared" si="11"/>
        <v>教育處</v>
      </c>
      <c r="B414" s="51" t="s">
        <v>525</v>
      </c>
      <c r="C414" s="51" t="s">
        <v>1224</v>
      </c>
      <c r="D414" s="52">
        <v>2348040</v>
      </c>
      <c r="E414" s="53" t="s">
        <v>904</v>
      </c>
    </row>
    <row r="415" spans="1:5" ht="51">
      <c r="A415" s="50" t="str">
        <f t="shared" si="11"/>
        <v>教育處</v>
      </c>
      <c r="B415" s="51" t="s">
        <v>526</v>
      </c>
      <c r="C415" s="51" t="s">
        <v>1225</v>
      </c>
      <c r="D415" s="52">
        <v>100000</v>
      </c>
      <c r="E415" s="53" t="s">
        <v>904</v>
      </c>
    </row>
    <row r="416" spans="1:5" ht="51">
      <c r="A416" s="50" t="str">
        <f t="shared" si="11"/>
        <v>教育處</v>
      </c>
      <c r="B416" s="51" t="s">
        <v>527</v>
      </c>
      <c r="C416" s="51" t="s">
        <v>1164</v>
      </c>
      <c r="D416" s="52">
        <v>1218360000</v>
      </c>
      <c r="E416" s="53" t="s">
        <v>904</v>
      </c>
    </row>
    <row r="417" spans="1:5" ht="34">
      <c r="A417" s="50" t="str">
        <f t="shared" si="11"/>
        <v>教育處</v>
      </c>
      <c r="B417" s="51" t="s">
        <v>528</v>
      </c>
      <c r="C417" s="51" t="s">
        <v>1164</v>
      </c>
      <c r="D417" s="52">
        <v>4050000</v>
      </c>
      <c r="E417" s="53" t="s">
        <v>904</v>
      </c>
    </row>
    <row r="418" spans="1:5" ht="34">
      <c r="A418" s="50" t="str">
        <f t="shared" si="11"/>
        <v>教育處</v>
      </c>
      <c r="B418" s="51" t="s">
        <v>529</v>
      </c>
      <c r="C418" s="51" t="s">
        <v>1206</v>
      </c>
      <c r="D418" s="52">
        <v>6300000</v>
      </c>
      <c r="E418" s="53" t="s">
        <v>904</v>
      </c>
    </row>
    <row r="419" spans="1:5" ht="51">
      <c r="A419" s="50" t="str">
        <f t="shared" si="11"/>
        <v>教育處</v>
      </c>
      <c r="B419" s="51" t="s">
        <v>530</v>
      </c>
      <c r="C419" s="51" t="s">
        <v>1226</v>
      </c>
      <c r="D419" s="52">
        <v>801000</v>
      </c>
      <c r="E419" s="53" t="s">
        <v>904</v>
      </c>
    </row>
    <row r="420" spans="1:5" ht="51">
      <c r="A420" s="50" t="str">
        <f t="shared" si="11"/>
        <v>教育處</v>
      </c>
      <c r="B420" s="51" t="s">
        <v>531</v>
      </c>
      <c r="C420" s="51" t="s">
        <v>1227</v>
      </c>
      <c r="D420" s="52">
        <v>5061870</v>
      </c>
      <c r="E420" s="53" t="s">
        <v>904</v>
      </c>
    </row>
    <row r="421" spans="1:5" ht="51">
      <c r="A421" s="50" t="str">
        <f t="shared" si="11"/>
        <v>教育處</v>
      </c>
      <c r="B421" s="51" t="s">
        <v>532</v>
      </c>
      <c r="C421" s="51" t="s">
        <v>1228</v>
      </c>
      <c r="D421" s="52">
        <v>125450000</v>
      </c>
      <c r="E421" s="53" t="s">
        <v>904</v>
      </c>
    </row>
    <row r="422" spans="1:5" ht="51">
      <c r="A422" s="50" t="str">
        <f t="shared" si="11"/>
        <v>教育處</v>
      </c>
      <c r="B422" s="51" t="s">
        <v>533</v>
      </c>
      <c r="C422" s="51" t="s">
        <v>1229</v>
      </c>
      <c r="D422" s="52">
        <v>534000</v>
      </c>
      <c r="E422" s="53" t="s">
        <v>904</v>
      </c>
    </row>
    <row r="423" spans="1:5" ht="51">
      <c r="A423" s="50" t="str">
        <f t="shared" si="11"/>
        <v>教育處</v>
      </c>
      <c r="B423" s="51" t="s">
        <v>534</v>
      </c>
      <c r="C423" s="51" t="s">
        <v>1230</v>
      </c>
      <c r="D423" s="52">
        <v>1824457</v>
      </c>
      <c r="E423" s="53" t="s">
        <v>904</v>
      </c>
    </row>
    <row r="424" spans="1:5" ht="51">
      <c r="A424" s="50" t="str">
        <f t="shared" si="11"/>
        <v>教育處</v>
      </c>
      <c r="B424" s="51" t="s">
        <v>535</v>
      </c>
      <c r="C424" s="51" t="s">
        <v>1231</v>
      </c>
      <c r="D424" s="52">
        <v>2588500</v>
      </c>
      <c r="E424" s="53" t="s">
        <v>904</v>
      </c>
    </row>
    <row r="425" spans="1:5" ht="34">
      <c r="A425" s="50" t="str">
        <f t="shared" si="11"/>
        <v>教育處</v>
      </c>
      <c r="B425" s="51" t="s">
        <v>536</v>
      </c>
      <c r="C425" s="51" t="s">
        <v>1232</v>
      </c>
      <c r="D425" s="52">
        <v>2869296</v>
      </c>
      <c r="E425" s="53" t="s">
        <v>904</v>
      </c>
    </row>
    <row r="426" spans="1:5" ht="51">
      <c r="A426" s="50" t="str">
        <f t="shared" si="11"/>
        <v>教育處</v>
      </c>
      <c r="B426" s="51" t="s">
        <v>537</v>
      </c>
      <c r="C426" s="51" t="s">
        <v>1233</v>
      </c>
      <c r="D426" s="52">
        <v>200250</v>
      </c>
      <c r="E426" s="53" t="s">
        <v>904</v>
      </c>
    </row>
    <row r="427" spans="1:5" ht="51">
      <c r="A427" s="50" t="str">
        <f t="shared" si="11"/>
        <v>教育處</v>
      </c>
      <c r="B427" s="51" t="s">
        <v>538</v>
      </c>
      <c r="C427" s="51" t="s">
        <v>1234</v>
      </c>
      <c r="D427" s="52">
        <v>31897370</v>
      </c>
      <c r="E427" s="53" t="s">
        <v>904</v>
      </c>
    </row>
    <row r="428" spans="1:5" ht="51">
      <c r="A428" s="50" t="str">
        <f t="shared" si="11"/>
        <v>教育處</v>
      </c>
      <c r="B428" s="51" t="s">
        <v>538</v>
      </c>
      <c r="C428" s="51" t="s">
        <v>1235</v>
      </c>
      <c r="D428" s="52">
        <v>33857911</v>
      </c>
      <c r="E428" s="53" t="s">
        <v>904</v>
      </c>
    </row>
    <row r="429" spans="1:5" ht="34">
      <c r="A429" s="50" t="s">
        <v>539</v>
      </c>
      <c r="B429" s="51" t="s">
        <v>1236</v>
      </c>
      <c r="C429" s="51" t="s">
        <v>1237</v>
      </c>
      <c r="D429" s="52">
        <v>900000</v>
      </c>
      <c r="E429" s="53" t="s">
        <v>904</v>
      </c>
    </row>
    <row r="430" spans="1:5" ht="34">
      <c r="A430" s="50" t="str">
        <f t="shared" ref="A430:A465" si="12">A429</f>
        <v>文化局</v>
      </c>
      <c r="B430" s="51" t="s">
        <v>540</v>
      </c>
      <c r="C430" s="51" t="s">
        <v>1238</v>
      </c>
      <c r="D430" s="52">
        <v>500000</v>
      </c>
      <c r="E430" s="53" t="s">
        <v>904</v>
      </c>
    </row>
    <row r="431" spans="1:5" ht="34">
      <c r="A431" s="50" t="str">
        <f t="shared" si="12"/>
        <v>文化局</v>
      </c>
      <c r="B431" s="51" t="s">
        <v>541</v>
      </c>
      <c r="C431" s="51" t="s">
        <v>1238</v>
      </c>
      <c r="D431" s="52">
        <v>520000</v>
      </c>
      <c r="E431" s="53" t="s">
        <v>904</v>
      </c>
    </row>
    <row r="432" spans="1:5" ht="51">
      <c r="A432" s="50" t="str">
        <f t="shared" si="12"/>
        <v>文化局</v>
      </c>
      <c r="B432" s="51" t="s">
        <v>542</v>
      </c>
      <c r="C432" s="51" t="s">
        <v>1238</v>
      </c>
      <c r="D432" s="52">
        <v>470000</v>
      </c>
      <c r="E432" s="53" t="s">
        <v>904</v>
      </c>
    </row>
    <row r="433" spans="1:5" ht="34">
      <c r="A433" s="50" t="str">
        <f t="shared" si="12"/>
        <v>文化局</v>
      </c>
      <c r="B433" s="51" t="s">
        <v>543</v>
      </c>
      <c r="C433" s="51" t="s">
        <v>1239</v>
      </c>
      <c r="D433" s="52">
        <v>800000</v>
      </c>
      <c r="E433" s="53" t="s">
        <v>904</v>
      </c>
    </row>
    <row r="434" spans="1:5" ht="34">
      <c r="A434" s="50" t="str">
        <f t="shared" si="12"/>
        <v>文化局</v>
      </c>
      <c r="B434" s="51" t="s">
        <v>544</v>
      </c>
      <c r="C434" s="51" t="s">
        <v>1240</v>
      </c>
      <c r="D434" s="52">
        <v>800000</v>
      </c>
      <c r="E434" s="53" t="s">
        <v>904</v>
      </c>
    </row>
    <row r="435" spans="1:5" ht="34">
      <c r="A435" s="50" t="str">
        <f t="shared" si="12"/>
        <v>文化局</v>
      </c>
      <c r="B435" s="51" t="s">
        <v>545</v>
      </c>
      <c r="C435" s="51" t="s">
        <v>1241</v>
      </c>
      <c r="D435" s="52">
        <v>910000</v>
      </c>
      <c r="E435" s="53" t="s">
        <v>904</v>
      </c>
    </row>
    <row r="436" spans="1:5" ht="51">
      <c r="A436" s="50" t="str">
        <f t="shared" si="12"/>
        <v>文化局</v>
      </c>
      <c r="B436" s="51" t="s">
        <v>546</v>
      </c>
      <c r="C436" s="51" t="s">
        <v>1241</v>
      </c>
      <c r="D436" s="52">
        <v>700000</v>
      </c>
      <c r="E436" s="53" t="s">
        <v>904</v>
      </c>
    </row>
    <row r="437" spans="1:5" ht="51">
      <c r="A437" s="50" t="str">
        <f t="shared" si="12"/>
        <v>文化局</v>
      </c>
      <c r="B437" s="51" t="s">
        <v>547</v>
      </c>
      <c r="C437" s="51" t="s">
        <v>1242</v>
      </c>
      <c r="D437" s="52">
        <v>300000</v>
      </c>
      <c r="E437" s="53" t="s">
        <v>904</v>
      </c>
    </row>
    <row r="438" spans="1:5" ht="51">
      <c r="A438" s="50" t="str">
        <f t="shared" si="12"/>
        <v>文化局</v>
      </c>
      <c r="B438" s="51" t="s">
        <v>548</v>
      </c>
      <c r="C438" s="51" t="s">
        <v>1242</v>
      </c>
      <c r="D438" s="52">
        <v>675000</v>
      </c>
      <c r="E438" s="53" t="s">
        <v>904</v>
      </c>
    </row>
    <row r="439" spans="1:5" ht="34">
      <c r="A439" s="50" t="str">
        <f t="shared" si="12"/>
        <v>文化局</v>
      </c>
      <c r="B439" s="51" t="s">
        <v>549</v>
      </c>
      <c r="C439" s="51" t="s">
        <v>1243</v>
      </c>
      <c r="D439" s="52">
        <v>476000</v>
      </c>
      <c r="E439" s="53" t="s">
        <v>904</v>
      </c>
    </row>
    <row r="440" spans="1:5" ht="34">
      <c r="A440" s="50" t="str">
        <f t="shared" si="12"/>
        <v>文化局</v>
      </c>
      <c r="B440" s="51" t="s">
        <v>550</v>
      </c>
      <c r="C440" s="51" t="s">
        <v>1244</v>
      </c>
      <c r="D440" s="52">
        <v>1200000</v>
      </c>
      <c r="E440" s="53" t="s">
        <v>904</v>
      </c>
    </row>
    <row r="441" spans="1:5" ht="34">
      <c r="A441" s="50" t="str">
        <f t="shared" si="12"/>
        <v>文化局</v>
      </c>
      <c r="B441" s="51" t="s">
        <v>551</v>
      </c>
      <c r="C441" s="51" t="s">
        <v>1244</v>
      </c>
      <c r="D441" s="52">
        <v>800000</v>
      </c>
      <c r="E441" s="53" t="s">
        <v>904</v>
      </c>
    </row>
    <row r="442" spans="1:5" ht="34">
      <c r="A442" s="50" t="str">
        <f t="shared" si="12"/>
        <v>文化局</v>
      </c>
      <c r="B442" s="51" t="s">
        <v>552</v>
      </c>
      <c r="C442" s="51" t="s">
        <v>1244</v>
      </c>
      <c r="D442" s="52">
        <v>754000</v>
      </c>
      <c r="E442" s="53" t="s">
        <v>904</v>
      </c>
    </row>
    <row r="443" spans="1:5" ht="34">
      <c r="A443" s="50" t="str">
        <f t="shared" si="12"/>
        <v>文化局</v>
      </c>
      <c r="B443" s="51" t="s">
        <v>553</v>
      </c>
      <c r="C443" s="51" t="s">
        <v>1244</v>
      </c>
      <c r="D443" s="52">
        <v>10556000</v>
      </c>
      <c r="E443" s="53" t="s">
        <v>904</v>
      </c>
    </row>
    <row r="444" spans="1:5" ht="51">
      <c r="A444" s="50" t="str">
        <f t="shared" si="12"/>
        <v>文化局</v>
      </c>
      <c r="B444" s="51" t="s">
        <v>554</v>
      </c>
      <c r="C444" s="51" t="s">
        <v>1244</v>
      </c>
      <c r="D444" s="52">
        <v>357500</v>
      </c>
      <c r="E444" s="53" t="s">
        <v>904</v>
      </c>
    </row>
    <row r="445" spans="1:5" ht="34">
      <c r="A445" s="50" t="str">
        <f t="shared" si="12"/>
        <v>文化局</v>
      </c>
      <c r="B445" s="51" t="s">
        <v>555</v>
      </c>
      <c r="C445" s="51" t="s">
        <v>1244</v>
      </c>
      <c r="D445" s="52">
        <v>1449500</v>
      </c>
      <c r="E445" s="53" t="s">
        <v>904</v>
      </c>
    </row>
    <row r="446" spans="1:5" ht="51">
      <c r="A446" s="50" t="str">
        <f t="shared" si="12"/>
        <v>文化局</v>
      </c>
      <c r="B446" s="51" t="s">
        <v>556</v>
      </c>
      <c r="C446" s="51" t="s">
        <v>1244</v>
      </c>
      <c r="D446" s="52">
        <v>266500</v>
      </c>
      <c r="E446" s="53" t="s">
        <v>904</v>
      </c>
    </row>
    <row r="447" spans="1:5" ht="34">
      <c r="A447" s="50" t="str">
        <f t="shared" si="12"/>
        <v>文化局</v>
      </c>
      <c r="B447" s="51" t="s">
        <v>557</v>
      </c>
      <c r="C447" s="51" t="s">
        <v>1244</v>
      </c>
      <c r="D447" s="52">
        <v>3120000</v>
      </c>
      <c r="E447" s="53" t="s">
        <v>904</v>
      </c>
    </row>
    <row r="448" spans="1:5" ht="34">
      <c r="A448" s="50" t="str">
        <f t="shared" si="12"/>
        <v>文化局</v>
      </c>
      <c r="B448" s="51" t="s">
        <v>558</v>
      </c>
      <c r="C448" s="51" t="s">
        <v>1244</v>
      </c>
      <c r="D448" s="52">
        <v>2880000</v>
      </c>
      <c r="E448" s="53" t="s">
        <v>904</v>
      </c>
    </row>
    <row r="449" spans="1:5" ht="34">
      <c r="A449" s="50" t="str">
        <f t="shared" si="12"/>
        <v>文化局</v>
      </c>
      <c r="B449" s="51" t="s">
        <v>559</v>
      </c>
      <c r="C449" s="51" t="s">
        <v>1244</v>
      </c>
      <c r="D449" s="52">
        <v>2119000</v>
      </c>
      <c r="E449" s="53" t="s">
        <v>904</v>
      </c>
    </row>
    <row r="450" spans="1:5" ht="34">
      <c r="A450" s="50" t="str">
        <f t="shared" si="12"/>
        <v>文化局</v>
      </c>
      <c r="B450" s="51" t="s">
        <v>560</v>
      </c>
      <c r="C450" s="51" t="s">
        <v>1244</v>
      </c>
      <c r="D450" s="52">
        <v>325000</v>
      </c>
      <c r="E450" s="53" t="s">
        <v>904</v>
      </c>
    </row>
    <row r="451" spans="1:5" ht="51">
      <c r="A451" s="50" t="str">
        <f t="shared" si="12"/>
        <v>文化局</v>
      </c>
      <c r="B451" s="51" t="s">
        <v>561</v>
      </c>
      <c r="C451" s="51" t="s">
        <v>1244</v>
      </c>
      <c r="D451" s="52">
        <v>330000</v>
      </c>
      <c r="E451" s="53" t="s">
        <v>904</v>
      </c>
    </row>
    <row r="452" spans="1:5" ht="34">
      <c r="A452" s="50" t="str">
        <f t="shared" si="12"/>
        <v>文化局</v>
      </c>
      <c r="B452" s="51" t="s">
        <v>562</v>
      </c>
      <c r="C452" s="51" t="s">
        <v>1245</v>
      </c>
      <c r="D452" s="52">
        <v>377000</v>
      </c>
      <c r="E452" s="53" t="s">
        <v>904</v>
      </c>
    </row>
    <row r="453" spans="1:5" ht="34">
      <c r="A453" s="50" t="str">
        <f t="shared" si="12"/>
        <v>文化局</v>
      </c>
      <c r="B453" s="51" t="s">
        <v>563</v>
      </c>
      <c r="C453" s="51" t="s">
        <v>1245</v>
      </c>
      <c r="D453" s="52">
        <v>4680000</v>
      </c>
      <c r="E453" s="53" t="s">
        <v>904</v>
      </c>
    </row>
    <row r="454" spans="1:5" ht="51">
      <c r="A454" s="50" t="str">
        <f t="shared" si="12"/>
        <v>文化局</v>
      </c>
      <c r="B454" s="51" t="s">
        <v>564</v>
      </c>
      <c r="C454" s="51" t="s">
        <v>1246</v>
      </c>
      <c r="D454" s="52">
        <v>198900</v>
      </c>
      <c r="E454" s="53" t="s">
        <v>904</v>
      </c>
    </row>
    <row r="455" spans="1:5" ht="34">
      <c r="A455" s="50" t="str">
        <f t="shared" si="12"/>
        <v>文化局</v>
      </c>
      <c r="B455" s="51" t="s">
        <v>565</v>
      </c>
      <c r="C455" s="51" t="s">
        <v>1247</v>
      </c>
      <c r="D455" s="52">
        <v>400000</v>
      </c>
      <c r="E455" s="53" t="s">
        <v>904</v>
      </c>
    </row>
    <row r="456" spans="1:5" ht="34">
      <c r="A456" s="50" t="str">
        <f t="shared" si="12"/>
        <v>文化局</v>
      </c>
      <c r="B456" s="51" t="s">
        <v>566</v>
      </c>
      <c r="C456" s="51" t="s">
        <v>1248</v>
      </c>
      <c r="D456" s="52">
        <v>800000</v>
      </c>
      <c r="E456" s="53" t="s">
        <v>904</v>
      </c>
    </row>
    <row r="457" spans="1:5" ht="51">
      <c r="A457" s="50" t="str">
        <f t="shared" si="12"/>
        <v>文化局</v>
      </c>
      <c r="B457" s="51" t="s">
        <v>567</v>
      </c>
      <c r="C457" s="51" t="s">
        <v>1249</v>
      </c>
      <c r="D457" s="52">
        <v>1000000</v>
      </c>
      <c r="E457" s="53" t="s">
        <v>904</v>
      </c>
    </row>
    <row r="458" spans="1:5" ht="34">
      <c r="A458" s="50" t="str">
        <f t="shared" si="12"/>
        <v>文化局</v>
      </c>
      <c r="B458" s="51" t="s">
        <v>568</v>
      </c>
      <c r="C458" s="51" t="s">
        <v>1250</v>
      </c>
      <c r="D458" s="52">
        <v>5830000</v>
      </c>
      <c r="E458" s="53" t="s">
        <v>904</v>
      </c>
    </row>
    <row r="459" spans="1:5" ht="34">
      <c r="A459" s="50" t="str">
        <f t="shared" si="12"/>
        <v>文化局</v>
      </c>
      <c r="B459" s="51" t="s">
        <v>569</v>
      </c>
      <c r="C459" s="51" t="s">
        <v>1251</v>
      </c>
      <c r="D459" s="52">
        <v>1700000</v>
      </c>
      <c r="E459" s="53" t="s">
        <v>904</v>
      </c>
    </row>
    <row r="460" spans="1:5" ht="34">
      <c r="A460" s="50" t="str">
        <f t="shared" si="12"/>
        <v>文化局</v>
      </c>
      <c r="B460" s="51" t="s">
        <v>570</v>
      </c>
      <c r="C460" s="51" t="s">
        <v>1252</v>
      </c>
      <c r="D460" s="52">
        <v>490000</v>
      </c>
      <c r="E460" s="53" t="s">
        <v>904</v>
      </c>
    </row>
    <row r="461" spans="1:5" ht="34">
      <c r="A461" s="50" t="str">
        <f t="shared" si="12"/>
        <v>文化局</v>
      </c>
      <c r="B461" s="51" t="s">
        <v>571</v>
      </c>
      <c r="C461" s="51" t="s">
        <v>1253</v>
      </c>
      <c r="D461" s="52">
        <v>1545000</v>
      </c>
      <c r="E461" s="53" t="s">
        <v>904</v>
      </c>
    </row>
    <row r="462" spans="1:5" ht="34">
      <c r="A462" s="50" t="str">
        <f t="shared" si="12"/>
        <v>文化局</v>
      </c>
      <c r="B462" s="51" t="s">
        <v>572</v>
      </c>
      <c r="C462" s="51" t="s">
        <v>1254</v>
      </c>
      <c r="D462" s="52">
        <v>4500000</v>
      </c>
      <c r="E462" s="53" t="s">
        <v>904</v>
      </c>
    </row>
    <row r="463" spans="1:5" ht="51">
      <c r="A463" s="50" t="str">
        <f t="shared" si="12"/>
        <v>文化局</v>
      </c>
      <c r="B463" s="51" t="s">
        <v>573</v>
      </c>
      <c r="C463" s="51" t="s">
        <v>1255</v>
      </c>
      <c r="D463" s="52">
        <v>1024000</v>
      </c>
      <c r="E463" s="53" t="s">
        <v>904</v>
      </c>
    </row>
    <row r="464" spans="1:5" ht="51">
      <c r="A464" s="50" t="str">
        <f t="shared" si="12"/>
        <v>文化局</v>
      </c>
      <c r="B464" s="51" t="s">
        <v>574</v>
      </c>
      <c r="C464" s="51" t="s">
        <v>1256</v>
      </c>
      <c r="D464" s="52">
        <v>1200000</v>
      </c>
      <c r="E464" s="53" t="s">
        <v>904</v>
      </c>
    </row>
    <row r="465" spans="1:5" ht="51">
      <c r="A465" s="50" t="str">
        <f t="shared" si="12"/>
        <v>文化局</v>
      </c>
      <c r="B465" s="51" t="s">
        <v>575</v>
      </c>
      <c r="C465" s="51" t="s">
        <v>1256</v>
      </c>
      <c r="D465" s="52">
        <v>1064000</v>
      </c>
      <c r="E465" s="53" t="s">
        <v>904</v>
      </c>
    </row>
    <row r="466" spans="1:5" ht="51">
      <c r="A466" s="50" t="s">
        <v>576</v>
      </c>
      <c r="B466" s="51" t="s">
        <v>1257</v>
      </c>
      <c r="C466" s="51" t="s">
        <v>1258</v>
      </c>
      <c r="D466" s="52">
        <v>3916000</v>
      </c>
      <c r="E466" s="53" t="s">
        <v>904</v>
      </c>
    </row>
    <row r="467" spans="1:5" ht="34">
      <c r="A467" s="50" t="str">
        <f t="shared" ref="A467:A470" si="13">A466</f>
        <v>警察局</v>
      </c>
      <c r="B467" s="51" t="s">
        <v>577</v>
      </c>
      <c r="C467" s="51" t="s">
        <v>1259</v>
      </c>
      <c r="D467" s="52">
        <v>1884719</v>
      </c>
      <c r="E467" s="53" t="s">
        <v>904</v>
      </c>
    </row>
    <row r="468" spans="1:5" ht="34">
      <c r="A468" s="50" t="str">
        <f t="shared" si="13"/>
        <v>警察局</v>
      </c>
      <c r="B468" s="51" t="s">
        <v>578</v>
      </c>
      <c r="C468" s="51" t="s">
        <v>1260</v>
      </c>
      <c r="D468" s="52">
        <v>624000</v>
      </c>
      <c r="E468" s="53" t="s">
        <v>904</v>
      </c>
    </row>
    <row r="469" spans="1:5" ht="34">
      <c r="A469" s="50" t="str">
        <f t="shared" si="13"/>
        <v>警察局</v>
      </c>
      <c r="B469" s="51" t="s">
        <v>579</v>
      </c>
      <c r="C469" s="51" t="s">
        <v>1261</v>
      </c>
      <c r="D469" s="52">
        <v>79000</v>
      </c>
      <c r="E469" s="53" t="s">
        <v>904</v>
      </c>
    </row>
    <row r="470" spans="1:5" ht="34">
      <c r="A470" s="50" t="str">
        <f t="shared" si="13"/>
        <v>警察局</v>
      </c>
      <c r="B470" s="51" t="s">
        <v>580</v>
      </c>
      <c r="C470" s="51" t="s">
        <v>1262</v>
      </c>
      <c r="D470" s="52">
        <v>1920700</v>
      </c>
      <c r="E470" s="53" t="s">
        <v>904</v>
      </c>
    </row>
    <row r="471" spans="1:5" ht="34">
      <c r="A471" s="50" t="s">
        <v>581</v>
      </c>
      <c r="B471" s="51" t="s">
        <v>1263</v>
      </c>
      <c r="C471" s="51" t="s">
        <v>1264</v>
      </c>
      <c r="D471" s="52">
        <v>6502000</v>
      </c>
      <c r="E471" s="53" t="s">
        <v>904</v>
      </c>
    </row>
    <row r="472" spans="1:5" ht="34">
      <c r="A472" s="50" t="str">
        <f t="shared" ref="A472:A481" si="14">A471</f>
        <v>消防局</v>
      </c>
      <c r="B472" s="51" t="s">
        <v>582</v>
      </c>
      <c r="C472" s="51" t="s">
        <v>1265</v>
      </c>
      <c r="D472" s="52">
        <v>1160000</v>
      </c>
      <c r="E472" s="53" t="s">
        <v>904</v>
      </c>
    </row>
    <row r="473" spans="1:5" ht="34">
      <c r="A473" s="50" t="str">
        <f t="shared" si="14"/>
        <v>消防局</v>
      </c>
      <c r="B473" s="51" t="s">
        <v>583</v>
      </c>
      <c r="C473" s="51" t="s">
        <v>1266</v>
      </c>
      <c r="D473" s="52">
        <v>12072000</v>
      </c>
      <c r="E473" s="53" t="s">
        <v>904</v>
      </c>
    </row>
    <row r="474" spans="1:5" ht="34">
      <c r="A474" s="50" t="str">
        <f t="shared" si="14"/>
        <v>消防局</v>
      </c>
      <c r="B474" s="51" t="s">
        <v>584</v>
      </c>
      <c r="C474" s="51" t="s">
        <v>1267</v>
      </c>
      <c r="D474" s="52">
        <v>2469000</v>
      </c>
      <c r="E474" s="53" t="s">
        <v>904</v>
      </c>
    </row>
    <row r="475" spans="1:5" ht="51">
      <c r="A475" s="50" t="str">
        <f t="shared" si="14"/>
        <v>消防局</v>
      </c>
      <c r="B475" s="51" t="s">
        <v>585</v>
      </c>
      <c r="C475" s="51" t="s">
        <v>1268</v>
      </c>
      <c r="D475" s="52">
        <v>7922000</v>
      </c>
      <c r="E475" s="53" t="s">
        <v>904</v>
      </c>
    </row>
    <row r="476" spans="1:5" ht="34">
      <c r="A476" s="50" t="str">
        <f t="shared" si="14"/>
        <v>消防局</v>
      </c>
      <c r="B476" s="51" t="s">
        <v>586</v>
      </c>
      <c r="C476" s="51" t="s">
        <v>1269</v>
      </c>
      <c r="D476" s="52">
        <v>3398000</v>
      </c>
      <c r="E476" s="53" t="s">
        <v>904</v>
      </c>
    </row>
    <row r="477" spans="1:5" ht="51">
      <c r="A477" s="50" t="str">
        <f t="shared" si="14"/>
        <v>消防局</v>
      </c>
      <c r="B477" s="51" t="s">
        <v>587</v>
      </c>
      <c r="C477" s="51" t="s">
        <v>1270</v>
      </c>
      <c r="D477" s="52">
        <v>8449000</v>
      </c>
      <c r="E477" s="53" t="s">
        <v>904</v>
      </c>
    </row>
    <row r="478" spans="1:5" ht="34">
      <c r="A478" s="50" t="str">
        <f t="shared" si="14"/>
        <v>消防局</v>
      </c>
      <c r="B478" s="51" t="s">
        <v>588</v>
      </c>
      <c r="C478" s="51" t="s">
        <v>1271</v>
      </c>
      <c r="D478" s="52">
        <v>5945000</v>
      </c>
      <c r="E478" s="53" t="s">
        <v>904</v>
      </c>
    </row>
    <row r="479" spans="1:5" ht="34">
      <c r="A479" s="50" t="str">
        <f t="shared" si="14"/>
        <v>消防局</v>
      </c>
      <c r="B479" s="51" t="s">
        <v>589</v>
      </c>
      <c r="C479" s="51" t="s">
        <v>1272</v>
      </c>
      <c r="D479" s="52">
        <v>6052000</v>
      </c>
      <c r="E479" s="53" t="s">
        <v>904</v>
      </c>
    </row>
    <row r="480" spans="1:5" ht="34">
      <c r="A480" s="50" t="str">
        <f t="shared" si="14"/>
        <v>消防局</v>
      </c>
      <c r="B480" s="51" t="s">
        <v>590</v>
      </c>
      <c r="C480" s="51" t="s">
        <v>1273</v>
      </c>
      <c r="D480" s="52">
        <v>2030000</v>
      </c>
      <c r="E480" s="53" t="s">
        <v>904</v>
      </c>
    </row>
    <row r="481" spans="1:5" ht="51">
      <c r="A481" s="50" t="str">
        <f t="shared" si="14"/>
        <v>消防局</v>
      </c>
      <c r="B481" s="51" t="s">
        <v>591</v>
      </c>
      <c r="C481" s="51" t="s">
        <v>1274</v>
      </c>
      <c r="D481" s="52">
        <v>5140000</v>
      </c>
      <c r="E481" s="53" t="s">
        <v>904</v>
      </c>
    </row>
    <row r="482" spans="1:5" ht="34">
      <c r="A482" s="50" t="s">
        <v>592</v>
      </c>
      <c r="B482" s="51" t="s">
        <v>1275</v>
      </c>
      <c r="C482" s="51" t="s">
        <v>1276</v>
      </c>
      <c r="D482" s="52">
        <v>6846000</v>
      </c>
      <c r="E482" s="53" t="s">
        <v>904</v>
      </c>
    </row>
    <row r="483" spans="1:5" ht="34">
      <c r="A483" s="50" t="str">
        <f t="shared" ref="A483:A519" si="15">A482</f>
        <v>衛生局</v>
      </c>
      <c r="B483" s="51" t="s">
        <v>593</v>
      </c>
      <c r="C483" s="51" t="s">
        <v>1277</v>
      </c>
      <c r="D483" s="52">
        <v>1140000</v>
      </c>
      <c r="E483" s="53" t="s">
        <v>904</v>
      </c>
    </row>
    <row r="484" spans="1:5" ht="34">
      <c r="A484" s="50" t="str">
        <f t="shared" si="15"/>
        <v>衛生局</v>
      </c>
      <c r="B484" s="51" t="s">
        <v>594</v>
      </c>
      <c r="C484" s="51" t="s">
        <v>1278</v>
      </c>
      <c r="D484" s="52">
        <v>1808000</v>
      </c>
      <c r="E484" s="53" t="s">
        <v>904</v>
      </c>
    </row>
    <row r="485" spans="1:5" ht="51">
      <c r="A485" s="50" t="str">
        <f t="shared" si="15"/>
        <v>衛生局</v>
      </c>
      <c r="B485" s="51" t="s">
        <v>595</v>
      </c>
      <c r="C485" s="51" t="s">
        <v>1278</v>
      </c>
      <c r="D485" s="52">
        <v>1800000</v>
      </c>
      <c r="E485" s="53" t="s">
        <v>904</v>
      </c>
    </row>
    <row r="486" spans="1:5" ht="51">
      <c r="A486" s="50" t="str">
        <f t="shared" si="15"/>
        <v>衛生局</v>
      </c>
      <c r="B486" s="51" t="s">
        <v>596</v>
      </c>
      <c r="C486" s="51" t="s">
        <v>1279</v>
      </c>
      <c r="D486" s="52">
        <v>1981000</v>
      </c>
      <c r="E486" s="53" t="s">
        <v>904</v>
      </c>
    </row>
    <row r="487" spans="1:5" ht="34">
      <c r="A487" s="50" t="str">
        <f t="shared" si="15"/>
        <v>衛生局</v>
      </c>
      <c r="B487" s="51" t="s">
        <v>597</v>
      </c>
      <c r="C487" s="51" t="s">
        <v>1280</v>
      </c>
      <c r="D487" s="52">
        <v>1696000</v>
      </c>
      <c r="E487" s="53" t="s">
        <v>904</v>
      </c>
    </row>
    <row r="488" spans="1:5" ht="34">
      <c r="A488" s="50" t="str">
        <f t="shared" si="15"/>
        <v>衛生局</v>
      </c>
      <c r="B488" s="51" t="s">
        <v>598</v>
      </c>
      <c r="C488" s="51" t="s">
        <v>1281</v>
      </c>
      <c r="D488" s="52">
        <v>260000</v>
      </c>
      <c r="E488" s="53" t="s">
        <v>904</v>
      </c>
    </row>
    <row r="489" spans="1:5" ht="34">
      <c r="A489" s="50" t="str">
        <f t="shared" si="15"/>
        <v>衛生局</v>
      </c>
      <c r="B489" s="51" t="s">
        <v>599</v>
      </c>
      <c r="C489" s="51" t="s">
        <v>969</v>
      </c>
      <c r="D489" s="52">
        <v>350000</v>
      </c>
      <c r="E489" s="53" t="s">
        <v>904</v>
      </c>
    </row>
    <row r="490" spans="1:5" ht="34">
      <c r="A490" s="50" t="str">
        <f t="shared" si="15"/>
        <v>衛生局</v>
      </c>
      <c r="B490" s="51" t="s">
        <v>600</v>
      </c>
      <c r="C490" s="51" t="s">
        <v>969</v>
      </c>
      <c r="D490" s="52">
        <v>7200000</v>
      </c>
      <c r="E490" s="53" t="s">
        <v>904</v>
      </c>
    </row>
    <row r="491" spans="1:5" ht="34">
      <c r="A491" s="50" t="str">
        <f t="shared" si="15"/>
        <v>衛生局</v>
      </c>
      <c r="B491" s="51" t="s">
        <v>601</v>
      </c>
      <c r="C491" s="51" t="s">
        <v>1281</v>
      </c>
      <c r="D491" s="52">
        <v>3151000</v>
      </c>
      <c r="E491" s="53" t="s">
        <v>904</v>
      </c>
    </row>
    <row r="492" spans="1:5" ht="34">
      <c r="A492" s="50" t="str">
        <f t="shared" si="15"/>
        <v>衛生局</v>
      </c>
      <c r="B492" s="51" t="s">
        <v>602</v>
      </c>
      <c r="C492" s="51" t="s">
        <v>1281</v>
      </c>
      <c r="D492" s="52">
        <v>67603000</v>
      </c>
      <c r="E492" s="53" t="s">
        <v>904</v>
      </c>
    </row>
    <row r="493" spans="1:5" ht="34">
      <c r="A493" s="50" t="str">
        <f t="shared" si="15"/>
        <v>衛生局</v>
      </c>
      <c r="B493" s="51" t="s">
        <v>603</v>
      </c>
      <c r="C493" s="51" t="s">
        <v>1281</v>
      </c>
      <c r="D493" s="52">
        <v>682000</v>
      </c>
      <c r="E493" s="53" t="s">
        <v>904</v>
      </c>
    </row>
    <row r="494" spans="1:5" ht="51">
      <c r="A494" s="50" t="str">
        <f t="shared" si="15"/>
        <v>衛生局</v>
      </c>
      <c r="B494" s="51" t="s">
        <v>604</v>
      </c>
      <c r="C494" s="51" t="s">
        <v>1281</v>
      </c>
      <c r="D494" s="52">
        <v>5180000</v>
      </c>
      <c r="E494" s="53" t="s">
        <v>904</v>
      </c>
    </row>
    <row r="495" spans="1:5" ht="34">
      <c r="A495" s="50" t="str">
        <f t="shared" si="15"/>
        <v>衛生局</v>
      </c>
      <c r="B495" s="51" t="s">
        <v>605</v>
      </c>
      <c r="C495" s="51" t="s">
        <v>1281</v>
      </c>
      <c r="D495" s="52">
        <v>1216000</v>
      </c>
      <c r="E495" s="53" t="s">
        <v>904</v>
      </c>
    </row>
    <row r="496" spans="1:5" ht="34">
      <c r="A496" s="50" t="str">
        <f t="shared" si="15"/>
        <v>衛生局</v>
      </c>
      <c r="B496" s="51" t="s">
        <v>606</v>
      </c>
      <c r="C496" s="51" t="s">
        <v>1282</v>
      </c>
      <c r="D496" s="52">
        <v>1531000</v>
      </c>
      <c r="E496" s="53" t="s">
        <v>904</v>
      </c>
    </row>
    <row r="497" spans="1:5" ht="34">
      <c r="A497" s="50" t="str">
        <f t="shared" si="15"/>
        <v>衛生局</v>
      </c>
      <c r="B497" s="51" t="s">
        <v>607</v>
      </c>
      <c r="C497" s="51" t="s">
        <v>1283</v>
      </c>
      <c r="D497" s="52">
        <v>684000</v>
      </c>
      <c r="E497" s="53" t="s">
        <v>904</v>
      </c>
    </row>
    <row r="498" spans="1:5" ht="51">
      <c r="A498" s="50" t="str">
        <f t="shared" si="15"/>
        <v>衛生局</v>
      </c>
      <c r="B498" s="51" t="s">
        <v>608</v>
      </c>
      <c r="C498" s="51" t="s">
        <v>1284</v>
      </c>
      <c r="D498" s="52">
        <v>4250000</v>
      </c>
      <c r="E498" s="53" t="s">
        <v>904</v>
      </c>
    </row>
    <row r="499" spans="1:5" ht="34">
      <c r="A499" s="50" t="str">
        <f t="shared" si="15"/>
        <v>衛生局</v>
      </c>
      <c r="B499" s="51" t="s">
        <v>609</v>
      </c>
      <c r="C499" s="51" t="s">
        <v>1285</v>
      </c>
      <c r="D499" s="52">
        <v>1464000</v>
      </c>
      <c r="E499" s="53" t="s">
        <v>904</v>
      </c>
    </row>
    <row r="500" spans="1:5" ht="34">
      <c r="A500" s="50" t="str">
        <f t="shared" si="15"/>
        <v>衛生局</v>
      </c>
      <c r="B500" s="51" t="s">
        <v>610</v>
      </c>
      <c r="C500" s="51" t="s">
        <v>1286</v>
      </c>
      <c r="D500" s="52">
        <v>2873000</v>
      </c>
      <c r="E500" s="53" t="s">
        <v>904</v>
      </c>
    </row>
    <row r="501" spans="1:5" ht="34">
      <c r="A501" s="50" t="str">
        <f t="shared" si="15"/>
        <v>衛生局</v>
      </c>
      <c r="B501" s="51" t="s">
        <v>611</v>
      </c>
      <c r="C501" s="51" t="s">
        <v>1287</v>
      </c>
      <c r="D501" s="52">
        <v>1920000</v>
      </c>
      <c r="E501" s="53" t="s">
        <v>904</v>
      </c>
    </row>
    <row r="502" spans="1:5" ht="34">
      <c r="A502" s="50" t="str">
        <f t="shared" si="15"/>
        <v>衛生局</v>
      </c>
      <c r="B502" s="51" t="s">
        <v>612</v>
      </c>
      <c r="C502" s="51" t="s">
        <v>945</v>
      </c>
      <c r="D502" s="52">
        <v>617206</v>
      </c>
      <c r="E502" s="53" t="s">
        <v>904</v>
      </c>
    </row>
    <row r="503" spans="1:5" ht="34">
      <c r="A503" s="50" t="str">
        <f t="shared" si="15"/>
        <v>衛生局</v>
      </c>
      <c r="B503" s="51" t="s">
        <v>613</v>
      </c>
      <c r="C503" s="51" t="s">
        <v>1288</v>
      </c>
      <c r="D503" s="52">
        <v>8974000</v>
      </c>
      <c r="E503" s="53" t="s">
        <v>904</v>
      </c>
    </row>
    <row r="504" spans="1:5" ht="34">
      <c r="A504" s="50" t="str">
        <f t="shared" si="15"/>
        <v>衛生局</v>
      </c>
      <c r="B504" s="51" t="s">
        <v>614</v>
      </c>
      <c r="C504" s="51" t="s">
        <v>1289</v>
      </c>
      <c r="D504" s="52">
        <v>1100000</v>
      </c>
      <c r="E504" s="53" t="s">
        <v>904</v>
      </c>
    </row>
    <row r="505" spans="1:5" ht="34">
      <c r="A505" s="50" t="str">
        <f t="shared" si="15"/>
        <v>衛生局</v>
      </c>
      <c r="B505" s="51" t="s">
        <v>615</v>
      </c>
      <c r="C505" s="51" t="s">
        <v>1290</v>
      </c>
      <c r="D505" s="52">
        <v>1100000</v>
      </c>
      <c r="E505" s="53" t="s">
        <v>904</v>
      </c>
    </row>
    <row r="506" spans="1:5" ht="34">
      <c r="A506" s="50" t="str">
        <f t="shared" si="15"/>
        <v>衛生局</v>
      </c>
      <c r="B506" s="51" t="s">
        <v>616</v>
      </c>
      <c r="C506" s="51" t="s">
        <v>1291</v>
      </c>
      <c r="D506" s="52">
        <v>3171000</v>
      </c>
      <c r="E506" s="53" t="s">
        <v>904</v>
      </c>
    </row>
    <row r="507" spans="1:5" ht="34">
      <c r="A507" s="50" t="str">
        <f t="shared" si="15"/>
        <v>衛生局</v>
      </c>
      <c r="B507" s="51" t="s">
        <v>617</v>
      </c>
      <c r="C507" s="51" t="s">
        <v>1292</v>
      </c>
      <c r="D507" s="52">
        <v>36493000</v>
      </c>
      <c r="E507" s="53" t="s">
        <v>904</v>
      </c>
    </row>
    <row r="508" spans="1:5" ht="51">
      <c r="A508" s="50" t="str">
        <f t="shared" si="15"/>
        <v>衛生局</v>
      </c>
      <c r="B508" s="51" t="s">
        <v>618</v>
      </c>
      <c r="C508" s="51" t="s">
        <v>1293</v>
      </c>
      <c r="D508" s="52">
        <v>600000</v>
      </c>
      <c r="E508" s="53" t="s">
        <v>904</v>
      </c>
    </row>
    <row r="509" spans="1:5" ht="34">
      <c r="A509" s="50" t="str">
        <f t="shared" si="15"/>
        <v>衛生局</v>
      </c>
      <c r="B509" s="51" t="s">
        <v>619</v>
      </c>
      <c r="C509" s="51" t="s">
        <v>1294</v>
      </c>
      <c r="D509" s="52">
        <v>2100000</v>
      </c>
      <c r="E509" s="53" t="s">
        <v>904</v>
      </c>
    </row>
    <row r="510" spans="1:5" ht="34">
      <c r="A510" s="50" t="str">
        <f t="shared" si="15"/>
        <v>衛生局</v>
      </c>
      <c r="B510" s="51" t="s">
        <v>620</v>
      </c>
      <c r="C510" s="51" t="s">
        <v>1295</v>
      </c>
      <c r="D510" s="52">
        <v>21414000</v>
      </c>
      <c r="E510" s="53" t="s">
        <v>904</v>
      </c>
    </row>
    <row r="511" spans="1:5" ht="34">
      <c r="A511" s="50" t="str">
        <f t="shared" si="15"/>
        <v>衛生局</v>
      </c>
      <c r="B511" s="51" t="s">
        <v>621</v>
      </c>
      <c r="C511" s="51" t="s">
        <v>1296</v>
      </c>
      <c r="D511" s="52">
        <v>4250000</v>
      </c>
      <c r="E511" s="53" t="s">
        <v>904</v>
      </c>
    </row>
    <row r="512" spans="1:5" ht="34">
      <c r="A512" s="50" t="str">
        <f t="shared" si="15"/>
        <v>衛生局</v>
      </c>
      <c r="B512" s="51" t="s">
        <v>622</v>
      </c>
      <c r="C512" s="51" t="s">
        <v>987</v>
      </c>
      <c r="D512" s="52">
        <v>55917000</v>
      </c>
      <c r="E512" s="53" t="s">
        <v>904</v>
      </c>
    </row>
    <row r="513" spans="1:5" ht="34">
      <c r="A513" s="50" t="str">
        <f t="shared" si="15"/>
        <v>衛生局</v>
      </c>
      <c r="B513" s="51" t="s">
        <v>623</v>
      </c>
      <c r="C513" s="51" t="s">
        <v>1297</v>
      </c>
      <c r="D513" s="52">
        <v>1216000</v>
      </c>
      <c r="E513" s="53" t="s">
        <v>904</v>
      </c>
    </row>
    <row r="514" spans="1:5" ht="34">
      <c r="A514" s="50" t="str">
        <f t="shared" si="15"/>
        <v>衛生局</v>
      </c>
      <c r="B514" s="51" t="s">
        <v>624</v>
      </c>
      <c r="C514" s="51" t="s">
        <v>987</v>
      </c>
      <c r="D514" s="52">
        <v>45109000</v>
      </c>
      <c r="E514" s="53" t="s">
        <v>904</v>
      </c>
    </row>
    <row r="515" spans="1:5" ht="34">
      <c r="A515" s="50" t="str">
        <f t="shared" si="15"/>
        <v>衛生局</v>
      </c>
      <c r="B515" s="51" t="s">
        <v>625</v>
      </c>
      <c r="C515" s="51" t="s">
        <v>987</v>
      </c>
      <c r="D515" s="52">
        <v>83752000</v>
      </c>
      <c r="E515" s="53" t="s">
        <v>904</v>
      </c>
    </row>
    <row r="516" spans="1:5" ht="51">
      <c r="A516" s="50" t="str">
        <f t="shared" si="15"/>
        <v>衛生局</v>
      </c>
      <c r="B516" s="51" t="s">
        <v>626</v>
      </c>
      <c r="C516" s="51" t="s">
        <v>987</v>
      </c>
      <c r="D516" s="52">
        <v>7364660</v>
      </c>
      <c r="E516" s="53" t="s">
        <v>904</v>
      </c>
    </row>
    <row r="517" spans="1:5" ht="34">
      <c r="A517" s="50" t="str">
        <f t="shared" si="15"/>
        <v>衛生局</v>
      </c>
      <c r="B517" s="51" t="s">
        <v>627</v>
      </c>
      <c r="C517" s="51" t="s">
        <v>987</v>
      </c>
      <c r="D517" s="52">
        <v>78000000</v>
      </c>
      <c r="E517" s="53" t="s">
        <v>904</v>
      </c>
    </row>
    <row r="518" spans="1:5" ht="34">
      <c r="A518" s="50" t="str">
        <f t="shared" si="15"/>
        <v>衛生局</v>
      </c>
      <c r="B518" s="51" t="s">
        <v>628</v>
      </c>
      <c r="C518" s="51" t="s">
        <v>987</v>
      </c>
      <c r="D518" s="52">
        <v>48813480</v>
      </c>
      <c r="E518" s="53" t="s">
        <v>904</v>
      </c>
    </row>
    <row r="519" spans="1:5" ht="34">
      <c r="A519" s="50" t="str">
        <f t="shared" si="15"/>
        <v>衛生局</v>
      </c>
      <c r="B519" s="51" t="s">
        <v>629</v>
      </c>
      <c r="C519" s="51" t="s">
        <v>1298</v>
      </c>
      <c r="D519" s="52">
        <v>486000</v>
      </c>
      <c r="E519" s="53" t="s">
        <v>904</v>
      </c>
    </row>
    <row r="520" spans="1:5" ht="68">
      <c r="A520" s="50" t="s">
        <v>630</v>
      </c>
      <c r="B520" s="51" t="s">
        <v>1299</v>
      </c>
      <c r="C520" s="51" t="s">
        <v>1300</v>
      </c>
      <c r="D520" s="52">
        <v>62500000</v>
      </c>
      <c r="E520" s="53" t="s">
        <v>904</v>
      </c>
    </row>
    <row r="521" spans="1:5" ht="34">
      <c r="A521" s="50" t="str">
        <f t="shared" ref="A521:A543" si="16">A520</f>
        <v>環保局</v>
      </c>
      <c r="B521" s="51" t="s">
        <v>631</v>
      </c>
      <c r="C521" s="51" t="s">
        <v>1301</v>
      </c>
      <c r="D521" s="52">
        <v>365000</v>
      </c>
      <c r="E521" s="53" t="s">
        <v>904</v>
      </c>
    </row>
    <row r="522" spans="1:5" ht="34">
      <c r="A522" s="50" t="str">
        <f t="shared" si="16"/>
        <v>環保局</v>
      </c>
      <c r="B522" s="51" t="s">
        <v>632</v>
      </c>
      <c r="C522" s="51" t="s">
        <v>1302</v>
      </c>
      <c r="D522" s="52">
        <v>516000</v>
      </c>
      <c r="E522" s="53" t="s">
        <v>904</v>
      </c>
    </row>
    <row r="523" spans="1:5" ht="34">
      <c r="A523" s="50" t="str">
        <f t="shared" si="16"/>
        <v>環保局</v>
      </c>
      <c r="B523" s="51" t="s">
        <v>633</v>
      </c>
      <c r="C523" s="51" t="s">
        <v>1303</v>
      </c>
      <c r="D523" s="52">
        <v>199000</v>
      </c>
      <c r="E523" s="53" t="s">
        <v>904</v>
      </c>
    </row>
    <row r="524" spans="1:5" ht="34">
      <c r="A524" s="50" t="str">
        <f t="shared" si="16"/>
        <v>環保局</v>
      </c>
      <c r="B524" s="51" t="s">
        <v>634</v>
      </c>
      <c r="C524" s="51" t="s">
        <v>1304</v>
      </c>
      <c r="D524" s="52">
        <v>3652000</v>
      </c>
      <c r="E524" s="53" t="s">
        <v>904</v>
      </c>
    </row>
    <row r="525" spans="1:5" ht="34">
      <c r="A525" s="50" t="str">
        <f t="shared" si="16"/>
        <v>環保局</v>
      </c>
      <c r="B525" s="51" t="s">
        <v>635</v>
      </c>
      <c r="C525" s="51" t="s">
        <v>1305</v>
      </c>
      <c r="D525" s="52">
        <v>900000</v>
      </c>
      <c r="E525" s="53" t="s">
        <v>904</v>
      </c>
    </row>
    <row r="526" spans="1:5" ht="34">
      <c r="A526" s="50" t="str">
        <f t="shared" si="16"/>
        <v>環保局</v>
      </c>
      <c r="B526" s="51" t="s">
        <v>636</v>
      </c>
      <c r="C526" s="51" t="s">
        <v>1306</v>
      </c>
      <c r="D526" s="52">
        <v>2932600</v>
      </c>
      <c r="E526" s="53" t="s">
        <v>904</v>
      </c>
    </row>
    <row r="527" spans="1:5" ht="34">
      <c r="A527" s="50" t="str">
        <f t="shared" si="16"/>
        <v>環保局</v>
      </c>
      <c r="B527" s="51" t="s">
        <v>637</v>
      </c>
      <c r="C527" s="51" t="s">
        <v>1307</v>
      </c>
      <c r="D527" s="52">
        <v>9000000</v>
      </c>
      <c r="E527" s="53" t="s">
        <v>904</v>
      </c>
    </row>
    <row r="528" spans="1:5" ht="34">
      <c r="A528" s="50" t="str">
        <f t="shared" si="16"/>
        <v>環保局</v>
      </c>
      <c r="B528" s="51" t="s">
        <v>638</v>
      </c>
      <c r="C528" s="51" t="s">
        <v>1308</v>
      </c>
      <c r="D528" s="52">
        <v>2562444</v>
      </c>
      <c r="E528" s="53" t="s">
        <v>904</v>
      </c>
    </row>
    <row r="529" spans="1:5" ht="34">
      <c r="A529" s="50" t="str">
        <f t="shared" si="16"/>
        <v>環保局</v>
      </c>
      <c r="B529" s="51" t="s">
        <v>639</v>
      </c>
      <c r="C529" s="51" t="s">
        <v>1309</v>
      </c>
      <c r="D529" s="52">
        <v>29670000</v>
      </c>
      <c r="E529" s="53" t="s">
        <v>904</v>
      </c>
    </row>
    <row r="530" spans="1:5" ht="34">
      <c r="A530" s="50" t="str">
        <f t="shared" si="16"/>
        <v>環保局</v>
      </c>
      <c r="B530" s="51" t="s">
        <v>640</v>
      </c>
      <c r="C530" s="51" t="s">
        <v>1310</v>
      </c>
      <c r="D530" s="52">
        <v>2900000</v>
      </c>
      <c r="E530" s="53" t="s">
        <v>904</v>
      </c>
    </row>
    <row r="531" spans="1:5" ht="34">
      <c r="A531" s="50" t="str">
        <f t="shared" si="16"/>
        <v>環保局</v>
      </c>
      <c r="B531" s="51" t="s">
        <v>641</v>
      </c>
      <c r="C531" s="51" t="s">
        <v>1311</v>
      </c>
      <c r="D531" s="52">
        <v>300000</v>
      </c>
      <c r="E531" s="53" t="s">
        <v>904</v>
      </c>
    </row>
    <row r="532" spans="1:5" ht="34">
      <c r="A532" s="50" t="str">
        <f t="shared" si="16"/>
        <v>環保局</v>
      </c>
      <c r="B532" s="51" t="s">
        <v>642</v>
      </c>
      <c r="C532" s="51" t="s">
        <v>1312</v>
      </c>
      <c r="D532" s="52">
        <v>12900000</v>
      </c>
      <c r="E532" s="53" t="s">
        <v>904</v>
      </c>
    </row>
    <row r="533" spans="1:5" ht="34">
      <c r="A533" s="50" t="str">
        <f t="shared" si="16"/>
        <v>環保局</v>
      </c>
      <c r="B533" s="51" t="s">
        <v>643</v>
      </c>
      <c r="C533" s="51" t="s">
        <v>1313</v>
      </c>
      <c r="D533" s="52">
        <v>8300000</v>
      </c>
      <c r="E533" s="53" t="s">
        <v>904</v>
      </c>
    </row>
    <row r="534" spans="1:5" ht="34">
      <c r="A534" s="50" t="str">
        <f t="shared" si="16"/>
        <v>環保局</v>
      </c>
      <c r="B534" s="51" t="s">
        <v>644</v>
      </c>
      <c r="C534" s="51" t="s">
        <v>1314</v>
      </c>
      <c r="D534" s="52">
        <v>3935000</v>
      </c>
      <c r="E534" s="53" t="s">
        <v>904</v>
      </c>
    </row>
    <row r="535" spans="1:5" ht="34">
      <c r="A535" s="50" t="str">
        <f t="shared" si="16"/>
        <v>環保局</v>
      </c>
      <c r="B535" s="51" t="s">
        <v>645</v>
      </c>
      <c r="C535" s="51" t="s">
        <v>1315</v>
      </c>
      <c r="D535" s="52">
        <v>7280000</v>
      </c>
      <c r="E535" s="53" t="s">
        <v>904</v>
      </c>
    </row>
    <row r="536" spans="1:5" ht="34">
      <c r="A536" s="50" t="str">
        <f t="shared" si="16"/>
        <v>環保局</v>
      </c>
      <c r="B536" s="51" t="s">
        <v>646</v>
      </c>
      <c r="C536" s="51" t="s">
        <v>1316</v>
      </c>
      <c r="D536" s="52">
        <v>1600000</v>
      </c>
      <c r="E536" s="53" t="s">
        <v>904</v>
      </c>
    </row>
    <row r="537" spans="1:5" ht="34">
      <c r="A537" s="50" t="str">
        <f t="shared" si="16"/>
        <v>環保局</v>
      </c>
      <c r="B537" s="51" t="s">
        <v>647</v>
      </c>
      <c r="C537" s="51" t="s">
        <v>1317</v>
      </c>
      <c r="D537" s="52">
        <v>19790000</v>
      </c>
      <c r="E537" s="53" t="s">
        <v>904</v>
      </c>
    </row>
    <row r="538" spans="1:5" ht="34">
      <c r="A538" s="50" t="str">
        <f t="shared" si="16"/>
        <v>環保局</v>
      </c>
      <c r="B538" s="51" t="s">
        <v>648</v>
      </c>
      <c r="C538" s="51" t="s">
        <v>1317</v>
      </c>
      <c r="D538" s="52">
        <v>26821000</v>
      </c>
      <c r="E538" s="53" t="s">
        <v>904</v>
      </c>
    </row>
    <row r="539" spans="1:5" ht="34">
      <c r="A539" s="50" t="str">
        <f t="shared" si="16"/>
        <v>環保局</v>
      </c>
      <c r="B539" s="51" t="s">
        <v>649</v>
      </c>
      <c r="C539" s="51" t="s">
        <v>1318</v>
      </c>
      <c r="D539" s="52">
        <v>3740000</v>
      </c>
      <c r="E539" s="53" t="s">
        <v>904</v>
      </c>
    </row>
    <row r="540" spans="1:5" ht="34">
      <c r="A540" s="50" t="str">
        <f t="shared" si="16"/>
        <v>環保局</v>
      </c>
      <c r="B540" s="51" t="s">
        <v>650</v>
      </c>
      <c r="C540" s="51" t="s">
        <v>1318</v>
      </c>
      <c r="D540" s="52">
        <v>16000000</v>
      </c>
      <c r="E540" s="53" t="s">
        <v>904</v>
      </c>
    </row>
    <row r="541" spans="1:5" ht="34">
      <c r="A541" s="50" t="str">
        <f t="shared" si="16"/>
        <v>環保局</v>
      </c>
      <c r="B541" s="51" t="s">
        <v>651</v>
      </c>
      <c r="C541" s="51" t="s">
        <v>1318</v>
      </c>
      <c r="D541" s="52">
        <v>2600000</v>
      </c>
      <c r="E541" s="53" t="s">
        <v>904</v>
      </c>
    </row>
    <row r="542" spans="1:5" ht="34">
      <c r="A542" s="50" t="str">
        <f t="shared" si="16"/>
        <v>環保局</v>
      </c>
      <c r="B542" s="51" t="s">
        <v>652</v>
      </c>
      <c r="C542" s="51" t="s">
        <v>1318</v>
      </c>
      <c r="D542" s="52">
        <v>800000</v>
      </c>
      <c r="E542" s="53" t="s">
        <v>904</v>
      </c>
    </row>
    <row r="543" spans="1:5" ht="34">
      <c r="A543" s="50" t="str">
        <f t="shared" si="16"/>
        <v>環保局</v>
      </c>
      <c r="B543" s="51" t="s">
        <v>653</v>
      </c>
      <c r="C543" s="51" t="s">
        <v>1319</v>
      </c>
      <c r="D543" s="52">
        <v>6930000</v>
      </c>
      <c r="E543" s="53" t="s">
        <v>904</v>
      </c>
    </row>
    <row r="544" spans="1:5" ht="34">
      <c r="A544" s="50" t="s">
        <v>654</v>
      </c>
      <c r="B544" s="51" t="s">
        <v>1320</v>
      </c>
      <c r="C544" s="51" t="s">
        <v>1321</v>
      </c>
      <c r="D544" s="52">
        <v>1559000</v>
      </c>
      <c r="E544" s="53" t="s">
        <v>904</v>
      </c>
    </row>
    <row r="545" spans="1:5" ht="34">
      <c r="A545" s="50" t="str">
        <f t="shared" ref="A545:A557" si="17">A544</f>
        <v>家畜所</v>
      </c>
      <c r="B545" s="51" t="s">
        <v>655</v>
      </c>
      <c r="C545" s="51" t="s">
        <v>1322</v>
      </c>
      <c r="D545" s="52">
        <v>2849000</v>
      </c>
      <c r="E545" s="53" t="s">
        <v>904</v>
      </c>
    </row>
    <row r="546" spans="1:5" ht="51">
      <c r="A546" s="50" t="str">
        <f t="shared" si="17"/>
        <v>家畜所</v>
      </c>
      <c r="B546" s="51" t="s">
        <v>656</v>
      </c>
      <c r="C546" s="51" t="s">
        <v>1322</v>
      </c>
      <c r="D546" s="52">
        <v>1550000</v>
      </c>
      <c r="E546" s="53" t="s">
        <v>904</v>
      </c>
    </row>
    <row r="547" spans="1:5" ht="51">
      <c r="A547" s="50" t="str">
        <f t="shared" si="17"/>
        <v>家畜所</v>
      </c>
      <c r="B547" s="51" t="s">
        <v>657</v>
      </c>
      <c r="C547" s="51" t="s">
        <v>1323</v>
      </c>
      <c r="D547" s="52">
        <v>1122000</v>
      </c>
      <c r="E547" s="53" t="s">
        <v>904</v>
      </c>
    </row>
    <row r="548" spans="1:5" ht="34">
      <c r="A548" s="50" t="str">
        <f t="shared" si="17"/>
        <v>家畜所</v>
      </c>
      <c r="B548" s="51" t="s">
        <v>658</v>
      </c>
      <c r="C548" s="51" t="s">
        <v>1324</v>
      </c>
      <c r="D548" s="52">
        <v>2594000</v>
      </c>
      <c r="E548" s="53" t="s">
        <v>904</v>
      </c>
    </row>
    <row r="549" spans="1:5" ht="34">
      <c r="A549" s="50" t="str">
        <f t="shared" si="17"/>
        <v>家畜所</v>
      </c>
      <c r="B549" s="51" t="s">
        <v>659</v>
      </c>
      <c r="C549" s="51" t="s">
        <v>1325</v>
      </c>
      <c r="D549" s="52">
        <v>50000</v>
      </c>
      <c r="E549" s="53" t="s">
        <v>904</v>
      </c>
    </row>
    <row r="550" spans="1:5" ht="34">
      <c r="A550" s="50" t="str">
        <f t="shared" si="17"/>
        <v>家畜所</v>
      </c>
      <c r="B550" s="51" t="s">
        <v>660</v>
      </c>
      <c r="C550" s="51" t="s">
        <v>1326</v>
      </c>
      <c r="D550" s="52">
        <v>2667000</v>
      </c>
      <c r="E550" s="53" t="s">
        <v>904</v>
      </c>
    </row>
    <row r="551" spans="1:5" ht="34">
      <c r="A551" s="50" t="str">
        <f t="shared" si="17"/>
        <v>家畜所</v>
      </c>
      <c r="B551" s="51" t="s">
        <v>661</v>
      </c>
      <c r="C551" s="51" t="s">
        <v>1327</v>
      </c>
      <c r="D551" s="52">
        <v>3704000</v>
      </c>
      <c r="E551" s="53" t="s">
        <v>904</v>
      </c>
    </row>
    <row r="552" spans="1:5" ht="34">
      <c r="A552" s="50" t="str">
        <f t="shared" si="17"/>
        <v>家畜所</v>
      </c>
      <c r="B552" s="51" t="s">
        <v>662</v>
      </c>
      <c r="C552" s="51" t="s">
        <v>1328</v>
      </c>
      <c r="D552" s="52">
        <v>13000000</v>
      </c>
      <c r="E552" s="53" t="s">
        <v>904</v>
      </c>
    </row>
    <row r="553" spans="1:5" ht="34">
      <c r="A553" s="50" t="str">
        <f t="shared" si="17"/>
        <v>家畜所</v>
      </c>
      <c r="B553" s="51" t="s">
        <v>663</v>
      </c>
      <c r="C553" s="51" t="s">
        <v>1329</v>
      </c>
      <c r="D553" s="52">
        <v>4447000</v>
      </c>
      <c r="E553" s="53" t="s">
        <v>904</v>
      </c>
    </row>
    <row r="554" spans="1:5" ht="34">
      <c r="A554" s="50" t="str">
        <f t="shared" si="17"/>
        <v>家畜所</v>
      </c>
      <c r="B554" s="51" t="s">
        <v>664</v>
      </c>
      <c r="C554" s="51" t="s">
        <v>1330</v>
      </c>
      <c r="D554" s="52">
        <v>80000</v>
      </c>
      <c r="E554" s="53" t="s">
        <v>904</v>
      </c>
    </row>
    <row r="555" spans="1:5" ht="34">
      <c r="A555" s="50" t="str">
        <f t="shared" si="17"/>
        <v>家畜所</v>
      </c>
      <c r="B555" s="51" t="s">
        <v>665</v>
      </c>
      <c r="C555" s="51" t="s">
        <v>1323</v>
      </c>
      <c r="D555" s="52">
        <v>300000</v>
      </c>
      <c r="E555" s="53" t="s">
        <v>904</v>
      </c>
    </row>
    <row r="556" spans="1:5" ht="34">
      <c r="A556" s="50" t="str">
        <f t="shared" si="17"/>
        <v>家畜所</v>
      </c>
      <c r="B556" s="51" t="s">
        <v>666</v>
      </c>
      <c r="C556" s="51" t="s">
        <v>1331</v>
      </c>
      <c r="D556" s="52">
        <v>206000</v>
      </c>
      <c r="E556" s="53" t="s">
        <v>904</v>
      </c>
    </row>
    <row r="557" spans="1:5" ht="68">
      <c r="A557" s="50" t="str">
        <f t="shared" si="17"/>
        <v>家畜所</v>
      </c>
      <c r="B557" s="51" t="s">
        <v>667</v>
      </c>
      <c r="C557" s="51" t="s">
        <v>1332</v>
      </c>
      <c r="D557" s="52">
        <v>95000</v>
      </c>
      <c r="E557" s="53" t="s">
        <v>904</v>
      </c>
    </row>
    <row r="558" spans="1:5" ht="51">
      <c r="A558" s="50" t="s">
        <v>668</v>
      </c>
      <c r="B558" s="51" t="s">
        <v>1333</v>
      </c>
      <c r="C558" s="51" t="s">
        <v>927</v>
      </c>
      <c r="D558" s="52">
        <v>3174000</v>
      </c>
      <c r="E558" s="53" t="s">
        <v>904</v>
      </c>
    </row>
    <row r="559" spans="1:5" ht="34">
      <c r="A559" s="50" t="s">
        <v>669</v>
      </c>
      <c r="B559" s="51" t="s">
        <v>1334</v>
      </c>
      <c r="C559" s="51" t="s">
        <v>1335</v>
      </c>
      <c r="D559" s="52">
        <v>8444000</v>
      </c>
      <c r="E559" s="53" t="s">
        <v>904</v>
      </c>
    </row>
    <row r="560" spans="1:5" ht="51">
      <c r="A560" s="50" t="str">
        <f t="shared" ref="A560:A599" si="18">A559</f>
        <v>原民處</v>
      </c>
      <c r="B560" s="51" t="s">
        <v>670</v>
      </c>
      <c r="C560" s="51" t="s">
        <v>1336</v>
      </c>
      <c r="D560" s="52">
        <v>9900000</v>
      </c>
      <c r="E560" s="53" t="s">
        <v>904</v>
      </c>
    </row>
    <row r="561" spans="1:5" ht="51">
      <c r="A561" s="50" t="str">
        <f t="shared" si="18"/>
        <v>原民處</v>
      </c>
      <c r="B561" s="51" t="s">
        <v>671</v>
      </c>
      <c r="C561" s="51" t="s">
        <v>1337</v>
      </c>
      <c r="D561" s="52">
        <v>8270680</v>
      </c>
      <c r="E561" s="53" t="s">
        <v>904</v>
      </c>
    </row>
    <row r="562" spans="1:5" ht="51">
      <c r="A562" s="50" t="str">
        <f t="shared" si="18"/>
        <v>原民處</v>
      </c>
      <c r="B562" s="51" t="s">
        <v>672</v>
      </c>
      <c r="C562" s="51" t="s">
        <v>1338</v>
      </c>
      <c r="D562" s="52">
        <v>149000</v>
      </c>
      <c r="E562" s="53" t="s">
        <v>904</v>
      </c>
    </row>
    <row r="563" spans="1:5" ht="34">
      <c r="A563" s="50" t="str">
        <f t="shared" si="18"/>
        <v>原民處</v>
      </c>
      <c r="B563" s="51" t="s">
        <v>673</v>
      </c>
      <c r="C563" s="51" t="s">
        <v>1339</v>
      </c>
      <c r="D563" s="52">
        <v>114000</v>
      </c>
      <c r="E563" s="53" t="s">
        <v>904</v>
      </c>
    </row>
    <row r="564" spans="1:5" ht="34">
      <c r="A564" s="50" t="str">
        <f t="shared" si="18"/>
        <v>原民處</v>
      </c>
      <c r="B564" s="51" t="s">
        <v>674</v>
      </c>
      <c r="C564" s="51" t="s">
        <v>1340</v>
      </c>
      <c r="D564" s="52">
        <v>1000000</v>
      </c>
      <c r="E564" s="53" t="s">
        <v>904</v>
      </c>
    </row>
    <row r="565" spans="1:5" ht="34">
      <c r="A565" s="50" t="str">
        <f t="shared" si="18"/>
        <v>原民處</v>
      </c>
      <c r="B565" s="51" t="s">
        <v>675</v>
      </c>
      <c r="C565" s="51" t="s">
        <v>1341</v>
      </c>
      <c r="D565" s="52">
        <v>1000000</v>
      </c>
      <c r="E565" s="53" t="s">
        <v>904</v>
      </c>
    </row>
    <row r="566" spans="1:5" ht="34">
      <c r="A566" s="50" t="str">
        <f t="shared" si="18"/>
        <v>原民處</v>
      </c>
      <c r="B566" s="51" t="s">
        <v>676</v>
      </c>
      <c r="C566" s="51" t="s">
        <v>1342</v>
      </c>
      <c r="D566" s="52">
        <v>166650000</v>
      </c>
      <c r="E566" s="53" t="s">
        <v>904</v>
      </c>
    </row>
    <row r="567" spans="1:5" ht="34">
      <c r="A567" s="50" t="str">
        <f t="shared" si="18"/>
        <v>原民處</v>
      </c>
      <c r="B567" s="51" t="s">
        <v>677</v>
      </c>
      <c r="C567" s="51" t="s">
        <v>1343</v>
      </c>
      <c r="D567" s="52">
        <v>3705520</v>
      </c>
      <c r="E567" s="53" t="s">
        <v>904</v>
      </c>
    </row>
    <row r="568" spans="1:5" ht="34">
      <c r="A568" s="50" t="str">
        <f t="shared" si="18"/>
        <v>原民處</v>
      </c>
      <c r="B568" s="51" t="s">
        <v>678</v>
      </c>
      <c r="C568" s="51" t="s">
        <v>1344</v>
      </c>
      <c r="D568" s="52">
        <v>1035000</v>
      </c>
      <c r="E568" s="53" t="s">
        <v>904</v>
      </c>
    </row>
    <row r="569" spans="1:5" ht="34">
      <c r="A569" s="50" t="str">
        <f t="shared" si="18"/>
        <v>原民處</v>
      </c>
      <c r="B569" s="51" t="s">
        <v>679</v>
      </c>
      <c r="C569" s="51" t="s">
        <v>1345</v>
      </c>
      <c r="D569" s="52">
        <v>18000</v>
      </c>
      <c r="E569" s="53" t="s">
        <v>904</v>
      </c>
    </row>
    <row r="570" spans="1:5" ht="34">
      <c r="A570" s="50" t="str">
        <f t="shared" si="18"/>
        <v>原民處</v>
      </c>
      <c r="B570" s="51" t="s">
        <v>680</v>
      </c>
      <c r="C570" s="51" t="s">
        <v>1206</v>
      </c>
      <c r="D570" s="52">
        <v>3300000</v>
      </c>
      <c r="E570" s="53" t="s">
        <v>904</v>
      </c>
    </row>
    <row r="571" spans="1:5" ht="34">
      <c r="A571" s="50" t="str">
        <f t="shared" si="18"/>
        <v>原民處</v>
      </c>
      <c r="B571" s="51" t="s">
        <v>681</v>
      </c>
      <c r="C571" s="51" t="s">
        <v>1206</v>
      </c>
      <c r="D571" s="52">
        <v>4900000</v>
      </c>
      <c r="E571" s="53" t="s">
        <v>904</v>
      </c>
    </row>
    <row r="572" spans="1:5" ht="34">
      <c r="A572" s="50" t="str">
        <f t="shared" si="18"/>
        <v>原民處</v>
      </c>
      <c r="B572" s="51" t="s">
        <v>682</v>
      </c>
      <c r="C572" s="51" t="s">
        <v>1206</v>
      </c>
      <c r="D572" s="52">
        <v>100000</v>
      </c>
      <c r="E572" s="53" t="s">
        <v>904</v>
      </c>
    </row>
    <row r="573" spans="1:5" ht="34">
      <c r="A573" s="50" t="str">
        <f t="shared" si="18"/>
        <v>原民處</v>
      </c>
      <c r="B573" s="51" t="s">
        <v>683</v>
      </c>
      <c r="C573" s="51" t="s">
        <v>1206</v>
      </c>
      <c r="D573" s="52">
        <v>1164720</v>
      </c>
      <c r="E573" s="53" t="s">
        <v>904</v>
      </c>
    </row>
    <row r="574" spans="1:5" ht="34">
      <c r="A574" s="50" t="str">
        <f t="shared" si="18"/>
        <v>原民處</v>
      </c>
      <c r="B574" s="51" t="s">
        <v>684</v>
      </c>
      <c r="C574" s="51" t="s">
        <v>1206</v>
      </c>
      <c r="D574" s="52">
        <v>650000</v>
      </c>
      <c r="E574" s="53" t="s">
        <v>904</v>
      </c>
    </row>
    <row r="575" spans="1:5" ht="34">
      <c r="A575" s="50" t="str">
        <f t="shared" si="18"/>
        <v>原民處</v>
      </c>
      <c r="B575" s="51" t="s">
        <v>685</v>
      </c>
      <c r="C575" s="51" t="s">
        <v>1206</v>
      </c>
      <c r="D575" s="52">
        <v>1185000</v>
      </c>
      <c r="E575" s="53" t="s">
        <v>904</v>
      </c>
    </row>
    <row r="576" spans="1:5" ht="34">
      <c r="A576" s="50" t="str">
        <f t="shared" si="18"/>
        <v>原民處</v>
      </c>
      <c r="B576" s="51" t="s">
        <v>686</v>
      </c>
      <c r="C576" s="51" t="s">
        <v>1206</v>
      </c>
      <c r="D576" s="52">
        <v>5100000</v>
      </c>
      <c r="E576" s="53" t="s">
        <v>904</v>
      </c>
    </row>
    <row r="577" spans="1:5" ht="34">
      <c r="A577" s="50" t="str">
        <f t="shared" si="18"/>
        <v>原民處</v>
      </c>
      <c r="B577" s="51" t="s">
        <v>687</v>
      </c>
      <c r="C577" s="51" t="s">
        <v>1206</v>
      </c>
      <c r="D577" s="52">
        <v>200000</v>
      </c>
      <c r="E577" s="53" t="s">
        <v>904</v>
      </c>
    </row>
    <row r="578" spans="1:5" ht="34">
      <c r="A578" s="50" t="str">
        <f t="shared" si="18"/>
        <v>原民處</v>
      </c>
      <c r="B578" s="51" t="s">
        <v>688</v>
      </c>
      <c r="C578" s="51" t="s">
        <v>1206</v>
      </c>
      <c r="D578" s="52">
        <v>3500000</v>
      </c>
      <c r="E578" s="53" t="s">
        <v>904</v>
      </c>
    </row>
    <row r="579" spans="1:5" ht="34">
      <c r="A579" s="50" t="str">
        <f t="shared" si="18"/>
        <v>原民處</v>
      </c>
      <c r="B579" s="51" t="s">
        <v>689</v>
      </c>
      <c r="C579" s="51" t="s">
        <v>1206</v>
      </c>
      <c r="D579" s="52">
        <v>70000</v>
      </c>
      <c r="E579" s="53" t="s">
        <v>904</v>
      </c>
    </row>
    <row r="580" spans="1:5" ht="34">
      <c r="A580" s="50" t="str">
        <f t="shared" si="18"/>
        <v>原民處</v>
      </c>
      <c r="B580" s="51" t="s">
        <v>690</v>
      </c>
      <c r="C580" s="51" t="s">
        <v>1206</v>
      </c>
      <c r="D580" s="52">
        <v>2800000</v>
      </c>
      <c r="E580" s="53" t="s">
        <v>904</v>
      </c>
    </row>
    <row r="581" spans="1:5" ht="34">
      <c r="A581" s="50" t="str">
        <f t="shared" si="18"/>
        <v>原民處</v>
      </c>
      <c r="B581" s="51" t="s">
        <v>691</v>
      </c>
      <c r="C581" s="51" t="s">
        <v>1346</v>
      </c>
      <c r="D581" s="52">
        <v>1185000</v>
      </c>
      <c r="E581" s="53" t="s">
        <v>904</v>
      </c>
    </row>
    <row r="582" spans="1:5" ht="34">
      <c r="A582" s="50" t="str">
        <f t="shared" si="18"/>
        <v>原民處</v>
      </c>
      <c r="B582" s="51" t="s">
        <v>692</v>
      </c>
      <c r="C582" s="51" t="s">
        <v>1347</v>
      </c>
      <c r="D582" s="52">
        <v>608528</v>
      </c>
      <c r="E582" s="53" t="s">
        <v>904</v>
      </c>
    </row>
    <row r="583" spans="1:5" ht="34">
      <c r="A583" s="50" t="str">
        <f t="shared" si="18"/>
        <v>原民處</v>
      </c>
      <c r="B583" s="51" t="s">
        <v>693</v>
      </c>
      <c r="C583" s="51" t="s">
        <v>1348</v>
      </c>
      <c r="D583" s="52">
        <v>300000</v>
      </c>
      <c r="E583" s="53" t="s">
        <v>904</v>
      </c>
    </row>
    <row r="584" spans="1:5" ht="34">
      <c r="A584" s="50" t="str">
        <f t="shared" si="18"/>
        <v>原民處</v>
      </c>
      <c r="B584" s="51" t="s">
        <v>694</v>
      </c>
      <c r="C584" s="51" t="s">
        <v>1206</v>
      </c>
      <c r="D584" s="52">
        <v>168000</v>
      </c>
      <c r="E584" s="53" t="s">
        <v>904</v>
      </c>
    </row>
    <row r="585" spans="1:5" ht="34">
      <c r="A585" s="50" t="str">
        <f t="shared" si="18"/>
        <v>原民處</v>
      </c>
      <c r="B585" s="51" t="s">
        <v>695</v>
      </c>
      <c r="C585" s="51" t="s">
        <v>1206</v>
      </c>
      <c r="D585" s="52">
        <v>80000</v>
      </c>
      <c r="E585" s="53" t="s">
        <v>904</v>
      </c>
    </row>
    <row r="586" spans="1:5" ht="34">
      <c r="A586" s="50" t="str">
        <f t="shared" si="18"/>
        <v>原民處</v>
      </c>
      <c r="B586" s="51" t="s">
        <v>696</v>
      </c>
      <c r="C586" s="51" t="s">
        <v>1206</v>
      </c>
      <c r="D586" s="52">
        <v>114977520</v>
      </c>
      <c r="E586" s="53" t="s">
        <v>904</v>
      </c>
    </row>
    <row r="587" spans="1:5" ht="34">
      <c r="A587" s="50" t="str">
        <f t="shared" si="18"/>
        <v>原民處</v>
      </c>
      <c r="B587" s="51" t="s">
        <v>697</v>
      </c>
      <c r="C587" s="51" t="s">
        <v>1206</v>
      </c>
      <c r="D587" s="52">
        <v>59000</v>
      </c>
      <c r="E587" s="53" t="s">
        <v>904</v>
      </c>
    </row>
    <row r="588" spans="1:5" ht="34">
      <c r="A588" s="50" t="str">
        <f t="shared" si="18"/>
        <v>原民處</v>
      </c>
      <c r="B588" s="51" t="s">
        <v>698</v>
      </c>
      <c r="C588" s="51" t="s">
        <v>1345</v>
      </c>
      <c r="D588" s="52">
        <v>11289015</v>
      </c>
      <c r="E588" s="53" t="s">
        <v>904</v>
      </c>
    </row>
    <row r="589" spans="1:5" ht="51">
      <c r="A589" s="50" t="str">
        <f t="shared" si="18"/>
        <v>原民處</v>
      </c>
      <c r="B589" s="51" t="s">
        <v>699</v>
      </c>
      <c r="C589" s="51" t="s">
        <v>1206</v>
      </c>
      <c r="D589" s="52">
        <v>1200000</v>
      </c>
      <c r="E589" s="53" t="s">
        <v>904</v>
      </c>
    </row>
    <row r="590" spans="1:5" ht="34">
      <c r="A590" s="50" t="str">
        <f t="shared" si="18"/>
        <v>原民處</v>
      </c>
      <c r="B590" s="51" t="s">
        <v>700</v>
      </c>
      <c r="C590" s="51" t="s">
        <v>1206</v>
      </c>
      <c r="D590" s="52">
        <v>2020000</v>
      </c>
      <c r="E590" s="53" t="s">
        <v>904</v>
      </c>
    </row>
    <row r="591" spans="1:5" ht="34">
      <c r="A591" s="50" t="str">
        <f t="shared" si="18"/>
        <v>原民處</v>
      </c>
      <c r="B591" s="51" t="s">
        <v>701</v>
      </c>
      <c r="C591" s="51" t="s">
        <v>1206</v>
      </c>
      <c r="D591" s="52">
        <v>38000</v>
      </c>
      <c r="E591" s="53" t="s">
        <v>904</v>
      </c>
    </row>
    <row r="592" spans="1:5" ht="34">
      <c r="A592" s="50" t="str">
        <f t="shared" si="18"/>
        <v>原民處</v>
      </c>
      <c r="B592" s="51" t="s">
        <v>702</v>
      </c>
      <c r="C592" s="51" t="s">
        <v>1206</v>
      </c>
      <c r="D592" s="52">
        <v>790000</v>
      </c>
      <c r="E592" s="53" t="s">
        <v>904</v>
      </c>
    </row>
    <row r="593" spans="1:5" ht="34">
      <c r="A593" s="50" t="str">
        <f t="shared" si="18"/>
        <v>原民處</v>
      </c>
      <c r="B593" s="51" t="s">
        <v>703</v>
      </c>
      <c r="C593" s="51" t="s">
        <v>1206</v>
      </c>
      <c r="D593" s="52">
        <v>711142</v>
      </c>
      <c r="E593" s="53" t="s">
        <v>904</v>
      </c>
    </row>
    <row r="594" spans="1:5" ht="34">
      <c r="A594" s="50" t="str">
        <f t="shared" si="18"/>
        <v>原民處</v>
      </c>
      <c r="B594" s="51" t="s">
        <v>704</v>
      </c>
      <c r="C594" s="51" t="s">
        <v>1349</v>
      </c>
      <c r="D594" s="52">
        <v>210000</v>
      </c>
      <c r="E594" s="53" t="s">
        <v>904</v>
      </c>
    </row>
    <row r="595" spans="1:5" ht="34">
      <c r="A595" s="50" t="str">
        <f t="shared" si="18"/>
        <v>原民處</v>
      </c>
      <c r="B595" s="51" t="s">
        <v>705</v>
      </c>
      <c r="C595" s="51" t="s">
        <v>1350</v>
      </c>
      <c r="D595" s="52">
        <v>7804000</v>
      </c>
      <c r="E595" s="53" t="s">
        <v>904</v>
      </c>
    </row>
    <row r="596" spans="1:5" ht="34">
      <c r="A596" s="50" t="str">
        <f t="shared" si="18"/>
        <v>原民處</v>
      </c>
      <c r="B596" s="51" t="s">
        <v>706</v>
      </c>
      <c r="C596" s="51" t="s">
        <v>1351</v>
      </c>
      <c r="D596" s="52">
        <v>460788</v>
      </c>
      <c r="E596" s="53" t="s">
        <v>904</v>
      </c>
    </row>
    <row r="597" spans="1:5" ht="34">
      <c r="A597" s="50" t="str">
        <f t="shared" si="18"/>
        <v>原民處</v>
      </c>
      <c r="B597" s="51" t="s">
        <v>707</v>
      </c>
      <c r="C597" s="51" t="s">
        <v>1352</v>
      </c>
      <c r="D597" s="52">
        <v>51000</v>
      </c>
      <c r="E597" s="53" t="s">
        <v>904</v>
      </c>
    </row>
    <row r="598" spans="1:5" ht="34">
      <c r="A598" s="50" t="str">
        <f t="shared" si="18"/>
        <v>原民處</v>
      </c>
      <c r="B598" s="51" t="s">
        <v>708</v>
      </c>
      <c r="C598" s="51" t="s">
        <v>1353</v>
      </c>
      <c r="D598" s="52">
        <v>299500</v>
      </c>
      <c r="E598" s="53" t="s">
        <v>904</v>
      </c>
    </row>
    <row r="599" spans="1:5" ht="51">
      <c r="A599" s="50" t="str">
        <f t="shared" si="18"/>
        <v>原民處</v>
      </c>
      <c r="B599" s="51" t="s">
        <v>709</v>
      </c>
      <c r="C599" s="51" t="s">
        <v>1206</v>
      </c>
      <c r="D599" s="52">
        <v>4387000</v>
      </c>
      <c r="E599" s="53" t="s">
        <v>904</v>
      </c>
    </row>
    <row r="600" spans="1:5" ht="34">
      <c r="A600" s="50" t="s">
        <v>710</v>
      </c>
      <c r="B600" s="51" t="s">
        <v>1354</v>
      </c>
      <c r="C600" s="51" t="s">
        <v>945</v>
      </c>
      <c r="D600" s="52">
        <v>4835984</v>
      </c>
      <c r="E600" s="53" t="s">
        <v>904</v>
      </c>
    </row>
    <row r="601" spans="1:5" ht="34">
      <c r="A601" s="50" t="s">
        <v>889</v>
      </c>
      <c r="B601" s="51" t="s">
        <v>1355</v>
      </c>
      <c r="C601" s="51" t="s">
        <v>1356</v>
      </c>
      <c r="D601" s="52">
        <v>8741510</v>
      </c>
      <c r="E601" s="53" t="s">
        <v>904</v>
      </c>
    </row>
    <row r="602" spans="1:5" ht="34">
      <c r="A602" s="50" t="str">
        <f t="shared" ref="A602:A603" si="19">A601</f>
        <v>交通工程及管理所</v>
      </c>
      <c r="B602" s="51" t="s">
        <v>711</v>
      </c>
      <c r="C602" s="51" t="s">
        <v>1357</v>
      </c>
      <c r="D602" s="52">
        <v>7600000</v>
      </c>
      <c r="E602" s="53" t="s">
        <v>904</v>
      </c>
    </row>
    <row r="603" spans="1:5" ht="34">
      <c r="A603" s="50" t="str">
        <f t="shared" si="19"/>
        <v>交通工程及管理所</v>
      </c>
      <c r="B603" s="51" t="s">
        <v>712</v>
      </c>
      <c r="C603" s="51" t="s">
        <v>1358</v>
      </c>
      <c r="D603" s="52">
        <v>3555000</v>
      </c>
      <c r="E603" s="53" t="s">
        <v>904</v>
      </c>
    </row>
    <row r="604" spans="1:5" ht="34">
      <c r="A604" s="50" t="s">
        <v>713</v>
      </c>
      <c r="B604" s="51" t="s">
        <v>1359</v>
      </c>
      <c r="C604" s="51" t="s">
        <v>1360</v>
      </c>
      <c r="D604" s="52">
        <v>2064000</v>
      </c>
      <c r="E604" s="53" t="s">
        <v>904</v>
      </c>
    </row>
    <row r="605" spans="1:5" ht="51">
      <c r="A605" s="50" t="str">
        <f t="shared" ref="A605:A621" si="20">A604</f>
        <v>客家發展所</v>
      </c>
      <c r="B605" s="51" t="s">
        <v>1361</v>
      </c>
      <c r="C605" s="51" t="s">
        <v>1362</v>
      </c>
      <c r="D605" s="52">
        <v>300000</v>
      </c>
      <c r="E605" s="53" t="s">
        <v>904</v>
      </c>
    </row>
    <row r="606" spans="1:5" ht="34">
      <c r="A606" s="50" t="str">
        <f t="shared" si="20"/>
        <v>客家發展所</v>
      </c>
      <c r="B606" s="51" t="s">
        <v>714</v>
      </c>
      <c r="C606" s="51" t="s">
        <v>1363</v>
      </c>
      <c r="D606" s="52">
        <v>600000</v>
      </c>
      <c r="E606" s="53" t="s">
        <v>904</v>
      </c>
    </row>
    <row r="607" spans="1:5" ht="34">
      <c r="A607" s="50" t="str">
        <f t="shared" si="20"/>
        <v>客家發展所</v>
      </c>
      <c r="B607" s="51" t="s">
        <v>715</v>
      </c>
      <c r="C607" s="51" t="s">
        <v>1364</v>
      </c>
      <c r="D607" s="52">
        <v>800000</v>
      </c>
      <c r="E607" s="53" t="s">
        <v>904</v>
      </c>
    </row>
    <row r="608" spans="1:5" ht="34">
      <c r="A608" s="50" t="str">
        <f t="shared" si="20"/>
        <v>客家發展所</v>
      </c>
      <c r="B608" s="51" t="s">
        <v>716</v>
      </c>
      <c r="C608" s="51" t="s">
        <v>1365</v>
      </c>
      <c r="D608" s="52">
        <v>352000</v>
      </c>
      <c r="E608" s="53" t="s">
        <v>904</v>
      </c>
    </row>
    <row r="609" spans="1:5" ht="34">
      <c r="A609" s="50" t="str">
        <f t="shared" si="20"/>
        <v>客家發展所</v>
      </c>
      <c r="B609" s="51" t="s">
        <v>717</v>
      </c>
      <c r="C609" s="51" t="s">
        <v>1366</v>
      </c>
      <c r="D609" s="52">
        <v>200000</v>
      </c>
      <c r="E609" s="53" t="s">
        <v>904</v>
      </c>
    </row>
    <row r="610" spans="1:5" ht="51">
      <c r="A610" s="50" t="str">
        <f t="shared" si="20"/>
        <v>客家發展所</v>
      </c>
      <c r="B610" s="51" t="s">
        <v>718</v>
      </c>
      <c r="C610" s="51" t="s">
        <v>1367</v>
      </c>
      <c r="D610" s="52">
        <v>1500000</v>
      </c>
      <c r="E610" s="53" t="s">
        <v>904</v>
      </c>
    </row>
    <row r="611" spans="1:5" ht="51">
      <c r="A611" s="50" t="str">
        <f t="shared" si="20"/>
        <v>客家發展所</v>
      </c>
      <c r="B611" s="51" t="s">
        <v>719</v>
      </c>
      <c r="C611" s="51" t="s">
        <v>1368</v>
      </c>
      <c r="D611" s="52">
        <v>1500000</v>
      </c>
      <c r="E611" s="53" t="s">
        <v>904</v>
      </c>
    </row>
    <row r="612" spans="1:5" ht="34">
      <c r="A612" s="50" t="str">
        <f t="shared" si="20"/>
        <v>客家發展所</v>
      </c>
      <c r="B612" s="51" t="s">
        <v>720</v>
      </c>
      <c r="C612" s="51" t="s">
        <v>1369</v>
      </c>
      <c r="D612" s="52">
        <v>250000</v>
      </c>
      <c r="E612" s="53" t="s">
        <v>904</v>
      </c>
    </row>
    <row r="613" spans="1:5" ht="34">
      <c r="A613" s="50" t="str">
        <f t="shared" si="20"/>
        <v>客家發展所</v>
      </c>
      <c r="B613" s="51" t="s">
        <v>721</v>
      </c>
      <c r="C613" s="51" t="s">
        <v>1370</v>
      </c>
      <c r="D613" s="52">
        <v>500000</v>
      </c>
      <c r="E613" s="53" t="s">
        <v>904</v>
      </c>
    </row>
    <row r="614" spans="1:5" ht="34">
      <c r="A614" s="50" t="str">
        <f t="shared" si="20"/>
        <v>客家發展所</v>
      </c>
      <c r="B614" s="51" t="s">
        <v>722</v>
      </c>
      <c r="C614" s="51" t="s">
        <v>1371</v>
      </c>
      <c r="D614" s="52">
        <v>350000</v>
      </c>
      <c r="E614" s="53" t="s">
        <v>904</v>
      </c>
    </row>
    <row r="615" spans="1:5" ht="34">
      <c r="A615" s="50" t="str">
        <f t="shared" si="20"/>
        <v>客家發展所</v>
      </c>
      <c r="B615" s="51" t="s">
        <v>723</v>
      </c>
      <c r="C615" s="51" t="s">
        <v>1371</v>
      </c>
      <c r="D615" s="52">
        <v>4116700</v>
      </c>
      <c r="E615" s="53" t="s">
        <v>904</v>
      </c>
    </row>
    <row r="616" spans="1:5" ht="34">
      <c r="A616" s="50" t="str">
        <f t="shared" si="20"/>
        <v>客家發展所</v>
      </c>
      <c r="B616" s="51" t="s">
        <v>724</v>
      </c>
      <c r="C616" s="51" t="s">
        <v>1372</v>
      </c>
      <c r="D616" s="52">
        <v>200000</v>
      </c>
      <c r="E616" s="53" t="s">
        <v>904</v>
      </c>
    </row>
    <row r="617" spans="1:5" ht="34">
      <c r="A617" s="50" t="str">
        <f t="shared" si="20"/>
        <v>客家發展所</v>
      </c>
      <c r="B617" s="51" t="s">
        <v>725</v>
      </c>
      <c r="C617" s="51" t="s">
        <v>1373</v>
      </c>
      <c r="D617" s="52">
        <v>1500000</v>
      </c>
      <c r="E617" s="53" t="s">
        <v>904</v>
      </c>
    </row>
    <row r="618" spans="1:5" ht="34">
      <c r="A618" s="50" t="str">
        <f t="shared" si="20"/>
        <v>客家發展所</v>
      </c>
      <c r="B618" s="51" t="s">
        <v>726</v>
      </c>
      <c r="C618" s="51" t="s">
        <v>1374</v>
      </c>
      <c r="D618" s="52">
        <v>33282000</v>
      </c>
      <c r="E618" s="53" t="s">
        <v>904</v>
      </c>
    </row>
    <row r="619" spans="1:5" ht="34">
      <c r="A619" s="50" t="str">
        <f t="shared" si="20"/>
        <v>客家發展所</v>
      </c>
      <c r="B619" s="51" t="s">
        <v>1375</v>
      </c>
      <c r="C619" s="51" t="s">
        <v>1376</v>
      </c>
      <c r="D619" s="52">
        <v>170000</v>
      </c>
      <c r="E619" s="53" t="s">
        <v>904</v>
      </c>
    </row>
    <row r="620" spans="1:5" ht="34">
      <c r="A620" s="50" t="str">
        <f t="shared" si="20"/>
        <v>客家發展所</v>
      </c>
      <c r="B620" s="51" t="s">
        <v>727</v>
      </c>
      <c r="C620" s="51" t="s">
        <v>1377</v>
      </c>
      <c r="D620" s="52">
        <v>260000</v>
      </c>
      <c r="E620" s="53" t="s">
        <v>904</v>
      </c>
    </row>
    <row r="621" spans="1:5" s="56" customFormat="1">
      <c r="A621" s="174" t="s">
        <v>728</v>
      </c>
      <c r="B621" s="54" t="s">
        <v>728</v>
      </c>
      <c r="C621" s="54" t="s">
        <v>1378</v>
      </c>
      <c r="D621" s="55">
        <v>143</v>
      </c>
      <c r="E621" s="53" t="s">
        <v>904</v>
      </c>
    </row>
    <row r="622" spans="1:5" ht="34">
      <c r="A622" s="50" t="s">
        <v>120</v>
      </c>
      <c r="B622" s="51" t="s">
        <v>1379</v>
      </c>
      <c r="C622" s="51" t="s">
        <v>1380</v>
      </c>
      <c r="D622" s="52">
        <v>300000</v>
      </c>
      <c r="E622" s="57" t="s">
        <v>905</v>
      </c>
    </row>
    <row r="623" spans="1:5" ht="51">
      <c r="A623" s="50" t="str">
        <f t="shared" ref="A623:A625" si="21">A622</f>
        <v>民政處</v>
      </c>
      <c r="B623" s="51" t="s">
        <v>729</v>
      </c>
      <c r="C623" s="51" t="s">
        <v>1381</v>
      </c>
      <c r="D623" s="52">
        <v>4000000</v>
      </c>
      <c r="E623" s="57" t="s">
        <v>905</v>
      </c>
    </row>
    <row r="624" spans="1:5" ht="34">
      <c r="A624" s="50" t="str">
        <f t="shared" si="21"/>
        <v>民政處</v>
      </c>
      <c r="B624" s="51" t="s">
        <v>730</v>
      </c>
      <c r="C624" s="51" t="s">
        <v>1382</v>
      </c>
      <c r="D624" s="52">
        <v>500000</v>
      </c>
      <c r="E624" s="57" t="s">
        <v>905</v>
      </c>
    </row>
    <row r="625" spans="1:5" ht="34">
      <c r="A625" s="50" t="str">
        <f t="shared" si="21"/>
        <v>民政處</v>
      </c>
      <c r="B625" s="51" t="s">
        <v>731</v>
      </c>
      <c r="C625" s="51" t="s">
        <v>1383</v>
      </c>
      <c r="D625" s="52">
        <v>19706250</v>
      </c>
      <c r="E625" s="57" t="s">
        <v>905</v>
      </c>
    </row>
    <row r="626" spans="1:5" ht="34">
      <c r="A626" s="50" t="s">
        <v>228</v>
      </c>
      <c r="B626" s="51" t="s">
        <v>1384</v>
      </c>
      <c r="C626" s="51" t="s">
        <v>1385</v>
      </c>
      <c r="D626" s="52">
        <v>14600000</v>
      </c>
      <c r="E626" s="57" t="s">
        <v>905</v>
      </c>
    </row>
    <row r="627" spans="1:5" ht="51">
      <c r="A627" s="50" t="str">
        <f>A626</f>
        <v>建設處</v>
      </c>
      <c r="B627" s="51" t="s">
        <v>732</v>
      </c>
      <c r="C627" s="51" t="s">
        <v>1386</v>
      </c>
      <c r="D627" s="52">
        <v>5503000</v>
      </c>
      <c r="E627" s="57" t="s">
        <v>905</v>
      </c>
    </row>
    <row r="628" spans="1:5" ht="51">
      <c r="A628" s="50" t="s">
        <v>248</v>
      </c>
      <c r="B628" s="51" t="s">
        <v>1387</v>
      </c>
      <c r="C628" s="51" t="s">
        <v>1388</v>
      </c>
      <c r="D628" s="52">
        <v>200000</v>
      </c>
      <c r="E628" s="57" t="s">
        <v>905</v>
      </c>
    </row>
    <row r="629" spans="1:5" ht="34">
      <c r="A629" s="50" t="str">
        <f t="shared" ref="A629:A652" si="22">A628</f>
        <v>農業處</v>
      </c>
      <c r="B629" s="51" t="s">
        <v>733</v>
      </c>
      <c r="C629" s="51" t="s">
        <v>1389</v>
      </c>
      <c r="D629" s="52">
        <v>190000</v>
      </c>
      <c r="E629" s="57" t="s">
        <v>905</v>
      </c>
    </row>
    <row r="630" spans="1:5" ht="51">
      <c r="A630" s="50" t="str">
        <f t="shared" si="22"/>
        <v>農業處</v>
      </c>
      <c r="B630" s="51" t="s">
        <v>734</v>
      </c>
      <c r="C630" s="51" t="s">
        <v>1390</v>
      </c>
      <c r="D630" s="52">
        <v>600000</v>
      </c>
      <c r="E630" s="57" t="s">
        <v>905</v>
      </c>
    </row>
    <row r="631" spans="1:5" ht="51">
      <c r="A631" s="50" t="str">
        <f t="shared" si="22"/>
        <v>農業處</v>
      </c>
      <c r="B631" s="51" t="s">
        <v>735</v>
      </c>
      <c r="C631" s="51" t="s">
        <v>1391</v>
      </c>
      <c r="D631" s="52">
        <v>2080000</v>
      </c>
      <c r="E631" s="57" t="s">
        <v>905</v>
      </c>
    </row>
    <row r="632" spans="1:5" ht="51">
      <c r="A632" s="50" t="str">
        <f t="shared" si="22"/>
        <v>農業處</v>
      </c>
      <c r="B632" s="51" t="s">
        <v>736</v>
      </c>
      <c r="C632" s="51" t="s">
        <v>1392</v>
      </c>
      <c r="D632" s="52">
        <v>1000000</v>
      </c>
      <c r="E632" s="57" t="s">
        <v>905</v>
      </c>
    </row>
    <row r="633" spans="1:5" ht="51">
      <c r="A633" s="50" t="str">
        <f t="shared" si="22"/>
        <v>農業處</v>
      </c>
      <c r="B633" s="51" t="s">
        <v>737</v>
      </c>
      <c r="C633" s="51" t="s">
        <v>1393</v>
      </c>
      <c r="D633" s="52">
        <v>500000</v>
      </c>
      <c r="E633" s="57" t="s">
        <v>905</v>
      </c>
    </row>
    <row r="634" spans="1:5" ht="51">
      <c r="A634" s="50" t="str">
        <f t="shared" si="22"/>
        <v>農業處</v>
      </c>
      <c r="B634" s="51" t="s">
        <v>738</v>
      </c>
      <c r="C634" s="51" t="s">
        <v>1394</v>
      </c>
      <c r="D634" s="52">
        <v>900000</v>
      </c>
      <c r="E634" s="57" t="s">
        <v>905</v>
      </c>
    </row>
    <row r="635" spans="1:5" ht="34">
      <c r="A635" s="50" t="str">
        <f t="shared" si="22"/>
        <v>農業處</v>
      </c>
      <c r="B635" s="51" t="s">
        <v>739</v>
      </c>
      <c r="C635" s="51" t="s">
        <v>1395</v>
      </c>
      <c r="D635" s="52">
        <v>1300000</v>
      </c>
      <c r="E635" s="57" t="s">
        <v>905</v>
      </c>
    </row>
    <row r="636" spans="1:5" ht="34">
      <c r="A636" s="50" t="str">
        <f t="shared" si="22"/>
        <v>農業處</v>
      </c>
      <c r="B636" s="51" t="s">
        <v>740</v>
      </c>
      <c r="C636" s="51" t="s">
        <v>1396</v>
      </c>
      <c r="D636" s="52">
        <v>490000</v>
      </c>
      <c r="E636" s="57" t="s">
        <v>905</v>
      </c>
    </row>
    <row r="637" spans="1:5" ht="34">
      <c r="A637" s="50" t="str">
        <f t="shared" si="22"/>
        <v>農業處</v>
      </c>
      <c r="B637" s="51" t="s">
        <v>741</v>
      </c>
      <c r="C637" s="51" t="s">
        <v>1397</v>
      </c>
      <c r="D637" s="52">
        <v>2100000</v>
      </c>
      <c r="E637" s="57" t="s">
        <v>905</v>
      </c>
    </row>
    <row r="638" spans="1:5" ht="51">
      <c r="A638" s="50" t="str">
        <f t="shared" si="22"/>
        <v>農業處</v>
      </c>
      <c r="B638" s="51" t="s">
        <v>742</v>
      </c>
      <c r="C638" s="51" t="s">
        <v>1398</v>
      </c>
      <c r="D638" s="52">
        <v>1367000</v>
      </c>
      <c r="E638" s="57" t="s">
        <v>905</v>
      </c>
    </row>
    <row r="639" spans="1:5" ht="34">
      <c r="A639" s="50" t="str">
        <f t="shared" si="22"/>
        <v>農業處</v>
      </c>
      <c r="B639" s="51" t="s">
        <v>743</v>
      </c>
      <c r="C639" s="51" t="s">
        <v>1399</v>
      </c>
      <c r="D639" s="52">
        <v>11000</v>
      </c>
      <c r="E639" s="57" t="s">
        <v>905</v>
      </c>
    </row>
    <row r="640" spans="1:5" ht="34">
      <c r="A640" s="50" t="str">
        <f t="shared" si="22"/>
        <v>農業處</v>
      </c>
      <c r="B640" s="51" t="s">
        <v>744</v>
      </c>
      <c r="C640" s="51" t="s">
        <v>1400</v>
      </c>
      <c r="D640" s="52">
        <v>755000</v>
      </c>
      <c r="E640" s="57" t="s">
        <v>905</v>
      </c>
    </row>
    <row r="641" spans="1:5" ht="51">
      <c r="A641" s="50" t="str">
        <f t="shared" si="22"/>
        <v>農業處</v>
      </c>
      <c r="B641" s="51" t="s">
        <v>745</v>
      </c>
      <c r="C641" s="51" t="s">
        <v>1401</v>
      </c>
      <c r="D641" s="52">
        <v>900000</v>
      </c>
      <c r="E641" s="57" t="s">
        <v>905</v>
      </c>
    </row>
    <row r="642" spans="1:5" ht="34">
      <c r="A642" s="50" t="str">
        <f t="shared" si="22"/>
        <v>農業處</v>
      </c>
      <c r="B642" s="51" t="s">
        <v>746</v>
      </c>
      <c r="C642" s="51" t="s">
        <v>1402</v>
      </c>
      <c r="D642" s="52">
        <v>1000000</v>
      </c>
      <c r="E642" s="57" t="s">
        <v>905</v>
      </c>
    </row>
    <row r="643" spans="1:5" ht="34">
      <c r="A643" s="50" t="str">
        <f t="shared" si="22"/>
        <v>農業處</v>
      </c>
      <c r="B643" s="51" t="s">
        <v>747</v>
      </c>
      <c r="C643" s="51" t="s">
        <v>1403</v>
      </c>
      <c r="D643" s="52">
        <v>200000</v>
      </c>
      <c r="E643" s="57" t="s">
        <v>905</v>
      </c>
    </row>
    <row r="644" spans="1:5" ht="34">
      <c r="A644" s="50" t="str">
        <f t="shared" si="22"/>
        <v>農業處</v>
      </c>
      <c r="B644" s="51" t="s">
        <v>748</v>
      </c>
      <c r="C644" s="51" t="s">
        <v>1404</v>
      </c>
      <c r="D644" s="52">
        <v>600000</v>
      </c>
      <c r="E644" s="57" t="s">
        <v>905</v>
      </c>
    </row>
    <row r="645" spans="1:5" ht="34">
      <c r="A645" s="50" t="str">
        <f t="shared" si="22"/>
        <v>農業處</v>
      </c>
      <c r="B645" s="51" t="s">
        <v>749</v>
      </c>
      <c r="C645" s="51" t="s">
        <v>1405</v>
      </c>
      <c r="D645" s="52">
        <v>600000</v>
      </c>
      <c r="E645" s="57" t="s">
        <v>905</v>
      </c>
    </row>
    <row r="646" spans="1:5" ht="34">
      <c r="A646" s="50" t="str">
        <f t="shared" si="22"/>
        <v>農業處</v>
      </c>
      <c r="B646" s="51" t="s">
        <v>750</v>
      </c>
      <c r="C646" s="51" t="s">
        <v>1406</v>
      </c>
      <c r="D646" s="52">
        <v>300000</v>
      </c>
      <c r="E646" s="57" t="s">
        <v>905</v>
      </c>
    </row>
    <row r="647" spans="1:5" ht="34">
      <c r="A647" s="50" t="str">
        <f t="shared" si="22"/>
        <v>農業處</v>
      </c>
      <c r="B647" s="51" t="s">
        <v>751</v>
      </c>
      <c r="C647" s="51" t="s">
        <v>1407</v>
      </c>
      <c r="D647" s="52">
        <v>3000000</v>
      </c>
      <c r="E647" s="57" t="s">
        <v>905</v>
      </c>
    </row>
    <row r="648" spans="1:5" ht="51">
      <c r="A648" s="50" t="str">
        <f t="shared" si="22"/>
        <v>農業處</v>
      </c>
      <c r="B648" s="51" t="s">
        <v>752</v>
      </c>
      <c r="C648" s="51" t="s">
        <v>1408</v>
      </c>
      <c r="D648" s="52">
        <v>4800000</v>
      </c>
      <c r="E648" s="57" t="s">
        <v>905</v>
      </c>
    </row>
    <row r="649" spans="1:5" ht="51">
      <c r="A649" s="50" t="str">
        <f t="shared" si="22"/>
        <v>農業處</v>
      </c>
      <c r="B649" s="51" t="s">
        <v>753</v>
      </c>
      <c r="C649" s="51" t="s">
        <v>1409</v>
      </c>
      <c r="D649" s="52">
        <v>6600000</v>
      </c>
      <c r="E649" s="57" t="s">
        <v>905</v>
      </c>
    </row>
    <row r="650" spans="1:5" ht="34">
      <c r="A650" s="50" t="str">
        <f t="shared" si="22"/>
        <v>農業處</v>
      </c>
      <c r="B650" s="51" t="s">
        <v>754</v>
      </c>
      <c r="C650" s="51" t="s">
        <v>1410</v>
      </c>
      <c r="D650" s="52">
        <v>79000000</v>
      </c>
      <c r="E650" s="57" t="s">
        <v>905</v>
      </c>
    </row>
    <row r="651" spans="1:5" ht="51">
      <c r="A651" s="50" t="str">
        <f t="shared" si="22"/>
        <v>農業處</v>
      </c>
      <c r="B651" s="51" t="s">
        <v>755</v>
      </c>
      <c r="C651" s="51" t="s">
        <v>1411</v>
      </c>
      <c r="D651" s="52">
        <v>153000</v>
      </c>
      <c r="E651" s="57" t="s">
        <v>905</v>
      </c>
    </row>
    <row r="652" spans="1:5" ht="51">
      <c r="A652" s="50" t="str">
        <f t="shared" si="22"/>
        <v>農業處</v>
      </c>
      <c r="B652" s="51" t="s">
        <v>756</v>
      </c>
      <c r="C652" s="51" t="s">
        <v>1409</v>
      </c>
      <c r="D652" s="52">
        <v>61080000</v>
      </c>
      <c r="E652" s="57" t="s">
        <v>905</v>
      </c>
    </row>
    <row r="653" spans="1:5" ht="34">
      <c r="A653" s="50" t="s">
        <v>344</v>
      </c>
      <c r="B653" s="51" t="s">
        <v>1412</v>
      </c>
      <c r="C653" s="51" t="s">
        <v>1413</v>
      </c>
      <c r="D653" s="52">
        <v>2400000</v>
      </c>
      <c r="E653" s="57" t="s">
        <v>905</v>
      </c>
    </row>
    <row r="654" spans="1:5" ht="34">
      <c r="A654" s="50" t="str">
        <f t="shared" ref="A654:A660" si="23">A653</f>
        <v>觀光處</v>
      </c>
      <c r="B654" s="51" t="s">
        <v>757</v>
      </c>
      <c r="C654" s="51" t="s">
        <v>1414</v>
      </c>
      <c r="D654" s="52">
        <v>500000</v>
      </c>
      <c r="E654" s="57" t="s">
        <v>905</v>
      </c>
    </row>
    <row r="655" spans="1:5" ht="34">
      <c r="A655" s="50" t="str">
        <f t="shared" si="23"/>
        <v>觀光處</v>
      </c>
      <c r="B655" s="51" t="s">
        <v>758</v>
      </c>
      <c r="C655" s="51" t="s">
        <v>1415</v>
      </c>
      <c r="D655" s="52">
        <v>1000000</v>
      </c>
      <c r="E655" s="57" t="s">
        <v>905</v>
      </c>
    </row>
    <row r="656" spans="1:5" ht="34">
      <c r="A656" s="50" t="str">
        <f t="shared" si="23"/>
        <v>觀光處</v>
      </c>
      <c r="B656" s="51" t="s">
        <v>759</v>
      </c>
      <c r="C656" s="51" t="s">
        <v>1416</v>
      </c>
      <c r="D656" s="52">
        <v>180000</v>
      </c>
      <c r="E656" s="57" t="s">
        <v>905</v>
      </c>
    </row>
    <row r="657" spans="1:5" ht="34">
      <c r="A657" s="50" t="str">
        <f t="shared" si="23"/>
        <v>觀光處</v>
      </c>
      <c r="B657" s="51" t="s">
        <v>760</v>
      </c>
      <c r="C657" s="51" t="s">
        <v>1417</v>
      </c>
      <c r="D657" s="52">
        <v>2100000</v>
      </c>
      <c r="E657" s="57" t="s">
        <v>905</v>
      </c>
    </row>
    <row r="658" spans="1:5" ht="51">
      <c r="A658" s="50" t="str">
        <f t="shared" si="23"/>
        <v>觀光處</v>
      </c>
      <c r="B658" s="51" t="s">
        <v>761</v>
      </c>
      <c r="C658" s="51" t="s">
        <v>1418</v>
      </c>
      <c r="D658" s="52">
        <v>3468000</v>
      </c>
      <c r="E658" s="57" t="s">
        <v>905</v>
      </c>
    </row>
    <row r="659" spans="1:5" ht="51">
      <c r="A659" s="50" t="str">
        <f t="shared" si="23"/>
        <v>觀光處</v>
      </c>
      <c r="B659" s="51" t="s">
        <v>762</v>
      </c>
      <c r="C659" s="51" t="s">
        <v>1419</v>
      </c>
      <c r="D659" s="52">
        <v>5000000</v>
      </c>
      <c r="E659" s="57" t="s">
        <v>905</v>
      </c>
    </row>
    <row r="660" spans="1:5" ht="34">
      <c r="A660" s="50" t="str">
        <f t="shared" si="23"/>
        <v>觀光處</v>
      </c>
      <c r="B660" s="51" t="s">
        <v>763</v>
      </c>
      <c r="C660" s="51" t="s">
        <v>1420</v>
      </c>
      <c r="D660" s="52">
        <v>10800000</v>
      </c>
      <c r="E660" s="57" t="s">
        <v>905</v>
      </c>
    </row>
    <row r="661" spans="1:5" ht="68">
      <c r="A661" s="50" t="s">
        <v>360</v>
      </c>
      <c r="B661" s="51" t="s">
        <v>1421</v>
      </c>
      <c r="C661" s="51" t="s">
        <v>1422</v>
      </c>
      <c r="D661" s="52">
        <v>2000000</v>
      </c>
      <c r="E661" s="57" t="s">
        <v>905</v>
      </c>
    </row>
    <row r="662" spans="1:5" ht="68">
      <c r="A662" s="50" t="str">
        <f t="shared" ref="A662:A672" si="24">A661</f>
        <v>工務處</v>
      </c>
      <c r="B662" s="51" t="s">
        <v>764</v>
      </c>
      <c r="C662" s="51" t="s">
        <v>1422</v>
      </c>
      <c r="D662" s="52">
        <v>14483000</v>
      </c>
      <c r="E662" s="57" t="s">
        <v>905</v>
      </c>
    </row>
    <row r="663" spans="1:5" ht="68">
      <c r="A663" s="50" t="str">
        <f t="shared" si="24"/>
        <v>工務處</v>
      </c>
      <c r="B663" s="51" t="s">
        <v>765</v>
      </c>
      <c r="C663" s="51" t="s">
        <v>1423</v>
      </c>
      <c r="D663" s="52">
        <v>1809000</v>
      </c>
      <c r="E663" s="57" t="s">
        <v>905</v>
      </c>
    </row>
    <row r="664" spans="1:5" ht="51">
      <c r="A664" s="50" t="str">
        <f t="shared" si="24"/>
        <v>工務處</v>
      </c>
      <c r="B664" s="51" t="s">
        <v>766</v>
      </c>
      <c r="C664" s="51" t="s">
        <v>1424</v>
      </c>
      <c r="D664" s="52">
        <v>17950000</v>
      </c>
      <c r="E664" s="57" t="s">
        <v>905</v>
      </c>
    </row>
    <row r="665" spans="1:5" ht="51">
      <c r="A665" s="50" t="str">
        <f t="shared" si="24"/>
        <v>工務處</v>
      </c>
      <c r="B665" s="51" t="s">
        <v>767</v>
      </c>
      <c r="C665" s="51" t="s">
        <v>1425</v>
      </c>
      <c r="D665" s="52">
        <v>1000000</v>
      </c>
      <c r="E665" s="57" t="s">
        <v>905</v>
      </c>
    </row>
    <row r="666" spans="1:5" ht="85">
      <c r="A666" s="50" t="str">
        <f t="shared" si="24"/>
        <v>工務處</v>
      </c>
      <c r="B666" s="51" t="s">
        <v>768</v>
      </c>
      <c r="C666" s="51" t="s">
        <v>1426</v>
      </c>
      <c r="D666" s="52">
        <v>3492000</v>
      </c>
      <c r="E666" s="57" t="s">
        <v>905</v>
      </c>
    </row>
    <row r="667" spans="1:5" ht="34">
      <c r="A667" s="50" t="str">
        <f t="shared" si="24"/>
        <v>工務處</v>
      </c>
      <c r="B667" s="51" t="s">
        <v>769</v>
      </c>
      <c r="C667" s="51" t="s">
        <v>1427</v>
      </c>
      <c r="D667" s="52">
        <v>98364000</v>
      </c>
      <c r="E667" s="57" t="s">
        <v>905</v>
      </c>
    </row>
    <row r="668" spans="1:5" ht="34">
      <c r="A668" s="50" t="str">
        <f t="shared" si="24"/>
        <v>工務處</v>
      </c>
      <c r="B668" s="51" t="s">
        <v>770</v>
      </c>
      <c r="C668" s="51" t="s">
        <v>1428</v>
      </c>
      <c r="D668" s="52">
        <v>49980000</v>
      </c>
      <c r="E668" s="57" t="s">
        <v>905</v>
      </c>
    </row>
    <row r="669" spans="1:5" ht="51">
      <c r="A669" s="50" t="str">
        <f t="shared" si="24"/>
        <v>工務處</v>
      </c>
      <c r="B669" s="51" t="s">
        <v>771</v>
      </c>
      <c r="C669" s="51" t="s">
        <v>1429</v>
      </c>
      <c r="D669" s="52">
        <v>3780000</v>
      </c>
      <c r="E669" s="57" t="s">
        <v>905</v>
      </c>
    </row>
    <row r="670" spans="1:5" ht="34">
      <c r="A670" s="50" t="str">
        <f t="shared" si="24"/>
        <v>工務處</v>
      </c>
      <c r="B670" s="51" t="s">
        <v>772</v>
      </c>
      <c r="C670" s="51" t="s">
        <v>1430</v>
      </c>
      <c r="D670" s="52">
        <v>15540000</v>
      </c>
      <c r="E670" s="57" t="s">
        <v>905</v>
      </c>
    </row>
    <row r="671" spans="1:5" ht="34">
      <c r="A671" s="50" t="str">
        <f t="shared" si="24"/>
        <v>工務處</v>
      </c>
      <c r="B671" s="51" t="s">
        <v>773</v>
      </c>
      <c r="C671" s="51" t="s">
        <v>1431</v>
      </c>
      <c r="D671" s="52">
        <v>60000000</v>
      </c>
      <c r="E671" s="57" t="s">
        <v>905</v>
      </c>
    </row>
    <row r="672" spans="1:5" ht="51">
      <c r="A672" s="50" t="str">
        <f t="shared" si="24"/>
        <v>工務處</v>
      </c>
      <c r="B672" s="51" t="s">
        <v>774</v>
      </c>
      <c r="C672" s="51" t="s">
        <v>1432</v>
      </c>
      <c r="D672" s="52">
        <v>9200000</v>
      </c>
      <c r="E672" s="57" t="s">
        <v>905</v>
      </c>
    </row>
    <row r="673" spans="1:5" ht="51">
      <c r="A673" s="50" t="s">
        <v>378</v>
      </c>
      <c r="B673" s="51" t="s">
        <v>1433</v>
      </c>
      <c r="C673" s="51" t="s">
        <v>1434</v>
      </c>
      <c r="D673" s="52">
        <v>3631576</v>
      </c>
      <c r="E673" s="57" t="s">
        <v>905</v>
      </c>
    </row>
    <row r="674" spans="1:5" ht="51">
      <c r="A674" s="50" t="str">
        <f t="shared" ref="A674:A705" si="25">A673</f>
        <v>教育處</v>
      </c>
      <c r="B674" s="51" t="s">
        <v>775</v>
      </c>
      <c r="C674" s="51" t="s">
        <v>1435</v>
      </c>
      <c r="D674" s="52">
        <v>566541</v>
      </c>
      <c r="E674" s="57" t="s">
        <v>905</v>
      </c>
    </row>
    <row r="675" spans="1:5" ht="34">
      <c r="A675" s="50" t="str">
        <f t="shared" si="25"/>
        <v>教育處</v>
      </c>
      <c r="B675" s="51" t="s">
        <v>776</v>
      </c>
      <c r="C675" s="51" t="s">
        <v>1436</v>
      </c>
      <c r="D675" s="52">
        <v>18905075</v>
      </c>
      <c r="E675" s="57" t="s">
        <v>905</v>
      </c>
    </row>
    <row r="676" spans="1:5" ht="51">
      <c r="A676" s="50" t="str">
        <f t="shared" si="25"/>
        <v>教育處</v>
      </c>
      <c r="B676" s="51" t="s">
        <v>777</v>
      </c>
      <c r="C676" s="51" t="s">
        <v>1437</v>
      </c>
      <c r="D676" s="52">
        <v>2936810</v>
      </c>
      <c r="E676" s="57" t="s">
        <v>905</v>
      </c>
    </row>
    <row r="677" spans="1:5" ht="51">
      <c r="A677" s="50" t="str">
        <f t="shared" si="25"/>
        <v>教育處</v>
      </c>
      <c r="B677" s="51" t="s">
        <v>778</v>
      </c>
      <c r="C677" s="51" t="s">
        <v>1438</v>
      </c>
      <c r="D677" s="52">
        <v>2333750</v>
      </c>
      <c r="E677" s="57" t="s">
        <v>905</v>
      </c>
    </row>
    <row r="678" spans="1:5" ht="51">
      <c r="A678" s="50" t="str">
        <f t="shared" si="25"/>
        <v>教育處</v>
      </c>
      <c r="B678" s="51" t="s">
        <v>779</v>
      </c>
      <c r="C678" s="51" t="s">
        <v>1439</v>
      </c>
      <c r="D678" s="52">
        <v>700000</v>
      </c>
      <c r="E678" s="57" t="s">
        <v>905</v>
      </c>
    </row>
    <row r="679" spans="1:5" ht="34">
      <c r="A679" s="50" t="str">
        <f t="shared" si="25"/>
        <v>教育處</v>
      </c>
      <c r="B679" s="51" t="s">
        <v>780</v>
      </c>
      <c r="C679" s="51" t="s">
        <v>1440</v>
      </c>
      <c r="D679" s="52">
        <v>1760000</v>
      </c>
      <c r="E679" s="57" t="s">
        <v>905</v>
      </c>
    </row>
    <row r="680" spans="1:5" ht="51">
      <c r="A680" s="50" t="str">
        <f t="shared" si="25"/>
        <v>教育處</v>
      </c>
      <c r="B680" s="51" t="s">
        <v>781</v>
      </c>
      <c r="C680" s="51" t="s">
        <v>1441</v>
      </c>
      <c r="D680" s="52">
        <v>384000</v>
      </c>
      <c r="E680" s="57" t="s">
        <v>905</v>
      </c>
    </row>
    <row r="681" spans="1:5" ht="51">
      <c r="A681" s="50" t="str">
        <f t="shared" si="25"/>
        <v>教育處</v>
      </c>
      <c r="B681" s="51" t="s">
        <v>782</v>
      </c>
      <c r="C681" s="51" t="s">
        <v>1442</v>
      </c>
      <c r="D681" s="52">
        <v>1872633</v>
      </c>
      <c r="E681" s="57" t="s">
        <v>905</v>
      </c>
    </row>
    <row r="682" spans="1:5" ht="51">
      <c r="A682" s="50" t="str">
        <f t="shared" si="25"/>
        <v>教育處</v>
      </c>
      <c r="B682" s="51" t="s">
        <v>783</v>
      </c>
      <c r="C682" s="51" t="s">
        <v>1443</v>
      </c>
      <c r="D682" s="52">
        <v>1313200</v>
      </c>
      <c r="E682" s="57" t="s">
        <v>905</v>
      </c>
    </row>
    <row r="683" spans="1:5" ht="51">
      <c r="A683" s="50" t="str">
        <f t="shared" si="25"/>
        <v>教育處</v>
      </c>
      <c r="B683" s="51" t="s">
        <v>784</v>
      </c>
      <c r="C683" s="51" t="s">
        <v>1444</v>
      </c>
      <c r="D683" s="52">
        <v>16153238</v>
      </c>
      <c r="E683" s="57" t="s">
        <v>905</v>
      </c>
    </row>
    <row r="684" spans="1:5" ht="51">
      <c r="A684" s="50" t="str">
        <f t="shared" si="25"/>
        <v>教育處</v>
      </c>
      <c r="B684" s="51" t="s">
        <v>785</v>
      </c>
      <c r="C684" s="51" t="s">
        <v>1445</v>
      </c>
      <c r="D684" s="52">
        <v>4994</v>
      </c>
      <c r="E684" s="57" t="s">
        <v>905</v>
      </c>
    </row>
    <row r="685" spans="1:5" ht="34">
      <c r="A685" s="50" t="str">
        <f t="shared" si="25"/>
        <v>教育處</v>
      </c>
      <c r="B685" s="51" t="s">
        <v>786</v>
      </c>
      <c r="C685" s="51" t="s">
        <v>1446</v>
      </c>
      <c r="D685" s="52">
        <v>1200000</v>
      </c>
      <c r="E685" s="57" t="s">
        <v>905</v>
      </c>
    </row>
    <row r="686" spans="1:5" ht="51">
      <c r="A686" s="50" t="str">
        <f t="shared" si="25"/>
        <v>教育處</v>
      </c>
      <c r="B686" s="51" t="s">
        <v>787</v>
      </c>
      <c r="C686" s="51" t="s">
        <v>1447</v>
      </c>
      <c r="D686" s="52">
        <v>344000</v>
      </c>
      <c r="E686" s="57" t="s">
        <v>905</v>
      </c>
    </row>
    <row r="687" spans="1:5" ht="51">
      <c r="A687" s="50" t="str">
        <f t="shared" si="25"/>
        <v>教育處</v>
      </c>
      <c r="B687" s="51" t="s">
        <v>788</v>
      </c>
      <c r="C687" s="51" t="s">
        <v>1448</v>
      </c>
      <c r="D687" s="52">
        <v>1478201</v>
      </c>
      <c r="E687" s="57" t="s">
        <v>905</v>
      </c>
    </row>
    <row r="688" spans="1:5" ht="34">
      <c r="A688" s="50" t="str">
        <f t="shared" si="25"/>
        <v>教育處</v>
      </c>
      <c r="B688" s="51" t="s">
        <v>789</v>
      </c>
      <c r="C688" s="51" t="s">
        <v>1449</v>
      </c>
      <c r="D688" s="52">
        <v>360400</v>
      </c>
      <c r="E688" s="57" t="s">
        <v>905</v>
      </c>
    </row>
    <row r="689" spans="1:5" ht="51">
      <c r="A689" s="50" t="str">
        <f t="shared" si="25"/>
        <v>教育處</v>
      </c>
      <c r="B689" s="51" t="s">
        <v>790</v>
      </c>
      <c r="C689" s="51" t="s">
        <v>1450</v>
      </c>
      <c r="D689" s="52">
        <v>979000</v>
      </c>
      <c r="E689" s="57" t="s">
        <v>905</v>
      </c>
    </row>
    <row r="690" spans="1:5" ht="51">
      <c r="A690" s="50" t="str">
        <f t="shared" si="25"/>
        <v>教育處</v>
      </c>
      <c r="B690" s="51" t="s">
        <v>410</v>
      </c>
      <c r="C690" s="51" t="s">
        <v>1451</v>
      </c>
      <c r="D690" s="52">
        <v>1415802</v>
      </c>
      <c r="E690" s="57" t="s">
        <v>905</v>
      </c>
    </row>
    <row r="691" spans="1:5" ht="51">
      <c r="A691" s="50" t="str">
        <f t="shared" si="25"/>
        <v>教育處</v>
      </c>
      <c r="B691" s="51" t="s">
        <v>791</v>
      </c>
      <c r="C691" s="51" t="s">
        <v>1452</v>
      </c>
      <c r="D691" s="52">
        <v>907800</v>
      </c>
      <c r="E691" s="57" t="s">
        <v>905</v>
      </c>
    </row>
    <row r="692" spans="1:5" ht="51">
      <c r="A692" s="50" t="str">
        <f t="shared" si="25"/>
        <v>教育處</v>
      </c>
      <c r="B692" s="51" t="s">
        <v>792</v>
      </c>
      <c r="C692" s="51" t="s">
        <v>1453</v>
      </c>
      <c r="D692" s="52">
        <v>1539700</v>
      </c>
      <c r="E692" s="57" t="s">
        <v>905</v>
      </c>
    </row>
    <row r="693" spans="1:5" ht="34">
      <c r="A693" s="50" t="str">
        <f t="shared" si="25"/>
        <v>教育處</v>
      </c>
      <c r="B693" s="51" t="s">
        <v>793</v>
      </c>
      <c r="C693" s="51" t="s">
        <v>1454</v>
      </c>
      <c r="D693" s="52">
        <v>213218</v>
      </c>
      <c r="E693" s="57" t="s">
        <v>905</v>
      </c>
    </row>
    <row r="694" spans="1:5" ht="68">
      <c r="A694" s="50" t="str">
        <f t="shared" si="25"/>
        <v>教育處</v>
      </c>
      <c r="B694" s="51" t="s">
        <v>794</v>
      </c>
      <c r="C694" s="51" t="s">
        <v>1455</v>
      </c>
      <c r="D694" s="52">
        <v>100000</v>
      </c>
      <c r="E694" s="57" t="s">
        <v>905</v>
      </c>
    </row>
    <row r="695" spans="1:5" ht="51">
      <c r="A695" s="50" t="str">
        <f t="shared" si="25"/>
        <v>教育處</v>
      </c>
      <c r="B695" s="51" t="s">
        <v>795</v>
      </c>
      <c r="C695" s="51" t="s">
        <v>1456</v>
      </c>
      <c r="D695" s="52">
        <v>65025</v>
      </c>
      <c r="E695" s="57" t="s">
        <v>905</v>
      </c>
    </row>
    <row r="696" spans="1:5" ht="34">
      <c r="A696" s="50" t="str">
        <f t="shared" si="25"/>
        <v>教育處</v>
      </c>
      <c r="B696" s="51" t="s">
        <v>796</v>
      </c>
      <c r="C696" s="51" t="s">
        <v>1457</v>
      </c>
      <c r="D696" s="52">
        <v>100000000</v>
      </c>
      <c r="E696" s="57" t="s">
        <v>905</v>
      </c>
    </row>
    <row r="697" spans="1:5" ht="34">
      <c r="A697" s="50" t="str">
        <f t="shared" si="25"/>
        <v>教育處</v>
      </c>
      <c r="B697" s="51" t="s">
        <v>797</v>
      </c>
      <c r="C697" s="51" t="s">
        <v>1458</v>
      </c>
      <c r="D697" s="52">
        <v>16800000</v>
      </c>
      <c r="E697" s="57" t="s">
        <v>905</v>
      </c>
    </row>
    <row r="698" spans="1:5" ht="51">
      <c r="A698" s="50" t="str">
        <f t="shared" si="25"/>
        <v>教育處</v>
      </c>
      <c r="B698" s="51" t="s">
        <v>798</v>
      </c>
      <c r="C698" s="51" t="s">
        <v>1459</v>
      </c>
      <c r="D698" s="52">
        <v>100000</v>
      </c>
      <c r="E698" s="57" t="s">
        <v>905</v>
      </c>
    </row>
    <row r="699" spans="1:5" ht="51">
      <c r="A699" s="50" t="str">
        <f t="shared" si="25"/>
        <v>教育處</v>
      </c>
      <c r="B699" s="51" t="s">
        <v>799</v>
      </c>
      <c r="C699" s="51" t="s">
        <v>1460</v>
      </c>
      <c r="D699" s="52">
        <v>569500</v>
      </c>
      <c r="E699" s="57" t="s">
        <v>905</v>
      </c>
    </row>
    <row r="700" spans="1:5" ht="51">
      <c r="A700" s="50" t="str">
        <f t="shared" si="25"/>
        <v>教育處</v>
      </c>
      <c r="B700" s="51" t="s">
        <v>800</v>
      </c>
      <c r="C700" s="51" t="s">
        <v>1461</v>
      </c>
      <c r="D700" s="52">
        <v>1303400</v>
      </c>
      <c r="E700" s="57" t="s">
        <v>905</v>
      </c>
    </row>
    <row r="701" spans="1:5" ht="51">
      <c r="A701" s="50" t="str">
        <f t="shared" si="25"/>
        <v>教育處</v>
      </c>
      <c r="B701" s="51" t="s">
        <v>801</v>
      </c>
      <c r="C701" s="51" t="s">
        <v>1462</v>
      </c>
      <c r="D701" s="52">
        <v>4787200</v>
      </c>
      <c r="E701" s="57" t="s">
        <v>905</v>
      </c>
    </row>
    <row r="702" spans="1:5" ht="51">
      <c r="A702" s="50" t="str">
        <f t="shared" si="25"/>
        <v>教育處</v>
      </c>
      <c r="B702" s="51" t="s">
        <v>802</v>
      </c>
      <c r="C702" s="51" t="s">
        <v>1463</v>
      </c>
      <c r="D702" s="52">
        <v>70000</v>
      </c>
      <c r="E702" s="57" t="s">
        <v>905</v>
      </c>
    </row>
    <row r="703" spans="1:5" ht="51">
      <c r="A703" s="50" t="str">
        <f t="shared" si="25"/>
        <v>教育處</v>
      </c>
      <c r="B703" s="51" t="s">
        <v>803</v>
      </c>
      <c r="C703" s="51" t="s">
        <v>1464</v>
      </c>
      <c r="D703" s="52">
        <v>4250000</v>
      </c>
      <c r="E703" s="57" t="s">
        <v>905</v>
      </c>
    </row>
    <row r="704" spans="1:5" ht="34">
      <c r="A704" s="50" t="str">
        <f t="shared" si="25"/>
        <v>教育處</v>
      </c>
      <c r="B704" s="51" t="s">
        <v>804</v>
      </c>
      <c r="C704" s="51" t="s">
        <v>1465</v>
      </c>
      <c r="D704" s="52">
        <v>829259</v>
      </c>
      <c r="E704" s="57" t="s">
        <v>905</v>
      </c>
    </row>
    <row r="705" spans="1:5" ht="34">
      <c r="A705" s="50" t="str">
        <f t="shared" si="25"/>
        <v>教育處</v>
      </c>
      <c r="B705" s="51" t="s">
        <v>805</v>
      </c>
      <c r="C705" s="51" t="s">
        <v>1466</v>
      </c>
      <c r="D705" s="52">
        <v>6109600</v>
      </c>
      <c r="E705" s="57" t="s">
        <v>905</v>
      </c>
    </row>
    <row r="706" spans="1:5" ht="34">
      <c r="A706" s="50" t="s">
        <v>669</v>
      </c>
      <c r="B706" s="51" t="s">
        <v>1467</v>
      </c>
      <c r="C706" s="51" t="s">
        <v>1468</v>
      </c>
      <c r="D706" s="52">
        <v>8746490</v>
      </c>
      <c r="E706" s="57" t="s">
        <v>905</v>
      </c>
    </row>
    <row r="707" spans="1:5" ht="34">
      <c r="A707" s="50" t="str">
        <f t="shared" ref="A707:A728" si="26">A706</f>
        <v>原民處</v>
      </c>
      <c r="B707" s="51" t="s">
        <v>806</v>
      </c>
      <c r="C707" s="51" t="s">
        <v>1469</v>
      </c>
      <c r="D707" s="52">
        <v>3094000</v>
      </c>
      <c r="E707" s="57" t="s">
        <v>905</v>
      </c>
    </row>
    <row r="708" spans="1:5" ht="68">
      <c r="A708" s="50" t="str">
        <f t="shared" si="26"/>
        <v>原民處</v>
      </c>
      <c r="B708" s="51" t="s">
        <v>807</v>
      </c>
      <c r="C708" s="51" t="s">
        <v>1470</v>
      </c>
      <c r="D708" s="52">
        <v>2784255</v>
      </c>
      <c r="E708" s="57" t="s">
        <v>905</v>
      </c>
    </row>
    <row r="709" spans="1:5" ht="51">
      <c r="A709" s="50" t="str">
        <f t="shared" si="26"/>
        <v>原民處</v>
      </c>
      <c r="B709" s="51" t="s">
        <v>808</v>
      </c>
      <c r="C709" s="51" t="s">
        <v>1471</v>
      </c>
      <c r="D709" s="52">
        <v>167700</v>
      </c>
      <c r="E709" s="57" t="s">
        <v>905</v>
      </c>
    </row>
    <row r="710" spans="1:5" ht="34">
      <c r="A710" s="50" t="str">
        <f t="shared" si="26"/>
        <v>原民處</v>
      </c>
      <c r="B710" s="51" t="s">
        <v>809</v>
      </c>
      <c r="C710" s="51" t="s">
        <v>1472</v>
      </c>
      <c r="D710" s="52">
        <v>50000</v>
      </c>
      <c r="E710" s="57" t="s">
        <v>905</v>
      </c>
    </row>
    <row r="711" spans="1:5" ht="34">
      <c r="A711" s="50" t="str">
        <f t="shared" si="26"/>
        <v>原民處</v>
      </c>
      <c r="B711" s="51" t="s">
        <v>810</v>
      </c>
      <c r="C711" s="51" t="s">
        <v>1473</v>
      </c>
      <c r="D711" s="52">
        <v>549862</v>
      </c>
      <c r="E711" s="57" t="s">
        <v>905</v>
      </c>
    </row>
    <row r="712" spans="1:5" ht="34">
      <c r="A712" s="50" t="str">
        <f t="shared" si="26"/>
        <v>原民處</v>
      </c>
      <c r="B712" s="51" t="s">
        <v>811</v>
      </c>
      <c r="C712" s="51" t="s">
        <v>1474</v>
      </c>
      <c r="D712" s="52">
        <v>50000</v>
      </c>
      <c r="E712" s="57" t="s">
        <v>905</v>
      </c>
    </row>
    <row r="713" spans="1:5" ht="34">
      <c r="A713" s="50" t="str">
        <f t="shared" si="26"/>
        <v>原民處</v>
      </c>
      <c r="B713" s="51" t="s">
        <v>812</v>
      </c>
      <c r="C713" s="51" t="s">
        <v>1475</v>
      </c>
      <c r="D713" s="52">
        <v>4237972</v>
      </c>
      <c r="E713" s="57" t="s">
        <v>905</v>
      </c>
    </row>
    <row r="714" spans="1:5" ht="34">
      <c r="A714" s="50" t="str">
        <f t="shared" si="26"/>
        <v>原民處</v>
      </c>
      <c r="B714" s="51" t="s">
        <v>676</v>
      </c>
      <c r="C714" s="51" t="s">
        <v>1476</v>
      </c>
      <c r="D714" s="52">
        <v>3675348</v>
      </c>
      <c r="E714" s="57" t="s">
        <v>905</v>
      </c>
    </row>
    <row r="715" spans="1:5" ht="34">
      <c r="A715" s="50" t="str">
        <f t="shared" si="26"/>
        <v>原民處</v>
      </c>
      <c r="B715" s="51" t="s">
        <v>813</v>
      </c>
      <c r="C715" s="51" t="s">
        <v>1477</v>
      </c>
      <c r="D715" s="52">
        <v>4450000</v>
      </c>
      <c r="E715" s="57" t="s">
        <v>905</v>
      </c>
    </row>
    <row r="716" spans="1:5" ht="68">
      <c r="A716" s="50" t="str">
        <f t="shared" si="26"/>
        <v>原民處</v>
      </c>
      <c r="B716" s="51" t="s">
        <v>814</v>
      </c>
      <c r="C716" s="51" t="s">
        <v>1427</v>
      </c>
      <c r="D716" s="52">
        <v>9996000</v>
      </c>
      <c r="E716" s="57" t="s">
        <v>905</v>
      </c>
    </row>
    <row r="717" spans="1:5" ht="34">
      <c r="A717" s="50" t="str">
        <f t="shared" si="26"/>
        <v>原民處</v>
      </c>
      <c r="B717" s="51" t="s">
        <v>815</v>
      </c>
      <c r="C717" s="51" t="s">
        <v>1478</v>
      </c>
      <c r="D717" s="52">
        <v>35576640</v>
      </c>
      <c r="E717" s="57" t="s">
        <v>905</v>
      </c>
    </row>
    <row r="718" spans="1:5" ht="34">
      <c r="A718" s="50" t="str">
        <f t="shared" si="26"/>
        <v>原民處</v>
      </c>
      <c r="B718" s="51" t="s">
        <v>816</v>
      </c>
      <c r="C718" s="51" t="s">
        <v>1479</v>
      </c>
      <c r="D718" s="52">
        <v>11520000</v>
      </c>
      <c r="E718" s="57" t="s">
        <v>905</v>
      </c>
    </row>
    <row r="719" spans="1:5" ht="34">
      <c r="A719" s="50" t="str">
        <f t="shared" si="26"/>
        <v>原民處</v>
      </c>
      <c r="B719" s="51" t="s">
        <v>817</v>
      </c>
      <c r="C719" s="51" t="s">
        <v>1480</v>
      </c>
      <c r="D719" s="52">
        <v>1206819</v>
      </c>
      <c r="E719" s="57" t="s">
        <v>905</v>
      </c>
    </row>
    <row r="720" spans="1:5" ht="34">
      <c r="A720" s="50" t="str">
        <f t="shared" si="26"/>
        <v>原民處</v>
      </c>
      <c r="B720" s="51" t="s">
        <v>818</v>
      </c>
      <c r="C720" s="51" t="s">
        <v>1481</v>
      </c>
      <c r="D720" s="52">
        <v>1574000</v>
      </c>
      <c r="E720" s="57" t="s">
        <v>905</v>
      </c>
    </row>
    <row r="721" spans="1:5" ht="34">
      <c r="A721" s="50" t="str">
        <f t="shared" si="26"/>
        <v>原民處</v>
      </c>
      <c r="B721" s="51" t="s">
        <v>819</v>
      </c>
      <c r="C721" s="51" t="s">
        <v>1482</v>
      </c>
      <c r="D721" s="52">
        <v>2391780</v>
      </c>
      <c r="E721" s="57" t="s">
        <v>905</v>
      </c>
    </row>
    <row r="722" spans="1:5" ht="34">
      <c r="A722" s="50" t="str">
        <f t="shared" si="26"/>
        <v>原民處</v>
      </c>
      <c r="B722" s="51" t="s">
        <v>820</v>
      </c>
      <c r="C722" s="51" t="s">
        <v>1483</v>
      </c>
      <c r="D722" s="52">
        <v>5666000</v>
      </c>
      <c r="E722" s="57" t="s">
        <v>905</v>
      </c>
    </row>
    <row r="723" spans="1:5" ht="34">
      <c r="A723" s="50" t="str">
        <f t="shared" si="26"/>
        <v>原民處</v>
      </c>
      <c r="B723" s="51" t="s">
        <v>821</v>
      </c>
      <c r="C723" s="51" t="s">
        <v>1484</v>
      </c>
      <c r="D723" s="52">
        <v>12000</v>
      </c>
      <c r="E723" s="57" t="s">
        <v>905</v>
      </c>
    </row>
    <row r="724" spans="1:5" ht="34">
      <c r="A724" s="50" t="str">
        <f t="shared" si="26"/>
        <v>原民處</v>
      </c>
      <c r="B724" s="51" t="s">
        <v>822</v>
      </c>
      <c r="C724" s="51" t="s">
        <v>1485</v>
      </c>
      <c r="D724" s="52">
        <v>456000</v>
      </c>
      <c r="E724" s="57" t="s">
        <v>905</v>
      </c>
    </row>
    <row r="725" spans="1:5" ht="34">
      <c r="A725" s="50" t="str">
        <f t="shared" si="26"/>
        <v>原民處</v>
      </c>
      <c r="B725" s="51" t="s">
        <v>823</v>
      </c>
      <c r="C725" s="51" t="s">
        <v>1486</v>
      </c>
      <c r="D725" s="52">
        <v>100000</v>
      </c>
      <c r="E725" s="57" t="s">
        <v>905</v>
      </c>
    </row>
    <row r="726" spans="1:5" ht="34">
      <c r="A726" s="50" t="str">
        <f t="shared" si="26"/>
        <v>原民處</v>
      </c>
      <c r="B726" s="51" t="s">
        <v>824</v>
      </c>
      <c r="C726" s="51" t="s">
        <v>1487</v>
      </c>
      <c r="D726" s="52">
        <v>76500</v>
      </c>
      <c r="E726" s="57" t="s">
        <v>905</v>
      </c>
    </row>
    <row r="727" spans="1:5" ht="34">
      <c r="A727" s="50" t="str">
        <f t="shared" si="26"/>
        <v>原民處</v>
      </c>
      <c r="B727" s="51" t="s">
        <v>688</v>
      </c>
      <c r="C727" s="51" t="s">
        <v>1488</v>
      </c>
      <c r="D727" s="52">
        <v>629893</v>
      </c>
      <c r="E727" s="57" t="s">
        <v>905</v>
      </c>
    </row>
    <row r="728" spans="1:5" ht="51">
      <c r="A728" s="50" t="str">
        <f t="shared" si="26"/>
        <v>原民處</v>
      </c>
      <c r="B728" s="51" t="s">
        <v>825</v>
      </c>
      <c r="C728" s="51" t="s">
        <v>1489</v>
      </c>
      <c r="D728" s="52">
        <v>4700000</v>
      </c>
      <c r="E728" s="57" t="s">
        <v>905</v>
      </c>
    </row>
    <row r="729" spans="1:5" ht="51">
      <c r="A729" s="50" t="s">
        <v>129</v>
      </c>
      <c r="B729" s="51" t="s">
        <v>1490</v>
      </c>
      <c r="C729" s="51" t="s">
        <v>1491</v>
      </c>
      <c r="D729" s="52">
        <v>279470</v>
      </c>
      <c r="E729" s="57" t="s">
        <v>905</v>
      </c>
    </row>
    <row r="730" spans="1:5" ht="34">
      <c r="A730" s="50" t="str">
        <f t="shared" ref="A730:A772" si="27">A729</f>
        <v>社會及勞動局</v>
      </c>
      <c r="B730" s="51" t="s">
        <v>826</v>
      </c>
      <c r="C730" s="51" t="s">
        <v>1492</v>
      </c>
      <c r="D730" s="52">
        <v>606123</v>
      </c>
      <c r="E730" s="57" t="s">
        <v>905</v>
      </c>
    </row>
    <row r="731" spans="1:5" ht="102">
      <c r="A731" s="50" t="str">
        <f t="shared" si="27"/>
        <v>社會及勞動局</v>
      </c>
      <c r="B731" s="51" t="s">
        <v>827</v>
      </c>
      <c r="C731" s="51" t="s">
        <v>1492</v>
      </c>
      <c r="D731" s="52">
        <v>2151369</v>
      </c>
      <c r="E731" s="57" t="s">
        <v>905</v>
      </c>
    </row>
    <row r="732" spans="1:5" ht="34">
      <c r="A732" s="50" t="str">
        <f t="shared" si="27"/>
        <v>社會及勞動局</v>
      </c>
      <c r="B732" s="51" t="s">
        <v>828</v>
      </c>
      <c r="C732" s="51" t="s">
        <v>1493</v>
      </c>
      <c r="D732" s="52">
        <v>2844000</v>
      </c>
      <c r="E732" s="57" t="s">
        <v>905</v>
      </c>
    </row>
    <row r="733" spans="1:5" ht="34">
      <c r="A733" s="50" t="str">
        <f t="shared" si="27"/>
        <v>社會及勞動局</v>
      </c>
      <c r="B733" s="51" t="s">
        <v>829</v>
      </c>
      <c r="C733" s="51" t="s">
        <v>1494</v>
      </c>
      <c r="D733" s="52">
        <v>660000</v>
      </c>
      <c r="E733" s="57" t="s">
        <v>905</v>
      </c>
    </row>
    <row r="734" spans="1:5" ht="34">
      <c r="A734" s="50" t="str">
        <f t="shared" si="27"/>
        <v>社會及勞動局</v>
      </c>
      <c r="B734" s="51" t="s">
        <v>830</v>
      </c>
      <c r="C734" s="51" t="s">
        <v>1495</v>
      </c>
      <c r="D734" s="52">
        <v>96672</v>
      </c>
      <c r="E734" s="57" t="s">
        <v>905</v>
      </c>
    </row>
    <row r="735" spans="1:5" ht="51">
      <c r="A735" s="50" t="str">
        <f t="shared" si="27"/>
        <v>社會及勞動局</v>
      </c>
      <c r="B735" s="51" t="s">
        <v>831</v>
      </c>
      <c r="C735" s="51" t="s">
        <v>1496</v>
      </c>
      <c r="D735" s="52">
        <v>150123</v>
      </c>
      <c r="E735" s="57" t="s">
        <v>905</v>
      </c>
    </row>
    <row r="736" spans="1:5" ht="51">
      <c r="A736" s="50" t="str">
        <f t="shared" si="27"/>
        <v>社會及勞動局</v>
      </c>
      <c r="B736" s="51" t="s">
        <v>832</v>
      </c>
      <c r="C736" s="51" t="s">
        <v>1496</v>
      </c>
      <c r="D736" s="52">
        <v>59000</v>
      </c>
      <c r="E736" s="57" t="s">
        <v>905</v>
      </c>
    </row>
    <row r="737" spans="1:5" ht="51">
      <c r="A737" s="50" t="str">
        <f t="shared" si="27"/>
        <v>社會及勞動局</v>
      </c>
      <c r="B737" s="51" t="s">
        <v>833</v>
      </c>
      <c r="C737" s="51" t="s">
        <v>1496</v>
      </c>
      <c r="D737" s="52">
        <v>240000</v>
      </c>
      <c r="E737" s="57" t="s">
        <v>905</v>
      </c>
    </row>
    <row r="738" spans="1:5" ht="51">
      <c r="A738" s="50" t="str">
        <f t="shared" si="27"/>
        <v>社會及勞動局</v>
      </c>
      <c r="B738" s="51" t="s">
        <v>834</v>
      </c>
      <c r="C738" s="51" t="s">
        <v>1497</v>
      </c>
      <c r="D738" s="52">
        <v>7000</v>
      </c>
      <c r="E738" s="57" t="s">
        <v>905</v>
      </c>
    </row>
    <row r="739" spans="1:5" ht="34">
      <c r="A739" s="50" t="str">
        <f t="shared" si="27"/>
        <v>社會及勞動局</v>
      </c>
      <c r="B739" s="51" t="s">
        <v>835</v>
      </c>
      <c r="C739" s="51" t="s">
        <v>1492</v>
      </c>
      <c r="D739" s="52">
        <v>96000</v>
      </c>
      <c r="E739" s="57" t="s">
        <v>905</v>
      </c>
    </row>
    <row r="740" spans="1:5" ht="34">
      <c r="A740" s="50" t="str">
        <f t="shared" si="27"/>
        <v>社會及勞動局</v>
      </c>
      <c r="B740" s="51" t="s">
        <v>836</v>
      </c>
      <c r="C740" s="51" t="s">
        <v>1498</v>
      </c>
      <c r="D740" s="52">
        <v>600000</v>
      </c>
      <c r="E740" s="57" t="s">
        <v>905</v>
      </c>
    </row>
    <row r="741" spans="1:5" ht="51">
      <c r="A741" s="50" t="str">
        <f t="shared" si="27"/>
        <v>社會及勞動局</v>
      </c>
      <c r="B741" s="51" t="s">
        <v>837</v>
      </c>
      <c r="C741" s="51" t="s">
        <v>1499</v>
      </c>
      <c r="D741" s="52">
        <v>1401000</v>
      </c>
      <c r="E741" s="57" t="s">
        <v>905</v>
      </c>
    </row>
    <row r="742" spans="1:5" ht="51">
      <c r="A742" s="50" t="str">
        <f t="shared" si="27"/>
        <v>社會及勞動局</v>
      </c>
      <c r="B742" s="51" t="s">
        <v>838</v>
      </c>
      <c r="C742" s="51" t="s">
        <v>1500</v>
      </c>
      <c r="D742" s="52">
        <v>923000</v>
      </c>
      <c r="E742" s="57" t="s">
        <v>905</v>
      </c>
    </row>
    <row r="743" spans="1:5" ht="51">
      <c r="A743" s="50" t="str">
        <f t="shared" si="27"/>
        <v>社會及勞動局</v>
      </c>
      <c r="B743" s="51" t="s">
        <v>839</v>
      </c>
      <c r="C743" s="51" t="s">
        <v>1501</v>
      </c>
      <c r="D743" s="52">
        <v>700000</v>
      </c>
      <c r="E743" s="57" t="s">
        <v>905</v>
      </c>
    </row>
    <row r="744" spans="1:5" ht="34">
      <c r="A744" s="50" t="str">
        <f t="shared" si="27"/>
        <v>社會及勞動局</v>
      </c>
      <c r="B744" s="51" t="s">
        <v>840</v>
      </c>
      <c r="C744" s="51" t="s">
        <v>1502</v>
      </c>
      <c r="D744" s="52">
        <v>853000</v>
      </c>
      <c r="E744" s="57" t="s">
        <v>905</v>
      </c>
    </row>
    <row r="745" spans="1:5" ht="34">
      <c r="A745" s="50" t="str">
        <f t="shared" si="27"/>
        <v>社會及勞動局</v>
      </c>
      <c r="B745" s="51" t="s">
        <v>841</v>
      </c>
      <c r="C745" s="51" t="s">
        <v>1503</v>
      </c>
      <c r="D745" s="52">
        <v>197097000</v>
      </c>
      <c r="E745" s="57" t="s">
        <v>905</v>
      </c>
    </row>
    <row r="746" spans="1:5" ht="68">
      <c r="A746" s="50" t="str">
        <f t="shared" si="27"/>
        <v>社會及勞動局</v>
      </c>
      <c r="B746" s="51" t="s">
        <v>209</v>
      </c>
      <c r="C746" s="51" t="s">
        <v>1504</v>
      </c>
      <c r="D746" s="52">
        <v>428532</v>
      </c>
      <c r="E746" s="57" t="s">
        <v>905</v>
      </c>
    </row>
    <row r="747" spans="1:5" ht="68">
      <c r="A747" s="50" t="str">
        <f t="shared" si="27"/>
        <v>社會及勞動局</v>
      </c>
      <c r="B747" s="51" t="s">
        <v>213</v>
      </c>
      <c r="C747" s="51" t="s">
        <v>1504</v>
      </c>
      <c r="D747" s="52">
        <v>3968545</v>
      </c>
      <c r="E747" s="57" t="s">
        <v>905</v>
      </c>
    </row>
    <row r="748" spans="1:5" ht="68">
      <c r="A748" s="50" t="str">
        <f t="shared" si="27"/>
        <v>社會及勞動局</v>
      </c>
      <c r="B748" s="51" t="s">
        <v>207</v>
      </c>
      <c r="C748" s="51" t="s">
        <v>1505</v>
      </c>
      <c r="D748" s="52">
        <v>4249000</v>
      </c>
      <c r="E748" s="57" t="s">
        <v>905</v>
      </c>
    </row>
    <row r="749" spans="1:5" ht="51">
      <c r="A749" s="50" t="str">
        <f t="shared" si="27"/>
        <v>社會及勞動局</v>
      </c>
      <c r="B749" s="51" t="s">
        <v>208</v>
      </c>
      <c r="C749" s="51" t="s">
        <v>1506</v>
      </c>
      <c r="D749" s="52">
        <v>218225</v>
      </c>
      <c r="E749" s="57" t="s">
        <v>905</v>
      </c>
    </row>
    <row r="750" spans="1:5" ht="34">
      <c r="A750" s="50" t="str">
        <f t="shared" si="27"/>
        <v>社會及勞動局</v>
      </c>
      <c r="B750" s="51" t="s">
        <v>842</v>
      </c>
      <c r="C750" s="51" t="s">
        <v>1507</v>
      </c>
      <c r="D750" s="52">
        <v>6062000</v>
      </c>
      <c r="E750" s="57" t="s">
        <v>905</v>
      </c>
    </row>
    <row r="751" spans="1:5" ht="51">
      <c r="A751" s="50" t="str">
        <f t="shared" si="27"/>
        <v>社會及勞動局</v>
      </c>
      <c r="B751" s="51" t="s">
        <v>843</v>
      </c>
      <c r="C751" s="51" t="s">
        <v>1508</v>
      </c>
      <c r="D751" s="52">
        <v>5117000</v>
      </c>
      <c r="E751" s="57" t="s">
        <v>905</v>
      </c>
    </row>
    <row r="752" spans="1:5" ht="51">
      <c r="A752" s="50" t="str">
        <f t="shared" si="27"/>
        <v>社會及勞動局</v>
      </c>
      <c r="B752" s="51" t="s">
        <v>844</v>
      </c>
      <c r="C752" s="51" t="s">
        <v>1509</v>
      </c>
      <c r="D752" s="52">
        <v>579571</v>
      </c>
      <c r="E752" s="57" t="s">
        <v>905</v>
      </c>
    </row>
    <row r="753" spans="1:5" ht="119">
      <c r="A753" s="50" t="str">
        <f t="shared" si="27"/>
        <v>社會及勞動局</v>
      </c>
      <c r="B753" s="51" t="s">
        <v>845</v>
      </c>
      <c r="C753" s="51" t="s">
        <v>1510</v>
      </c>
      <c r="D753" s="52">
        <v>300000</v>
      </c>
      <c r="E753" s="57" t="s">
        <v>905</v>
      </c>
    </row>
    <row r="754" spans="1:5" ht="51">
      <c r="A754" s="50" t="str">
        <f t="shared" si="27"/>
        <v>社會及勞動局</v>
      </c>
      <c r="B754" s="51" t="s">
        <v>846</v>
      </c>
      <c r="C754" s="51" t="s">
        <v>1511</v>
      </c>
      <c r="D754" s="52">
        <v>565000</v>
      </c>
      <c r="E754" s="57" t="s">
        <v>905</v>
      </c>
    </row>
    <row r="755" spans="1:5" ht="51">
      <c r="A755" s="50" t="str">
        <f t="shared" si="27"/>
        <v>社會及勞動局</v>
      </c>
      <c r="B755" s="51" t="s">
        <v>847</v>
      </c>
      <c r="C755" s="51" t="s">
        <v>1512</v>
      </c>
      <c r="D755" s="52">
        <v>1243000</v>
      </c>
      <c r="E755" s="57" t="s">
        <v>905</v>
      </c>
    </row>
    <row r="756" spans="1:5" ht="51">
      <c r="A756" s="50" t="str">
        <f t="shared" si="27"/>
        <v>社會及勞動局</v>
      </c>
      <c r="B756" s="51" t="s">
        <v>848</v>
      </c>
      <c r="C756" s="51" t="s">
        <v>1513</v>
      </c>
      <c r="D756" s="52">
        <v>546000</v>
      </c>
      <c r="E756" s="57" t="s">
        <v>905</v>
      </c>
    </row>
    <row r="757" spans="1:5" ht="68">
      <c r="A757" s="50" t="str">
        <f t="shared" si="27"/>
        <v>社會及勞動局</v>
      </c>
      <c r="B757" s="51" t="s">
        <v>849</v>
      </c>
      <c r="C757" s="51" t="s">
        <v>1514</v>
      </c>
      <c r="D757" s="52">
        <v>188500</v>
      </c>
      <c r="E757" s="57" t="s">
        <v>905</v>
      </c>
    </row>
    <row r="758" spans="1:5" ht="51">
      <c r="A758" s="50" t="str">
        <f t="shared" si="27"/>
        <v>社會及勞動局</v>
      </c>
      <c r="B758" s="51" t="s">
        <v>847</v>
      </c>
      <c r="C758" s="51" t="s">
        <v>1515</v>
      </c>
      <c r="D758" s="52">
        <v>882840</v>
      </c>
      <c r="E758" s="57" t="s">
        <v>905</v>
      </c>
    </row>
    <row r="759" spans="1:5" ht="34">
      <c r="A759" s="50" t="str">
        <f t="shared" si="27"/>
        <v>社會及勞動局</v>
      </c>
      <c r="B759" s="51" t="s">
        <v>850</v>
      </c>
      <c r="C759" s="51" t="s">
        <v>1516</v>
      </c>
      <c r="D759" s="52">
        <v>3400000</v>
      </c>
      <c r="E759" s="57" t="s">
        <v>905</v>
      </c>
    </row>
    <row r="760" spans="1:5" ht="102">
      <c r="A760" s="50" t="str">
        <f t="shared" si="27"/>
        <v>社會及勞動局</v>
      </c>
      <c r="B760" s="51" t="s">
        <v>851</v>
      </c>
      <c r="C760" s="51" t="s">
        <v>1510</v>
      </c>
      <c r="D760" s="52">
        <v>900000</v>
      </c>
      <c r="E760" s="57" t="s">
        <v>905</v>
      </c>
    </row>
    <row r="761" spans="1:5" ht="119">
      <c r="A761" s="50" t="str">
        <f t="shared" si="27"/>
        <v>社會及勞動局</v>
      </c>
      <c r="B761" s="51" t="s">
        <v>852</v>
      </c>
      <c r="C761" s="51" t="s">
        <v>1510</v>
      </c>
      <c r="D761" s="52">
        <v>300000</v>
      </c>
      <c r="E761" s="57" t="s">
        <v>905</v>
      </c>
    </row>
    <row r="762" spans="1:5" ht="102">
      <c r="A762" s="50" t="str">
        <f t="shared" si="27"/>
        <v>社會及勞動局</v>
      </c>
      <c r="B762" s="51" t="s">
        <v>853</v>
      </c>
      <c r="C762" s="51" t="s">
        <v>1517</v>
      </c>
      <c r="D762" s="52">
        <v>900000</v>
      </c>
      <c r="E762" s="57" t="s">
        <v>905</v>
      </c>
    </row>
    <row r="763" spans="1:5" ht="34">
      <c r="A763" s="50" t="str">
        <f t="shared" si="27"/>
        <v>社會及勞動局</v>
      </c>
      <c r="B763" s="51" t="s">
        <v>854</v>
      </c>
      <c r="C763" s="51" t="s">
        <v>1518</v>
      </c>
      <c r="D763" s="52">
        <v>1588600</v>
      </c>
      <c r="E763" s="57" t="s">
        <v>905</v>
      </c>
    </row>
    <row r="764" spans="1:5" ht="51">
      <c r="A764" s="50" t="str">
        <f t="shared" si="27"/>
        <v>社會及勞動局</v>
      </c>
      <c r="B764" s="51" t="s">
        <v>855</v>
      </c>
      <c r="C764" s="51" t="s">
        <v>1519</v>
      </c>
      <c r="D764" s="52">
        <v>72920</v>
      </c>
      <c r="E764" s="57" t="s">
        <v>905</v>
      </c>
    </row>
    <row r="765" spans="1:5" ht="34">
      <c r="A765" s="50" t="str">
        <f t="shared" si="27"/>
        <v>社會及勞動局</v>
      </c>
      <c r="B765" s="51" t="s">
        <v>856</v>
      </c>
      <c r="C765" s="51" t="s">
        <v>1520</v>
      </c>
      <c r="D765" s="52">
        <v>90080</v>
      </c>
      <c r="E765" s="57" t="s">
        <v>905</v>
      </c>
    </row>
    <row r="766" spans="1:5" ht="34">
      <c r="A766" s="50" t="str">
        <f t="shared" si="27"/>
        <v>社會及勞動局</v>
      </c>
      <c r="B766" s="51" t="s">
        <v>857</v>
      </c>
      <c r="C766" s="51" t="s">
        <v>1521</v>
      </c>
      <c r="D766" s="52">
        <v>254183</v>
      </c>
      <c r="E766" s="57" t="s">
        <v>905</v>
      </c>
    </row>
    <row r="767" spans="1:5" ht="34">
      <c r="A767" s="50" t="str">
        <f t="shared" si="27"/>
        <v>社會及勞動局</v>
      </c>
      <c r="B767" s="51" t="s">
        <v>858</v>
      </c>
      <c r="C767" s="51" t="s">
        <v>1522</v>
      </c>
      <c r="D767" s="52">
        <v>81028</v>
      </c>
      <c r="E767" s="57" t="s">
        <v>905</v>
      </c>
    </row>
    <row r="768" spans="1:5" ht="34">
      <c r="A768" s="50" t="str">
        <f t="shared" si="27"/>
        <v>社會及勞動局</v>
      </c>
      <c r="B768" s="51" t="s">
        <v>859</v>
      </c>
      <c r="C768" s="51" t="s">
        <v>1522</v>
      </c>
      <c r="D768" s="52">
        <v>169457</v>
      </c>
      <c r="E768" s="57" t="s">
        <v>905</v>
      </c>
    </row>
    <row r="769" spans="1:5" ht="34">
      <c r="A769" s="50" t="str">
        <f t="shared" si="27"/>
        <v>社會及勞動局</v>
      </c>
      <c r="B769" s="51" t="s">
        <v>860</v>
      </c>
      <c r="C769" s="51" t="s">
        <v>1522</v>
      </c>
      <c r="D769" s="52">
        <v>141000</v>
      </c>
      <c r="E769" s="57" t="s">
        <v>905</v>
      </c>
    </row>
    <row r="770" spans="1:5" ht="34">
      <c r="A770" s="50" t="str">
        <f t="shared" si="27"/>
        <v>社會及勞動局</v>
      </c>
      <c r="B770" s="51" t="s">
        <v>861</v>
      </c>
      <c r="C770" s="51" t="s">
        <v>1522</v>
      </c>
      <c r="D770" s="52">
        <v>88332</v>
      </c>
      <c r="E770" s="57" t="s">
        <v>905</v>
      </c>
    </row>
    <row r="771" spans="1:5" ht="34">
      <c r="A771" s="50" t="str">
        <f t="shared" si="27"/>
        <v>社會及勞動局</v>
      </c>
      <c r="B771" s="51" t="s">
        <v>862</v>
      </c>
      <c r="C771" s="51" t="s">
        <v>1492</v>
      </c>
      <c r="D771" s="52">
        <v>149000</v>
      </c>
      <c r="E771" s="57" t="s">
        <v>905</v>
      </c>
    </row>
    <row r="772" spans="1:5" ht="68">
      <c r="A772" s="50" t="str">
        <f t="shared" si="27"/>
        <v>社會及勞動局</v>
      </c>
      <c r="B772" s="51" t="s">
        <v>863</v>
      </c>
      <c r="C772" s="51" t="s">
        <v>1510</v>
      </c>
      <c r="D772" s="52">
        <v>1000000</v>
      </c>
      <c r="E772" s="57" t="s">
        <v>905</v>
      </c>
    </row>
    <row r="773" spans="1:5" ht="34">
      <c r="A773" s="50" t="s">
        <v>539</v>
      </c>
      <c r="B773" s="51" t="s">
        <v>1523</v>
      </c>
      <c r="C773" s="51" t="s">
        <v>1524</v>
      </c>
      <c r="D773" s="52">
        <v>975000</v>
      </c>
      <c r="E773" s="57" t="s">
        <v>905</v>
      </c>
    </row>
    <row r="774" spans="1:5" ht="34">
      <c r="A774" s="50" t="str">
        <f t="shared" ref="A774:A783" si="28">A773</f>
        <v>文化局</v>
      </c>
      <c r="B774" s="51" t="s">
        <v>864</v>
      </c>
      <c r="C774" s="51" t="s">
        <v>1524</v>
      </c>
      <c r="D774" s="52">
        <v>910000</v>
      </c>
      <c r="E774" s="57" t="s">
        <v>905</v>
      </c>
    </row>
    <row r="775" spans="1:5" ht="34">
      <c r="A775" s="50" t="str">
        <f t="shared" si="28"/>
        <v>文化局</v>
      </c>
      <c r="B775" s="51" t="s">
        <v>865</v>
      </c>
      <c r="C775" s="51" t="s">
        <v>1525</v>
      </c>
      <c r="D775" s="52">
        <v>2000000</v>
      </c>
      <c r="E775" s="57" t="s">
        <v>905</v>
      </c>
    </row>
    <row r="776" spans="1:5" ht="34">
      <c r="A776" s="50" t="str">
        <f t="shared" si="28"/>
        <v>文化局</v>
      </c>
      <c r="B776" s="51" t="s">
        <v>866</v>
      </c>
      <c r="C776" s="51" t="s">
        <v>1525</v>
      </c>
      <c r="D776" s="52">
        <v>3250000</v>
      </c>
      <c r="E776" s="57" t="s">
        <v>905</v>
      </c>
    </row>
    <row r="777" spans="1:5" ht="34">
      <c r="A777" s="50" t="str">
        <f t="shared" si="28"/>
        <v>文化局</v>
      </c>
      <c r="B777" s="51" t="s">
        <v>867</v>
      </c>
      <c r="C777" s="51" t="s">
        <v>1526</v>
      </c>
      <c r="D777" s="52">
        <v>2635000</v>
      </c>
      <c r="E777" s="57" t="s">
        <v>905</v>
      </c>
    </row>
    <row r="778" spans="1:5" ht="34">
      <c r="A778" s="50" t="str">
        <f t="shared" si="28"/>
        <v>文化局</v>
      </c>
      <c r="B778" s="51" t="s">
        <v>868</v>
      </c>
      <c r="C778" s="51" t="s">
        <v>1527</v>
      </c>
      <c r="D778" s="52">
        <v>546000</v>
      </c>
      <c r="E778" s="57" t="s">
        <v>905</v>
      </c>
    </row>
    <row r="779" spans="1:5" ht="34">
      <c r="A779" s="50" t="str">
        <f t="shared" si="28"/>
        <v>文化局</v>
      </c>
      <c r="B779" s="51" t="s">
        <v>869</v>
      </c>
      <c r="C779" s="51" t="s">
        <v>1525</v>
      </c>
      <c r="D779" s="52">
        <v>1176000</v>
      </c>
      <c r="E779" s="57" t="s">
        <v>905</v>
      </c>
    </row>
    <row r="780" spans="1:5" ht="51">
      <c r="A780" s="50" t="str">
        <f t="shared" si="28"/>
        <v>文化局</v>
      </c>
      <c r="B780" s="51" t="s">
        <v>870</v>
      </c>
      <c r="C780" s="51" t="s">
        <v>1528</v>
      </c>
      <c r="D780" s="52">
        <v>169000</v>
      </c>
      <c r="E780" s="57" t="s">
        <v>905</v>
      </c>
    </row>
    <row r="781" spans="1:5" ht="34">
      <c r="A781" s="50" t="str">
        <f t="shared" si="28"/>
        <v>文化局</v>
      </c>
      <c r="B781" s="51" t="s">
        <v>871</v>
      </c>
      <c r="C781" s="51" t="s">
        <v>1529</v>
      </c>
      <c r="D781" s="52">
        <v>2205000</v>
      </c>
      <c r="E781" s="57" t="s">
        <v>905</v>
      </c>
    </row>
    <row r="782" spans="1:5" ht="51">
      <c r="A782" s="50" t="str">
        <f t="shared" si="28"/>
        <v>文化局</v>
      </c>
      <c r="B782" s="51" t="s">
        <v>872</v>
      </c>
      <c r="C782" s="51" t="s">
        <v>1530</v>
      </c>
      <c r="D782" s="52">
        <v>10910000</v>
      </c>
      <c r="E782" s="57" t="s">
        <v>905</v>
      </c>
    </row>
    <row r="783" spans="1:5" ht="68">
      <c r="A783" s="50" t="str">
        <f t="shared" si="28"/>
        <v>文化局</v>
      </c>
      <c r="B783" s="51" t="s">
        <v>873</v>
      </c>
      <c r="C783" s="51" t="s">
        <v>1531</v>
      </c>
      <c r="D783" s="52">
        <v>250000</v>
      </c>
      <c r="E783" s="57" t="s">
        <v>905</v>
      </c>
    </row>
    <row r="784" spans="1:5" ht="34">
      <c r="A784" s="50" t="s">
        <v>576</v>
      </c>
      <c r="B784" s="51" t="s">
        <v>1532</v>
      </c>
      <c r="C784" s="51" t="s">
        <v>1533</v>
      </c>
      <c r="D784" s="52">
        <v>333320</v>
      </c>
      <c r="E784" s="57" t="s">
        <v>905</v>
      </c>
    </row>
    <row r="785" spans="1:5" ht="85">
      <c r="A785" s="50" t="s">
        <v>592</v>
      </c>
      <c r="B785" s="51" t="s">
        <v>1534</v>
      </c>
      <c r="C785" s="51" t="s">
        <v>1535</v>
      </c>
      <c r="D785" s="52">
        <v>3080500</v>
      </c>
      <c r="E785" s="57" t="s">
        <v>905</v>
      </c>
    </row>
    <row r="786" spans="1:5" ht="51">
      <c r="A786" s="50" t="str">
        <f t="shared" ref="A786:A797" si="29">A785</f>
        <v>衛生局</v>
      </c>
      <c r="B786" s="51" t="s">
        <v>874</v>
      </c>
      <c r="C786" s="51" t="s">
        <v>1536</v>
      </c>
      <c r="D786" s="52">
        <v>6610000</v>
      </c>
      <c r="E786" s="57" t="s">
        <v>905</v>
      </c>
    </row>
    <row r="787" spans="1:5" ht="34">
      <c r="A787" s="50" t="str">
        <f t="shared" si="29"/>
        <v>衛生局</v>
      </c>
      <c r="B787" s="51" t="s">
        <v>875</v>
      </c>
      <c r="C787" s="51" t="s">
        <v>1537</v>
      </c>
      <c r="D787" s="52">
        <v>231000</v>
      </c>
      <c r="E787" s="57" t="s">
        <v>905</v>
      </c>
    </row>
    <row r="788" spans="1:5" ht="34">
      <c r="A788" s="50" t="str">
        <f t="shared" si="29"/>
        <v>衛生局</v>
      </c>
      <c r="B788" s="51" t="s">
        <v>876</v>
      </c>
      <c r="C788" s="51" t="s">
        <v>1538</v>
      </c>
      <c r="D788" s="52">
        <v>1995000</v>
      </c>
      <c r="E788" s="57" t="s">
        <v>905</v>
      </c>
    </row>
    <row r="789" spans="1:5" ht="34">
      <c r="A789" s="50" t="str">
        <f t="shared" si="29"/>
        <v>衛生局</v>
      </c>
      <c r="B789" s="51" t="s">
        <v>877</v>
      </c>
      <c r="C789" s="51" t="s">
        <v>1539</v>
      </c>
      <c r="D789" s="52">
        <v>1869500</v>
      </c>
      <c r="E789" s="57" t="s">
        <v>905</v>
      </c>
    </row>
    <row r="790" spans="1:5" ht="34">
      <c r="A790" s="50" t="str">
        <f t="shared" si="29"/>
        <v>衛生局</v>
      </c>
      <c r="B790" s="51" t="s">
        <v>878</v>
      </c>
      <c r="C790" s="51" t="s">
        <v>1540</v>
      </c>
      <c r="D790" s="52">
        <v>783300</v>
      </c>
      <c r="E790" s="57" t="s">
        <v>905</v>
      </c>
    </row>
    <row r="791" spans="1:5" ht="34">
      <c r="A791" s="50" t="str">
        <f t="shared" si="29"/>
        <v>衛生局</v>
      </c>
      <c r="B791" s="51" t="s">
        <v>879</v>
      </c>
      <c r="C791" s="51" t="s">
        <v>1541</v>
      </c>
      <c r="D791" s="52">
        <v>109500</v>
      </c>
      <c r="E791" s="57" t="s">
        <v>905</v>
      </c>
    </row>
    <row r="792" spans="1:5" ht="34">
      <c r="A792" s="50" t="str">
        <f t="shared" si="29"/>
        <v>衛生局</v>
      </c>
      <c r="B792" s="51" t="s">
        <v>880</v>
      </c>
      <c r="C792" s="51" t="s">
        <v>1541</v>
      </c>
      <c r="D792" s="52">
        <v>244500</v>
      </c>
      <c r="E792" s="57" t="s">
        <v>905</v>
      </c>
    </row>
    <row r="793" spans="1:5" ht="51">
      <c r="A793" s="50" t="str">
        <f t="shared" si="29"/>
        <v>衛生局</v>
      </c>
      <c r="B793" s="51" t="s">
        <v>881</v>
      </c>
      <c r="C793" s="51" t="s">
        <v>1542</v>
      </c>
      <c r="D793" s="52">
        <v>155000</v>
      </c>
      <c r="E793" s="57" t="s">
        <v>905</v>
      </c>
    </row>
    <row r="794" spans="1:5" ht="34">
      <c r="A794" s="50" t="str">
        <f t="shared" si="29"/>
        <v>衛生局</v>
      </c>
      <c r="B794" s="51" t="s">
        <v>882</v>
      </c>
      <c r="C794" s="51" t="s">
        <v>1543</v>
      </c>
      <c r="D794" s="52">
        <v>4500000</v>
      </c>
      <c r="E794" s="57" t="s">
        <v>905</v>
      </c>
    </row>
    <row r="795" spans="1:5" ht="34">
      <c r="A795" s="50" t="str">
        <f t="shared" si="29"/>
        <v>衛生局</v>
      </c>
      <c r="B795" s="51" t="s">
        <v>883</v>
      </c>
      <c r="C795" s="51" t="s">
        <v>1544</v>
      </c>
      <c r="D795" s="52">
        <v>3100000</v>
      </c>
      <c r="E795" s="57" t="s">
        <v>905</v>
      </c>
    </row>
    <row r="796" spans="1:5" ht="51">
      <c r="A796" s="50" t="str">
        <f t="shared" si="29"/>
        <v>衛生局</v>
      </c>
      <c r="B796" s="51" t="s">
        <v>884</v>
      </c>
      <c r="C796" s="51" t="s">
        <v>1545</v>
      </c>
      <c r="D796" s="52">
        <v>1000000</v>
      </c>
      <c r="E796" s="57" t="s">
        <v>905</v>
      </c>
    </row>
    <row r="797" spans="1:5" ht="51">
      <c r="A797" s="50" t="str">
        <f t="shared" si="29"/>
        <v>衛生局</v>
      </c>
      <c r="B797" s="51" t="s">
        <v>885</v>
      </c>
      <c r="C797" s="51" t="s">
        <v>1546</v>
      </c>
      <c r="D797" s="52">
        <v>130000</v>
      </c>
      <c r="E797" s="57" t="s">
        <v>905</v>
      </c>
    </row>
    <row r="798" spans="1:5" ht="34">
      <c r="A798" s="50" t="s">
        <v>630</v>
      </c>
      <c r="B798" s="51" t="s">
        <v>1547</v>
      </c>
      <c r="C798" s="51" t="s">
        <v>1548</v>
      </c>
      <c r="D798" s="52">
        <v>2302500</v>
      </c>
      <c r="E798" s="57" t="s">
        <v>905</v>
      </c>
    </row>
    <row r="799" spans="1:5" ht="51">
      <c r="A799" s="50" t="str">
        <f t="shared" ref="A799:A800" si="30">A798</f>
        <v>環保局</v>
      </c>
      <c r="B799" s="51" t="s">
        <v>886</v>
      </c>
      <c r="C799" s="51" t="s">
        <v>1549</v>
      </c>
      <c r="D799" s="52">
        <v>11235000</v>
      </c>
      <c r="E799" s="57" t="s">
        <v>905</v>
      </c>
    </row>
    <row r="800" spans="1:5" ht="51">
      <c r="A800" s="50" t="str">
        <f t="shared" si="30"/>
        <v>環保局</v>
      </c>
      <c r="B800" s="51" t="s">
        <v>887</v>
      </c>
      <c r="C800" s="51" t="s">
        <v>1550</v>
      </c>
      <c r="D800" s="52">
        <v>6475000</v>
      </c>
      <c r="E800" s="57" t="s">
        <v>905</v>
      </c>
    </row>
    <row r="801" spans="1:5" ht="85">
      <c r="A801" s="50" t="s">
        <v>888</v>
      </c>
      <c r="B801" s="51" t="s">
        <v>1551</v>
      </c>
      <c r="C801" s="51" t="s">
        <v>1552</v>
      </c>
      <c r="D801" s="52">
        <v>5400000</v>
      </c>
      <c r="E801" s="57" t="s">
        <v>905</v>
      </c>
    </row>
    <row r="802" spans="1:5" ht="34">
      <c r="A802" s="50" t="s">
        <v>1590</v>
      </c>
      <c r="B802" s="51" t="s">
        <v>1553</v>
      </c>
      <c r="C802" s="51" t="s">
        <v>1554</v>
      </c>
      <c r="D802" s="52">
        <v>8503400</v>
      </c>
      <c r="E802" s="57" t="s">
        <v>905</v>
      </c>
    </row>
    <row r="803" spans="1:5" ht="34">
      <c r="A803" s="50" t="str">
        <f t="shared" ref="A803:A804" si="31">A802</f>
        <v>交通工程及管理所</v>
      </c>
      <c r="B803" s="51" t="s">
        <v>1555</v>
      </c>
      <c r="C803" s="51" t="s">
        <v>1556</v>
      </c>
      <c r="D803" s="52">
        <v>31537305</v>
      </c>
      <c r="E803" s="57" t="s">
        <v>905</v>
      </c>
    </row>
    <row r="804" spans="1:5" ht="51">
      <c r="A804" s="50" t="str">
        <f t="shared" si="31"/>
        <v>交通工程及管理所</v>
      </c>
      <c r="B804" s="51" t="s">
        <v>890</v>
      </c>
      <c r="C804" s="51" t="s">
        <v>1557</v>
      </c>
      <c r="D804" s="52">
        <v>8610000</v>
      </c>
      <c r="E804" s="57" t="s">
        <v>905</v>
      </c>
    </row>
    <row r="805" spans="1:5" ht="34">
      <c r="A805" s="50" t="s">
        <v>710</v>
      </c>
      <c r="B805" s="51" t="s">
        <v>1558</v>
      </c>
      <c r="C805" s="51" t="s">
        <v>1522</v>
      </c>
      <c r="D805" s="52">
        <v>90000</v>
      </c>
      <c r="E805" s="57" t="s">
        <v>905</v>
      </c>
    </row>
    <row r="806" spans="1:5" ht="34">
      <c r="A806" s="50" t="s">
        <v>713</v>
      </c>
      <c r="B806" s="51" t="s">
        <v>1559</v>
      </c>
      <c r="C806" s="51" t="s">
        <v>1560</v>
      </c>
      <c r="D806" s="52">
        <v>1830000</v>
      </c>
      <c r="E806" s="57" t="s">
        <v>905</v>
      </c>
    </row>
    <row r="807" spans="1:5" ht="34">
      <c r="A807" s="50" t="str">
        <f t="shared" ref="A807" si="32">A806</f>
        <v>客家發展所</v>
      </c>
      <c r="B807" s="51" t="s">
        <v>891</v>
      </c>
      <c r="C807" s="51" t="s">
        <v>1561</v>
      </c>
      <c r="D807" s="52">
        <v>1720000</v>
      </c>
      <c r="E807" s="57" t="s">
        <v>905</v>
      </c>
    </row>
    <row r="808" spans="1:5" ht="34">
      <c r="A808" s="105" t="s">
        <v>120</v>
      </c>
      <c r="B808" s="51" t="s">
        <v>892</v>
      </c>
      <c r="C808" s="51" t="s">
        <v>1562</v>
      </c>
      <c r="D808" s="52">
        <v>-23590000</v>
      </c>
      <c r="E808" s="57" t="s">
        <v>905</v>
      </c>
    </row>
    <row r="809" spans="1:5" ht="34">
      <c r="A809" s="105" t="s">
        <v>228</v>
      </c>
      <c r="B809" s="51" t="s">
        <v>893</v>
      </c>
      <c r="C809" s="51" t="s">
        <v>1022</v>
      </c>
      <c r="D809" s="52">
        <v>-18500000</v>
      </c>
      <c r="E809" s="57" t="s">
        <v>905</v>
      </c>
    </row>
    <row r="810" spans="1:5" ht="34">
      <c r="A810" s="105" t="s">
        <v>378</v>
      </c>
      <c r="B810" s="51" t="s">
        <v>536</v>
      </c>
      <c r="C810" s="51" t="s">
        <v>1563</v>
      </c>
      <c r="D810" s="52">
        <v>-857303</v>
      </c>
      <c r="E810" s="57" t="s">
        <v>905</v>
      </c>
    </row>
    <row r="811" spans="1:5" ht="51">
      <c r="A811" s="105" t="s">
        <v>129</v>
      </c>
      <c r="B811" s="51" t="s">
        <v>894</v>
      </c>
      <c r="C811" s="51" t="s">
        <v>1564</v>
      </c>
      <c r="D811" s="52">
        <v>-957</v>
      </c>
      <c r="E811" s="57" t="s">
        <v>905</v>
      </c>
    </row>
    <row r="812" spans="1:5" ht="51">
      <c r="A812" s="105" t="s">
        <v>129</v>
      </c>
      <c r="B812" s="51" t="s">
        <v>895</v>
      </c>
      <c r="C812" s="51" t="s">
        <v>1565</v>
      </c>
      <c r="D812" s="52">
        <v>-170000</v>
      </c>
      <c r="E812" s="57" t="s">
        <v>905</v>
      </c>
    </row>
    <row r="813" spans="1:5" ht="51">
      <c r="A813" s="105" t="s">
        <v>129</v>
      </c>
      <c r="B813" s="51" t="s">
        <v>896</v>
      </c>
      <c r="C813" s="51" t="s">
        <v>1566</v>
      </c>
      <c r="D813" s="52">
        <v>-3220000</v>
      </c>
      <c r="E813" s="57" t="s">
        <v>905</v>
      </c>
    </row>
    <row r="814" spans="1:5" ht="51">
      <c r="A814" s="105" t="s">
        <v>129</v>
      </c>
      <c r="B814" s="51" t="s">
        <v>897</v>
      </c>
      <c r="C814" s="51" t="s">
        <v>1567</v>
      </c>
      <c r="D814" s="52">
        <v>-311792</v>
      </c>
      <c r="E814" s="57" t="s">
        <v>905</v>
      </c>
    </row>
    <row r="815" spans="1:5" ht="51">
      <c r="A815" s="105" t="s">
        <v>129</v>
      </c>
      <c r="B815" s="51" t="s">
        <v>898</v>
      </c>
      <c r="C815" s="51" t="s">
        <v>1568</v>
      </c>
      <c r="D815" s="52">
        <v>-306854</v>
      </c>
      <c r="E815" s="57" t="s">
        <v>905</v>
      </c>
    </row>
    <row r="816" spans="1:5" ht="68">
      <c r="A816" s="105" t="s">
        <v>129</v>
      </c>
      <c r="B816" s="51" t="s">
        <v>899</v>
      </c>
      <c r="C816" s="51" t="s">
        <v>1569</v>
      </c>
      <c r="D816" s="52">
        <v>-289600</v>
      </c>
      <c r="E816" s="57" t="s">
        <v>905</v>
      </c>
    </row>
    <row r="817" spans="1:5" ht="51">
      <c r="A817" s="105" t="s">
        <v>129</v>
      </c>
      <c r="B817" s="51" t="s">
        <v>900</v>
      </c>
      <c r="C817" s="51" t="s">
        <v>1570</v>
      </c>
      <c r="D817" s="52">
        <v>-80000</v>
      </c>
      <c r="E817" s="57" t="s">
        <v>905</v>
      </c>
    </row>
    <row r="818" spans="1:5" ht="102">
      <c r="A818" s="105" t="s">
        <v>129</v>
      </c>
      <c r="B818" s="51" t="s">
        <v>901</v>
      </c>
      <c r="C818" s="51" t="s">
        <v>1571</v>
      </c>
      <c r="D818" s="52">
        <v>-544000</v>
      </c>
      <c r="E818" s="57" t="s">
        <v>905</v>
      </c>
    </row>
    <row r="819" spans="1:5" ht="51">
      <c r="A819" s="105" t="s">
        <v>129</v>
      </c>
      <c r="B819" s="51" t="s">
        <v>212</v>
      </c>
      <c r="C819" s="51" t="s">
        <v>1572</v>
      </c>
      <c r="D819" s="52">
        <v>-29195</v>
      </c>
      <c r="E819" s="57" t="s">
        <v>905</v>
      </c>
    </row>
    <row r="820" spans="1:5" ht="68">
      <c r="A820" s="105" t="s">
        <v>129</v>
      </c>
      <c r="B820" s="51" t="s">
        <v>902</v>
      </c>
      <c r="C820" s="51" t="s">
        <v>1573</v>
      </c>
      <c r="D820" s="52">
        <v>-11049483</v>
      </c>
      <c r="E820" s="57" t="s">
        <v>905</v>
      </c>
    </row>
    <row r="821" spans="1:5" ht="34">
      <c r="A821" s="105" t="s">
        <v>592</v>
      </c>
      <c r="B821" s="51" t="s">
        <v>903</v>
      </c>
      <c r="C821" s="51" t="s">
        <v>1574</v>
      </c>
      <c r="D821" s="52">
        <v>-190000</v>
      </c>
      <c r="E821" s="57" t="s">
        <v>905</v>
      </c>
    </row>
    <row r="822" spans="1:5" ht="34">
      <c r="A822" s="105" t="s">
        <v>713</v>
      </c>
      <c r="B822" s="51" t="s">
        <v>723</v>
      </c>
      <c r="C822" s="51" t="s">
        <v>1575</v>
      </c>
      <c r="D822" s="52">
        <v>-164000</v>
      </c>
      <c r="E822" s="57" t="s">
        <v>905</v>
      </c>
    </row>
    <row r="823" spans="1:5" ht="34">
      <c r="A823" s="105" t="s">
        <v>713</v>
      </c>
      <c r="B823" s="51" t="s">
        <v>716</v>
      </c>
      <c r="C823" s="51" t="s">
        <v>1576</v>
      </c>
      <c r="D823" s="52">
        <v>-10000</v>
      </c>
      <c r="E823" s="57" t="s">
        <v>905</v>
      </c>
    </row>
    <row r="824" spans="1:5" s="56" customFormat="1">
      <c r="A824" s="174" t="s">
        <v>728</v>
      </c>
      <c r="B824" s="54" t="s">
        <v>728</v>
      </c>
      <c r="C824" s="54" t="s">
        <v>1378</v>
      </c>
      <c r="D824" s="55">
        <v>174</v>
      </c>
      <c r="E824" s="57" t="s">
        <v>905</v>
      </c>
    </row>
    <row r="825" spans="1:5" s="56" customFormat="1">
      <c r="A825" s="174" t="s">
        <v>728</v>
      </c>
      <c r="B825" s="54" t="s">
        <v>728</v>
      </c>
      <c r="C825" s="54" t="s">
        <v>1378</v>
      </c>
      <c r="D825" s="55">
        <v>-816</v>
      </c>
      <c r="E825" s="57" t="s">
        <v>905</v>
      </c>
    </row>
  </sheetData>
  <sheetProtection formatCells="0" formatColumns="0" formatRows="0" autoFilter="0"/>
  <autoFilter ref="A1:E825" xr:uid="{1AF6267A-DFF2-4D21-B013-F75BBDA3A546}"/>
  <phoneticPr fontId="1" type="noConversion"/>
  <pageMargins left="0.23622047244094491" right="0.23622047244094491" top="0.74803149606299213" bottom="0.74803149606299213" header="0.31496062992125984" footer="0.31496062992125984"/>
  <pageSetup paperSize="9" scale="83" fitToHeight="0" orientation="portrait" r:id="rId1"/>
  <headerFooter>
    <oddFooter>第 &amp;P 頁，共 &amp;N 頁</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CF131-041C-481E-BF4A-FD5A3166FCA9}">
  <sheetPr>
    <tabColor rgb="FF92D050"/>
  </sheetPr>
  <dimension ref="A1:D27"/>
  <sheetViews>
    <sheetView tabSelected="1" workbookViewId="0">
      <pane xSplit="1" ySplit="2" topLeftCell="B15" activePane="bottomRight" state="frozen"/>
      <selection pane="topRight" activeCell="B1" sqref="B1"/>
      <selection pane="bottomLeft" activeCell="A3" sqref="A3"/>
      <selection pane="bottomRight" activeCell="A25" sqref="A25"/>
    </sheetView>
  </sheetViews>
  <sheetFormatPr defaultRowHeight="17"/>
  <cols>
    <col min="1" max="1" width="19.453125" style="3" bestFit="1" customWidth="1"/>
    <col min="2" max="4" width="17.36328125" style="3" bestFit="1" customWidth="1"/>
    <col min="5" max="16384" width="8.7265625" style="3"/>
  </cols>
  <sheetData>
    <row r="1" spans="1:4">
      <c r="A1" s="86" t="s">
        <v>908</v>
      </c>
      <c r="B1" s="86" t="s">
        <v>909</v>
      </c>
      <c r="C1" s="86"/>
      <c r="D1" s="86"/>
    </row>
    <row r="2" spans="1:4" s="45" customFormat="1">
      <c r="A2" s="86" t="s">
        <v>906</v>
      </c>
      <c r="B2" s="86" t="s">
        <v>904</v>
      </c>
      <c r="C2" s="37" t="s">
        <v>905</v>
      </c>
      <c r="D2" s="86" t="s">
        <v>907</v>
      </c>
    </row>
    <row r="3" spans="1:4">
      <c r="A3" s="84" t="s">
        <v>360</v>
      </c>
      <c r="B3" s="175">
        <v>631473925</v>
      </c>
      <c r="C3" s="175">
        <v>277598000</v>
      </c>
      <c r="D3" s="85">
        <v>909071925</v>
      </c>
    </row>
    <row r="4" spans="1:4">
      <c r="A4" s="84" t="s">
        <v>539</v>
      </c>
      <c r="B4" s="175">
        <v>56017400</v>
      </c>
      <c r="C4" s="175">
        <v>25026000</v>
      </c>
      <c r="D4" s="85">
        <v>81043400</v>
      </c>
    </row>
    <row r="5" spans="1:4">
      <c r="A5" s="106" t="s">
        <v>120</v>
      </c>
      <c r="B5" s="176">
        <v>65666000</v>
      </c>
      <c r="C5" s="177">
        <v>916250</v>
      </c>
      <c r="D5" s="87">
        <v>66582250</v>
      </c>
    </row>
    <row r="6" spans="1:4">
      <c r="A6" s="84" t="s">
        <v>889</v>
      </c>
      <c r="B6" s="175">
        <v>19896510</v>
      </c>
      <c r="C6" s="175">
        <v>48650705</v>
      </c>
      <c r="D6" s="85">
        <v>68547215</v>
      </c>
    </row>
    <row r="7" spans="1:4">
      <c r="A7" s="84" t="s">
        <v>353</v>
      </c>
      <c r="B7" s="175">
        <v>36729000</v>
      </c>
      <c r="C7" s="175"/>
      <c r="D7" s="85">
        <v>36729000</v>
      </c>
    </row>
    <row r="8" spans="1:4">
      <c r="A8" s="106" t="s">
        <v>129</v>
      </c>
      <c r="B8" s="175">
        <v>2834284690</v>
      </c>
      <c r="C8" s="177">
        <v>226244689</v>
      </c>
      <c r="D8" s="87">
        <v>3060529379</v>
      </c>
    </row>
    <row r="9" spans="1:4">
      <c r="A9" s="84" t="s">
        <v>710</v>
      </c>
      <c r="B9" s="175">
        <v>4835984</v>
      </c>
      <c r="C9" s="175">
        <v>90000</v>
      </c>
      <c r="D9" s="85">
        <v>4925984</v>
      </c>
    </row>
    <row r="10" spans="1:4">
      <c r="A10" s="106" t="s">
        <v>713</v>
      </c>
      <c r="B10" s="175">
        <v>47944700</v>
      </c>
      <c r="C10" s="177">
        <v>3376000</v>
      </c>
      <c r="D10" s="87">
        <v>51320700</v>
      </c>
    </row>
    <row r="11" spans="1:4">
      <c r="A11" s="106" t="s">
        <v>228</v>
      </c>
      <c r="B11" s="175">
        <v>106348822</v>
      </c>
      <c r="C11" s="177">
        <v>1603000</v>
      </c>
      <c r="D11" s="87">
        <v>107951822</v>
      </c>
    </row>
    <row r="12" spans="1:4">
      <c r="A12" s="84" t="s">
        <v>118</v>
      </c>
      <c r="B12" s="175">
        <v>2272000</v>
      </c>
      <c r="C12" s="175"/>
      <c r="D12" s="85">
        <v>2272000</v>
      </c>
    </row>
    <row r="13" spans="1:4">
      <c r="A13" s="84" t="s">
        <v>888</v>
      </c>
      <c r="B13" s="175"/>
      <c r="C13" s="175">
        <v>5400000</v>
      </c>
      <c r="D13" s="85">
        <v>5400000</v>
      </c>
    </row>
    <row r="14" spans="1:4">
      <c r="A14" s="84" t="s">
        <v>669</v>
      </c>
      <c r="B14" s="175">
        <v>369894413</v>
      </c>
      <c r="C14" s="175">
        <v>101711259</v>
      </c>
      <c r="D14" s="85">
        <v>471605672</v>
      </c>
    </row>
    <row r="15" spans="1:4">
      <c r="A15" s="84" t="s">
        <v>654</v>
      </c>
      <c r="B15" s="175">
        <v>34223000</v>
      </c>
      <c r="C15" s="175"/>
      <c r="D15" s="85">
        <v>34223000</v>
      </c>
    </row>
    <row r="16" spans="1:4">
      <c r="A16" s="84" t="s">
        <v>581</v>
      </c>
      <c r="B16" s="175">
        <v>61139000</v>
      </c>
      <c r="C16" s="175"/>
      <c r="D16" s="85">
        <v>61139000</v>
      </c>
    </row>
    <row r="17" spans="1:4">
      <c r="A17" s="84" t="s">
        <v>119</v>
      </c>
      <c r="B17" s="175">
        <v>5436000</v>
      </c>
      <c r="C17" s="175"/>
      <c r="D17" s="85">
        <v>5436000</v>
      </c>
    </row>
    <row r="18" spans="1:4">
      <c r="A18" s="106" t="s">
        <v>378</v>
      </c>
      <c r="B18" s="175">
        <v>2734513770</v>
      </c>
      <c r="C18" s="177">
        <v>193126619</v>
      </c>
      <c r="D18" s="87">
        <v>2927640389</v>
      </c>
    </row>
    <row r="19" spans="1:4">
      <c r="A19" s="84" t="s">
        <v>668</v>
      </c>
      <c r="B19" s="175">
        <v>3174000</v>
      </c>
      <c r="C19" s="175"/>
      <c r="D19" s="85">
        <v>3174000</v>
      </c>
    </row>
    <row r="20" spans="1:4">
      <c r="A20" s="84" t="s">
        <v>248</v>
      </c>
      <c r="B20" s="175">
        <v>327613834</v>
      </c>
      <c r="C20" s="175">
        <v>169726000</v>
      </c>
      <c r="D20" s="85">
        <v>497339834</v>
      </c>
    </row>
    <row r="21" spans="1:4">
      <c r="A21" s="106" t="s">
        <v>592</v>
      </c>
      <c r="B21" s="175">
        <v>514112346</v>
      </c>
      <c r="C21" s="177">
        <v>23618300</v>
      </c>
      <c r="D21" s="87">
        <v>537730646</v>
      </c>
    </row>
    <row r="22" spans="1:4">
      <c r="A22" s="84" t="s">
        <v>630</v>
      </c>
      <c r="B22" s="175">
        <v>226193044</v>
      </c>
      <c r="C22" s="175">
        <v>20012500</v>
      </c>
      <c r="D22" s="85">
        <v>246205544</v>
      </c>
    </row>
    <row r="23" spans="1:4">
      <c r="A23" s="84" t="s">
        <v>576</v>
      </c>
      <c r="B23" s="175">
        <v>8424419</v>
      </c>
      <c r="C23" s="175">
        <v>333320</v>
      </c>
      <c r="D23" s="85">
        <v>8757739</v>
      </c>
    </row>
    <row r="24" spans="1:4">
      <c r="A24" s="84" t="s">
        <v>344</v>
      </c>
      <c r="B24" s="175">
        <v>22485000</v>
      </c>
      <c r="C24" s="175">
        <v>25448000</v>
      </c>
      <c r="D24" s="85">
        <v>47933000</v>
      </c>
    </row>
    <row r="25" spans="1:4">
      <c r="A25" s="106" t="s">
        <v>728</v>
      </c>
      <c r="B25" s="175">
        <v>143</v>
      </c>
      <c r="C25" s="175">
        <v>-642</v>
      </c>
      <c r="D25" s="85">
        <v>-499</v>
      </c>
    </row>
    <row r="26" spans="1:4">
      <c r="A26" s="88" t="s">
        <v>907</v>
      </c>
      <c r="B26" s="87">
        <v>8112678000</v>
      </c>
      <c r="C26" s="87">
        <v>1122880000</v>
      </c>
      <c r="D26" s="87">
        <v>9235558000</v>
      </c>
    </row>
    <row r="27" spans="1:4">
      <c r="A27"/>
      <c r="B27"/>
      <c r="C27"/>
      <c r="D27"/>
    </row>
  </sheetData>
  <sheetProtection formatCells="0" formatColumns="0" formatRows="0" autoFilter="0"/>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28F78-6D93-4907-9B04-AE718F7DE405}">
  <sheetPr codeName="工作表4">
    <tabColor theme="5"/>
  </sheetPr>
  <dimension ref="A1:C15"/>
  <sheetViews>
    <sheetView workbookViewId="0">
      <pane ySplit="1" topLeftCell="A2" activePane="bottomLeft" state="frozen"/>
      <selection pane="bottomLeft"/>
    </sheetView>
  </sheetViews>
  <sheetFormatPr defaultRowHeight="17"/>
  <cols>
    <col min="1" max="1" width="45.6328125" style="35" customWidth="1"/>
    <col min="2" max="3" width="45.6328125" style="3" customWidth="1"/>
    <col min="4" max="16384" width="8.7265625" style="3"/>
  </cols>
  <sheetData>
    <row r="1" spans="1:3">
      <c r="A1" s="37" t="s">
        <v>66</v>
      </c>
      <c r="B1" s="37" t="s">
        <v>68</v>
      </c>
      <c r="C1" s="37" t="s">
        <v>1581</v>
      </c>
    </row>
    <row r="2" spans="1:3" ht="34">
      <c r="A2" s="29" t="s">
        <v>69</v>
      </c>
      <c r="B2" s="29" t="s">
        <v>83</v>
      </c>
      <c r="C2" s="80" t="s">
        <v>1578</v>
      </c>
    </row>
    <row r="3" spans="1:3" ht="68">
      <c r="A3" s="29" t="s">
        <v>70</v>
      </c>
      <c r="B3" s="29" t="s">
        <v>84</v>
      </c>
      <c r="C3" s="80" t="s">
        <v>1579</v>
      </c>
    </row>
    <row r="4" spans="1:3" ht="34">
      <c r="A4" s="29" t="s">
        <v>71</v>
      </c>
      <c r="B4" s="29" t="s">
        <v>85</v>
      </c>
      <c r="C4" s="80" t="s">
        <v>1580</v>
      </c>
    </row>
    <row r="5" spans="1:3" ht="34">
      <c r="A5" s="29" t="s">
        <v>72</v>
      </c>
      <c r="B5" s="29" t="s">
        <v>86</v>
      </c>
    </row>
    <row r="6" spans="1:3" ht="34">
      <c r="A6" s="29" t="s">
        <v>73</v>
      </c>
      <c r="B6" s="29" t="s">
        <v>87</v>
      </c>
    </row>
    <row r="7" spans="1:3" ht="34">
      <c r="A7" s="29" t="s">
        <v>74</v>
      </c>
      <c r="B7" s="29" t="s">
        <v>88</v>
      </c>
    </row>
    <row r="8" spans="1:3" ht="68">
      <c r="A8" s="29" t="s">
        <v>75</v>
      </c>
      <c r="B8" s="29" t="s">
        <v>89</v>
      </c>
    </row>
    <row r="9" spans="1:3" ht="34">
      <c r="A9" s="29" t="s">
        <v>76</v>
      </c>
      <c r="B9" s="29" t="s">
        <v>90</v>
      </c>
    </row>
    <row r="10" spans="1:3" ht="51">
      <c r="A10" s="29" t="s">
        <v>77</v>
      </c>
      <c r="B10" s="29" t="s">
        <v>91</v>
      </c>
    </row>
    <row r="11" spans="1:3" ht="68">
      <c r="A11" s="29" t="s">
        <v>78</v>
      </c>
      <c r="B11" s="29" t="s">
        <v>92</v>
      </c>
    </row>
    <row r="12" spans="1:3" ht="51">
      <c r="A12" s="29" t="s">
        <v>79</v>
      </c>
      <c r="B12" s="29"/>
    </row>
    <row r="13" spans="1:3" ht="34">
      <c r="A13" s="29" t="s">
        <v>80</v>
      </c>
      <c r="B13" s="29"/>
    </row>
    <row r="14" spans="1:3" ht="34">
      <c r="A14" s="29" t="s">
        <v>81</v>
      </c>
      <c r="B14" s="29"/>
    </row>
    <row r="15" spans="1:3">
      <c r="A15" s="29" t="s">
        <v>82</v>
      </c>
      <c r="B15" s="29"/>
    </row>
  </sheetData>
  <sheetProtection algorithmName="SHA-512" hashValue="AwsQWdhI6M3QAKHIrFn8LG1NsqiuCKjlw9FCe3Lu1cJxAqZONlX9fO/MLbTBuPI7NpjfdAxb1oORN786dYVwsQ==" saltValue="Ajy/EJYYNawmqyrOwzSrmg==" spinCount="100000" sheet="1" formatCells="0" formatColumns="0" formatRows="0" autoFilter="0"/>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具名範圍</vt:lpstr>
      </vt:variant>
      <vt:variant>
        <vt:i4>5</vt:i4>
      </vt:variant>
    </vt:vector>
  </HeadingPairs>
  <TitlesOfParts>
    <vt:vector size="12" baseType="lpstr">
      <vt:lpstr>說明</vt:lpstr>
      <vt:lpstr>(請填寫)附表1</vt:lpstr>
      <vt:lpstr>(請填寫)附表1-1</vt:lpstr>
      <vt:lpstr>備註</vt:lpstr>
      <vt:lpstr>(供參)114總&amp;追(1217修正黃底)</vt:lpstr>
      <vt:lpstr>(供參)樞紐(1217修正黃底)</vt:lpstr>
      <vt:lpstr>類型</vt:lpstr>
      <vt:lpstr>'(請填寫)附表1'!Print_Area</vt:lpstr>
      <vt:lpstr>'(請填寫)附表1-1'!Print_Area</vt:lpstr>
      <vt:lpstr>'(供參)114總&amp;追(1217修正黃底)'!Print_Titles</vt:lpstr>
      <vt:lpstr>'(請填寫)附表1'!Print_Titles</vt:lpstr>
      <vt:lpstr>'(請填寫)附表1-1'!Print_Titles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Blair Wang</dc:creator>
  <cp:lastModifiedBy>銘慧 簡</cp:lastModifiedBy>
  <cp:lastPrinted>2025-12-16T01:39:22Z</cp:lastPrinted>
  <dcterms:created xsi:type="dcterms:W3CDTF">2020-05-29T13:44:41Z</dcterms:created>
  <dcterms:modified xsi:type="dcterms:W3CDTF">2025-12-18T00:24:00Z</dcterms:modified>
</cp:coreProperties>
</file>