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國中人事\01.員額編制\114\"/>
    </mc:Choice>
  </mc:AlternateContent>
  <bookViews>
    <workbookView xWindow="0" yWindow="0" windowWidth="28800" windowHeight="10755"/>
  </bookViews>
  <sheets>
    <sheet name="114預估" sheetId="1" r:id="rId1"/>
    <sheet name="偏遠地區學校合理員額" sheetId="3" r:id="rId2"/>
    <sheet name="114預估國中班級數" sheetId="2" r:id="rId3"/>
    <sheet name="114預估班級數和113班級數之差異" sheetId="4" r:id="rId4"/>
  </sheets>
  <definedNames>
    <definedName name="_xlnm._FilterDatabase" localSheetId="0" hidden="1">'114預估'!$A$5:$AF$37</definedName>
    <definedName name="_xlnm._FilterDatabase" localSheetId="3" hidden="1">'114預估班級數和113班級數之差異'!$A$5:$AU$37</definedName>
    <definedName name="_xlnm._FilterDatabase" localSheetId="2" hidden="1">'114預估國中班級數'!$A$5:$E$38</definedName>
    <definedName name="_xlnm._FilterDatabase" localSheetId="1" hidden="1">偏遠地區學校合理員額!$A$5:$W$27</definedName>
    <definedName name="_xlnm.Print_Area" localSheetId="0">'114預估'!$A$1:$AD$40</definedName>
    <definedName name="_xlnm.Print_Area" localSheetId="1">偏遠地區學校合理員額!$A$1:$V$27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AT37" i="4" l="1"/>
  <c r="AS37" i="4"/>
  <c r="AR37" i="4"/>
  <c r="AQ37" i="4"/>
  <c r="AN37" i="4"/>
  <c r="AM37" i="4"/>
  <c r="AL37" i="4"/>
  <c r="AK37" i="4"/>
  <c r="AJ37" i="4"/>
  <c r="AI37" i="4"/>
  <c r="AH37" i="4"/>
  <c r="AG37" i="4"/>
  <c r="W37" i="4"/>
  <c r="U37" i="4"/>
  <c r="T37" i="4"/>
  <c r="S37" i="4"/>
  <c r="R37" i="4"/>
  <c r="Q37" i="4" s="1"/>
  <c r="P37" i="4"/>
  <c r="O37" i="4"/>
  <c r="N37" i="4"/>
  <c r="M37" i="4" s="1"/>
  <c r="L37" i="4"/>
  <c r="K37" i="4"/>
  <c r="J37" i="4"/>
  <c r="I37" i="4" s="1"/>
  <c r="H37" i="4"/>
  <c r="G37" i="4"/>
  <c r="F37" i="4"/>
  <c r="E37" i="4" s="1"/>
  <c r="AU36" i="4"/>
  <c r="AC36" i="4"/>
  <c r="AB36" i="4"/>
  <c r="AD36" i="4" s="1"/>
  <c r="AA36" i="4"/>
  <c r="Y36" i="4"/>
  <c r="X36" i="4"/>
  <c r="Z36" i="4" s="1"/>
  <c r="Q36" i="4"/>
  <c r="V36" i="4" s="1"/>
  <c r="M36" i="4"/>
  <c r="AO36" i="4" s="1"/>
  <c r="I36" i="4"/>
  <c r="E36" i="4"/>
  <c r="AU35" i="4"/>
  <c r="AC35" i="4"/>
  <c r="AB35" i="4"/>
  <c r="AD35" i="4" s="1"/>
  <c r="AA35" i="4"/>
  <c r="Y35" i="4"/>
  <c r="X35" i="4"/>
  <c r="Z35" i="4" s="1"/>
  <c r="Q35" i="4"/>
  <c r="V35" i="4" s="1"/>
  <c r="M35" i="4"/>
  <c r="AO35" i="4" s="1"/>
  <c r="I35" i="4"/>
  <c r="E35" i="4"/>
  <c r="AU34" i="4"/>
  <c r="AC34" i="4"/>
  <c r="AB34" i="4"/>
  <c r="AD34" i="4" s="1"/>
  <c r="AA34" i="4"/>
  <c r="Y34" i="4"/>
  <c r="X34" i="4"/>
  <c r="Z34" i="4" s="1"/>
  <c r="Q34" i="4"/>
  <c r="V34" i="4" s="1"/>
  <c r="M34" i="4"/>
  <c r="AO34" i="4" s="1"/>
  <c r="I34" i="4"/>
  <c r="E34" i="4"/>
  <c r="AU33" i="4"/>
  <c r="AC33" i="4"/>
  <c r="AB33" i="4"/>
  <c r="AD33" i="4" s="1"/>
  <c r="AA33" i="4"/>
  <c r="Y33" i="4"/>
  <c r="X33" i="4"/>
  <c r="Z33" i="4" s="1"/>
  <c r="Q33" i="4"/>
  <c r="V33" i="4" s="1"/>
  <c r="M33" i="4"/>
  <c r="AO33" i="4" s="1"/>
  <c r="I33" i="4"/>
  <c r="E33" i="4"/>
  <c r="AU32" i="4"/>
  <c r="AC32" i="4"/>
  <c r="AB32" i="4"/>
  <c r="AD32" i="4" s="1"/>
  <c r="AA32" i="4"/>
  <c r="Y32" i="4"/>
  <c r="X32" i="4"/>
  <c r="Z32" i="4" s="1"/>
  <c r="Q32" i="4"/>
  <c r="V32" i="4" s="1"/>
  <c r="M32" i="4"/>
  <c r="AO32" i="4" s="1"/>
  <c r="I32" i="4"/>
  <c r="E32" i="4"/>
  <c r="AU31" i="4"/>
  <c r="AP31" i="4"/>
  <c r="AC31" i="4"/>
  <c r="AB31" i="4"/>
  <c r="AD31" i="4" s="1"/>
  <c r="AA31" i="4"/>
  <c r="Y31" i="4"/>
  <c r="X31" i="4"/>
  <c r="Z31" i="4" s="1"/>
  <c r="Q31" i="4"/>
  <c r="V31" i="4" s="1"/>
  <c r="M31" i="4"/>
  <c r="AO31" i="4" s="1"/>
  <c r="I31" i="4"/>
  <c r="E31" i="4"/>
  <c r="AU30" i="4"/>
  <c r="AC30" i="4"/>
  <c r="AB30" i="4"/>
  <c r="AD30" i="4" s="1"/>
  <c r="AA30" i="4"/>
  <c r="Y30" i="4"/>
  <c r="X30" i="4"/>
  <c r="Z30" i="4" s="1"/>
  <c r="Q30" i="4"/>
  <c r="AP30" i="4" s="1"/>
  <c r="M30" i="4"/>
  <c r="AO30" i="4" s="1"/>
  <c r="I30" i="4"/>
  <c r="E30" i="4"/>
  <c r="AU29" i="4"/>
  <c r="AC29" i="4"/>
  <c r="AB29" i="4"/>
  <c r="AD29" i="4" s="1"/>
  <c r="AA29" i="4"/>
  <c r="Y29" i="4"/>
  <c r="X29" i="4"/>
  <c r="Z29" i="4" s="1"/>
  <c r="Q29" i="4"/>
  <c r="AP29" i="4" s="1"/>
  <c r="M29" i="4"/>
  <c r="AO29" i="4" s="1"/>
  <c r="I29" i="4"/>
  <c r="E29" i="4"/>
  <c r="AU28" i="4"/>
  <c r="AC28" i="4"/>
  <c r="AB28" i="4"/>
  <c r="AD28" i="4" s="1"/>
  <c r="AA28" i="4"/>
  <c r="Y28" i="4"/>
  <c r="X28" i="4"/>
  <c r="Z28" i="4" s="1"/>
  <c r="Q28" i="4"/>
  <c r="AP28" i="4" s="1"/>
  <c r="M28" i="4"/>
  <c r="AO28" i="4" s="1"/>
  <c r="I28" i="4"/>
  <c r="E28" i="4"/>
  <c r="AU27" i="4"/>
  <c r="AC27" i="4"/>
  <c r="AB27" i="4"/>
  <c r="AD27" i="4" s="1"/>
  <c r="AA27" i="4"/>
  <c r="Y27" i="4"/>
  <c r="X27" i="4"/>
  <c r="Z27" i="4" s="1"/>
  <c r="Q27" i="4"/>
  <c r="AP27" i="4" s="1"/>
  <c r="M27" i="4"/>
  <c r="AO27" i="4" s="1"/>
  <c r="I27" i="4"/>
  <c r="E27" i="4"/>
  <c r="AU26" i="4"/>
  <c r="AC26" i="4"/>
  <c r="AB26" i="4"/>
  <c r="AD26" i="4" s="1"/>
  <c r="AA26" i="4"/>
  <c r="Y26" i="4"/>
  <c r="X26" i="4"/>
  <c r="Z26" i="4" s="1"/>
  <c r="Q26" i="4"/>
  <c r="AP26" i="4" s="1"/>
  <c r="M26" i="4"/>
  <c r="AO26" i="4" s="1"/>
  <c r="I26" i="4"/>
  <c r="E26" i="4"/>
  <c r="AU25" i="4"/>
  <c r="AC25" i="4"/>
  <c r="AB25" i="4"/>
  <c r="AD25" i="4" s="1"/>
  <c r="AA25" i="4"/>
  <c r="Y25" i="4"/>
  <c r="X25" i="4"/>
  <c r="Z25" i="4" s="1"/>
  <c r="Q25" i="4"/>
  <c r="AP25" i="4" s="1"/>
  <c r="M25" i="4"/>
  <c r="AO25" i="4" s="1"/>
  <c r="I25" i="4"/>
  <c r="E25" i="4"/>
  <c r="AU24" i="4"/>
  <c r="AC24" i="4"/>
  <c r="AB24" i="4"/>
  <c r="AD24" i="4" s="1"/>
  <c r="AA24" i="4"/>
  <c r="Y24" i="4"/>
  <c r="X24" i="4"/>
  <c r="Z24" i="4" s="1"/>
  <c r="Q24" i="4"/>
  <c r="V24" i="4" s="1"/>
  <c r="M24" i="4"/>
  <c r="AO24" i="4" s="1"/>
  <c r="I24" i="4"/>
  <c r="E24" i="4"/>
  <c r="AU23" i="4"/>
  <c r="AC23" i="4"/>
  <c r="AB23" i="4"/>
  <c r="AD23" i="4" s="1"/>
  <c r="AA23" i="4"/>
  <c r="Y23" i="4"/>
  <c r="X23" i="4"/>
  <c r="Z23" i="4" s="1"/>
  <c r="Q23" i="4"/>
  <c r="AP23" i="4" s="1"/>
  <c r="M23" i="4"/>
  <c r="AO23" i="4" s="1"/>
  <c r="I23" i="4"/>
  <c r="E23" i="4"/>
  <c r="AU22" i="4"/>
  <c r="AC22" i="4"/>
  <c r="AB22" i="4"/>
  <c r="AD22" i="4" s="1"/>
  <c r="AA22" i="4"/>
  <c r="Y22" i="4"/>
  <c r="X22" i="4"/>
  <c r="Z22" i="4" s="1"/>
  <c r="Q22" i="4"/>
  <c r="AP22" i="4" s="1"/>
  <c r="M22" i="4"/>
  <c r="AO22" i="4" s="1"/>
  <c r="I22" i="4"/>
  <c r="E22" i="4"/>
  <c r="AU21" i="4"/>
  <c r="AP21" i="4"/>
  <c r="AC21" i="4"/>
  <c r="AB21" i="4"/>
  <c r="AD21" i="4" s="1"/>
  <c r="AA21" i="4"/>
  <c r="Y21" i="4"/>
  <c r="X21" i="4"/>
  <c r="Z21" i="4" s="1"/>
  <c r="Q21" i="4"/>
  <c r="V21" i="4" s="1"/>
  <c r="M21" i="4"/>
  <c r="AO21" i="4" s="1"/>
  <c r="I21" i="4"/>
  <c r="E21" i="4"/>
  <c r="AU20" i="4"/>
  <c r="AC20" i="4"/>
  <c r="AB20" i="4"/>
  <c r="AD20" i="4" s="1"/>
  <c r="AA20" i="4"/>
  <c r="Y20" i="4"/>
  <c r="X20" i="4"/>
  <c r="Z20" i="4" s="1"/>
  <c r="Q20" i="4"/>
  <c r="V20" i="4" s="1"/>
  <c r="M20" i="4"/>
  <c r="AO20" i="4" s="1"/>
  <c r="I20" i="4"/>
  <c r="E20" i="4"/>
  <c r="AU19" i="4"/>
  <c r="AC19" i="4"/>
  <c r="AB19" i="4"/>
  <c r="AD19" i="4" s="1"/>
  <c r="AA19" i="4"/>
  <c r="Y19" i="4"/>
  <c r="X19" i="4"/>
  <c r="Z19" i="4" s="1"/>
  <c r="Q19" i="4"/>
  <c r="V19" i="4" s="1"/>
  <c r="M19" i="4"/>
  <c r="AO19" i="4" s="1"/>
  <c r="I19" i="4"/>
  <c r="E19" i="4"/>
  <c r="AU18" i="4"/>
  <c r="AC18" i="4"/>
  <c r="AB18" i="4"/>
  <c r="AD18" i="4" s="1"/>
  <c r="AA18" i="4"/>
  <c r="Y18" i="4"/>
  <c r="X18" i="4"/>
  <c r="Z18" i="4" s="1"/>
  <c r="Q18" i="4"/>
  <c r="V18" i="4" s="1"/>
  <c r="M18" i="4"/>
  <c r="AO18" i="4" s="1"/>
  <c r="I18" i="4"/>
  <c r="E18" i="4"/>
  <c r="AU17" i="4"/>
  <c r="AC17" i="4"/>
  <c r="AB17" i="4"/>
  <c r="AD17" i="4" s="1"/>
  <c r="AA17" i="4"/>
  <c r="Y17" i="4"/>
  <c r="X17" i="4"/>
  <c r="Z17" i="4" s="1"/>
  <c r="Q17" i="4"/>
  <c r="V17" i="4" s="1"/>
  <c r="M17" i="4"/>
  <c r="AO17" i="4" s="1"/>
  <c r="I17" i="4"/>
  <c r="E17" i="4"/>
  <c r="AU16" i="4"/>
  <c r="AC16" i="4"/>
  <c r="AB16" i="4"/>
  <c r="AD16" i="4" s="1"/>
  <c r="AA16" i="4"/>
  <c r="Y16" i="4"/>
  <c r="X16" i="4"/>
  <c r="Z16" i="4" s="1"/>
  <c r="Q16" i="4"/>
  <c r="V16" i="4" s="1"/>
  <c r="M16" i="4"/>
  <c r="AO16" i="4" s="1"/>
  <c r="I16" i="4"/>
  <c r="E16" i="4"/>
  <c r="AU15" i="4"/>
  <c r="AC15" i="4"/>
  <c r="AB15" i="4"/>
  <c r="AD15" i="4" s="1"/>
  <c r="AA15" i="4"/>
  <c r="Y15" i="4"/>
  <c r="X15" i="4"/>
  <c r="Z15" i="4" s="1"/>
  <c r="Q15" i="4"/>
  <c r="V15" i="4" s="1"/>
  <c r="M15" i="4"/>
  <c r="AO15" i="4" s="1"/>
  <c r="I15" i="4"/>
  <c r="E15" i="4"/>
  <c r="AU14" i="4"/>
  <c r="AC14" i="4"/>
  <c r="AB14" i="4"/>
  <c r="AD14" i="4" s="1"/>
  <c r="AA14" i="4"/>
  <c r="Y14" i="4"/>
  <c r="X14" i="4"/>
  <c r="Z14" i="4" s="1"/>
  <c r="Q14" i="4"/>
  <c r="V14" i="4" s="1"/>
  <c r="M14" i="4"/>
  <c r="AO14" i="4" s="1"/>
  <c r="I14" i="4"/>
  <c r="E14" i="4"/>
  <c r="AU13" i="4"/>
  <c r="AP13" i="4"/>
  <c r="AC13" i="4"/>
  <c r="AB13" i="4"/>
  <c r="AD13" i="4" s="1"/>
  <c r="AA13" i="4"/>
  <c r="Z13" i="4"/>
  <c r="Y13" i="4"/>
  <c r="X13" i="4"/>
  <c r="Q13" i="4"/>
  <c r="V13" i="4" s="1"/>
  <c r="M13" i="4"/>
  <c r="AO13" i="4" s="1"/>
  <c r="I13" i="4"/>
  <c r="E13" i="4"/>
  <c r="AU12" i="4"/>
  <c r="AP12" i="4"/>
  <c r="AC12" i="4"/>
  <c r="AB12" i="4"/>
  <c r="AD12" i="4" s="1"/>
  <c r="AA12" i="4"/>
  <c r="Z12" i="4"/>
  <c r="Y12" i="4"/>
  <c r="X12" i="4"/>
  <c r="Q12" i="4"/>
  <c r="V12" i="4" s="1"/>
  <c r="M12" i="4"/>
  <c r="AO12" i="4" s="1"/>
  <c r="I12" i="4"/>
  <c r="E12" i="4"/>
  <c r="AU11" i="4"/>
  <c r="AC11" i="4"/>
  <c r="AB11" i="4"/>
  <c r="AD11" i="4" s="1"/>
  <c r="AA11" i="4"/>
  <c r="Z11" i="4"/>
  <c r="Y11" i="4"/>
  <c r="X11" i="4"/>
  <c r="Q11" i="4"/>
  <c r="V11" i="4" s="1"/>
  <c r="M11" i="4"/>
  <c r="AO11" i="4" s="1"/>
  <c r="I11" i="4"/>
  <c r="E11" i="4"/>
  <c r="AU10" i="4"/>
  <c r="AC10" i="4"/>
  <c r="AB10" i="4"/>
  <c r="AD10" i="4" s="1"/>
  <c r="AA10" i="4"/>
  <c r="Z10" i="4"/>
  <c r="Y10" i="4"/>
  <c r="X10" i="4"/>
  <c r="Q10" i="4"/>
  <c r="AP10" i="4" s="1"/>
  <c r="M10" i="4"/>
  <c r="AO10" i="4" s="1"/>
  <c r="I10" i="4"/>
  <c r="E10" i="4"/>
  <c r="AU9" i="4"/>
  <c r="AC9" i="4"/>
  <c r="AB9" i="4"/>
  <c r="AA9" i="4"/>
  <c r="AD9" i="4" s="1"/>
  <c r="Z9" i="4"/>
  <c r="Y9" i="4"/>
  <c r="X9" i="4"/>
  <c r="Q9" i="4"/>
  <c r="V9" i="4" s="1"/>
  <c r="M9" i="4"/>
  <c r="AO9" i="4" s="1"/>
  <c r="I9" i="4"/>
  <c r="E9" i="4"/>
  <c r="AU8" i="4"/>
  <c r="AC8" i="4"/>
  <c r="AB8" i="4"/>
  <c r="AA8" i="4"/>
  <c r="AD8" i="4" s="1"/>
  <c r="Z8" i="4"/>
  <c r="Y8" i="4"/>
  <c r="X8" i="4"/>
  <c r="Q8" i="4"/>
  <c r="V8" i="4" s="1"/>
  <c r="M8" i="4"/>
  <c r="AO8" i="4" s="1"/>
  <c r="I8" i="4"/>
  <c r="E8" i="4"/>
  <c r="AU7" i="4"/>
  <c r="AC7" i="4"/>
  <c r="AB7" i="4"/>
  <c r="AA7" i="4"/>
  <c r="AD7" i="4" s="1"/>
  <c r="Z7" i="4"/>
  <c r="Y7" i="4"/>
  <c r="X7" i="4"/>
  <c r="Q7" i="4"/>
  <c r="V7" i="4" s="1"/>
  <c r="M7" i="4"/>
  <c r="AO7" i="4" s="1"/>
  <c r="I7" i="4"/>
  <c r="E7" i="4"/>
  <c r="AU6" i="4"/>
  <c r="AU37" i="4" s="1"/>
  <c r="AC6" i="4"/>
  <c r="AC37" i="4" s="1"/>
  <c r="AB6" i="4"/>
  <c r="AB37" i="4" s="1"/>
  <c r="AA6" i="4"/>
  <c r="AD6" i="4" s="1"/>
  <c r="Z6" i="4"/>
  <c r="Y6" i="4"/>
  <c r="Y37" i="4" s="1"/>
  <c r="X6" i="4"/>
  <c r="X37" i="4" s="1"/>
  <c r="Q6" i="4"/>
  <c r="V6" i="4" s="1"/>
  <c r="M6" i="4"/>
  <c r="AO6" i="4" s="1"/>
  <c r="I6" i="4"/>
  <c r="E6" i="4"/>
  <c r="AE6" i="4" l="1"/>
  <c r="AV6" i="4"/>
  <c r="AD37" i="4"/>
  <c r="AF6" i="4"/>
  <c r="AE14" i="4"/>
  <c r="AV14" i="4"/>
  <c r="AF14" i="4"/>
  <c r="AE17" i="4"/>
  <c r="AV17" i="4"/>
  <c r="AF17" i="4"/>
  <c r="AE20" i="4"/>
  <c r="AV20" i="4"/>
  <c r="AF20" i="4"/>
  <c r="AE33" i="4"/>
  <c r="AV33" i="4"/>
  <c r="AF33" i="4"/>
  <c r="AE36" i="4"/>
  <c r="AV36" i="4"/>
  <c r="AF36" i="4"/>
  <c r="AO37" i="4"/>
  <c r="AE12" i="4"/>
  <c r="AV12" i="4"/>
  <c r="AF12" i="4"/>
  <c r="AE13" i="4"/>
  <c r="AV13" i="4"/>
  <c r="AF13" i="4"/>
  <c r="AE23" i="4"/>
  <c r="AV23" i="4"/>
  <c r="AF23" i="4"/>
  <c r="AE26" i="4"/>
  <c r="AV26" i="4"/>
  <c r="AF26" i="4"/>
  <c r="AE29" i="4"/>
  <c r="AV29" i="4"/>
  <c r="AF29" i="4"/>
  <c r="AE11" i="4"/>
  <c r="AV11" i="4"/>
  <c r="AF11" i="4"/>
  <c r="AE16" i="4"/>
  <c r="AV16" i="4"/>
  <c r="AF16" i="4"/>
  <c r="AE19" i="4"/>
  <c r="AV19" i="4"/>
  <c r="AF19" i="4"/>
  <c r="AE32" i="4"/>
  <c r="AV32" i="4"/>
  <c r="AF32" i="4"/>
  <c r="AE35" i="4"/>
  <c r="AV35" i="4"/>
  <c r="AF35" i="4"/>
  <c r="AE9" i="4"/>
  <c r="AV9" i="4"/>
  <c r="AF9" i="4"/>
  <c r="AE10" i="4"/>
  <c r="AV10" i="4"/>
  <c r="AF10" i="4"/>
  <c r="Z37" i="4"/>
  <c r="AE22" i="4"/>
  <c r="AV22" i="4"/>
  <c r="AF22" i="4"/>
  <c r="AE25" i="4"/>
  <c r="AV25" i="4"/>
  <c r="AF25" i="4"/>
  <c r="AE28" i="4"/>
  <c r="AV28" i="4"/>
  <c r="AF28" i="4"/>
  <c r="AE31" i="4"/>
  <c r="AV31" i="4"/>
  <c r="AF31" i="4"/>
  <c r="AE8" i="4"/>
  <c r="AV8" i="4"/>
  <c r="AF8" i="4"/>
  <c r="AE15" i="4"/>
  <c r="AV15" i="4"/>
  <c r="AF15" i="4"/>
  <c r="AE18" i="4"/>
  <c r="AV18" i="4"/>
  <c r="AF18" i="4"/>
  <c r="AE21" i="4"/>
  <c r="AV21" i="4"/>
  <c r="AF21" i="4"/>
  <c r="AE34" i="4"/>
  <c r="AV34" i="4"/>
  <c r="AF34" i="4"/>
  <c r="AE7" i="4"/>
  <c r="AV7" i="4"/>
  <c r="AF7" i="4"/>
  <c r="AE24" i="4"/>
  <c r="AV24" i="4"/>
  <c r="AF24" i="4"/>
  <c r="AE27" i="4"/>
  <c r="AV27" i="4"/>
  <c r="AF27" i="4"/>
  <c r="AE30" i="4"/>
  <c r="AV30" i="4"/>
  <c r="AF30" i="4"/>
  <c r="AP18" i="4"/>
  <c r="AP6" i="4"/>
  <c r="AP7" i="4"/>
  <c r="AP8" i="4"/>
  <c r="AP9" i="4"/>
  <c r="AP11" i="4"/>
  <c r="AP14" i="4"/>
  <c r="AP15" i="4"/>
  <c r="AP16" i="4"/>
  <c r="AP17" i="4"/>
  <c r="AP19" i="4"/>
  <c r="AP20" i="4"/>
  <c r="AP24" i="4"/>
  <c r="AP32" i="4"/>
  <c r="AP33" i="4"/>
  <c r="AP34" i="4"/>
  <c r="AP35" i="4"/>
  <c r="AP36" i="4"/>
  <c r="V10" i="4"/>
  <c r="V37" i="4" s="1"/>
  <c r="V22" i="4"/>
  <c r="V23" i="4"/>
  <c r="V25" i="4"/>
  <c r="V26" i="4"/>
  <c r="V27" i="4"/>
  <c r="V28" i="4"/>
  <c r="V29" i="4"/>
  <c r="V30" i="4"/>
  <c r="AA37" i="4"/>
  <c r="R11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6" i="1"/>
  <c r="C6" i="3"/>
  <c r="C12" i="3"/>
  <c r="C7" i="3"/>
  <c r="C8" i="3"/>
  <c r="C9" i="3"/>
  <c r="C10" i="3"/>
  <c r="C11" i="3"/>
  <c r="F11" i="3" s="1"/>
  <c r="J11" i="3" s="1"/>
  <c r="K11" i="3" s="1"/>
  <c r="F12" i="3"/>
  <c r="C13" i="3"/>
  <c r="C14" i="3"/>
  <c r="C15" i="3"/>
  <c r="C16" i="3"/>
  <c r="C17" i="3"/>
  <c r="F17" i="3" s="1"/>
  <c r="J17" i="3" s="1"/>
  <c r="K17" i="3" s="1"/>
  <c r="C18" i="3"/>
  <c r="E18" i="3" s="1"/>
  <c r="C19" i="3"/>
  <c r="C20" i="3"/>
  <c r="C21" i="3"/>
  <c r="C22" i="3"/>
  <c r="C23" i="3"/>
  <c r="D23" i="3" s="1"/>
  <c r="C24" i="3"/>
  <c r="F24" i="3" s="1"/>
  <c r="C25" i="3"/>
  <c r="C26" i="3"/>
  <c r="E6" i="3"/>
  <c r="F9" i="3"/>
  <c r="D10" i="3"/>
  <c r="D11" i="3"/>
  <c r="E15" i="3"/>
  <c r="F16" i="3"/>
  <c r="F21" i="3"/>
  <c r="F22" i="3"/>
  <c r="Q26" i="3"/>
  <c r="N26" i="3"/>
  <c r="F26" i="3"/>
  <c r="J26" i="3" s="1"/>
  <c r="K26" i="3" s="1"/>
  <c r="D26" i="3"/>
  <c r="Q25" i="3"/>
  <c r="N25" i="3"/>
  <c r="D25" i="3"/>
  <c r="F25" i="3"/>
  <c r="Q24" i="3"/>
  <c r="N24" i="3"/>
  <c r="R24" i="3" s="1"/>
  <c r="Q23" i="3"/>
  <c r="N23" i="3"/>
  <c r="Q22" i="3"/>
  <c r="N22" i="3"/>
  <c r="Q21" i="3"/>
  <c r="N21" i="3"/>
  <c r="R21" i="3" s="1"/>
  <c r="Q20" i="3"/>
  <c r="N20" i="3"/>
  <c r="F20" i="3"/>
  <c r="J20" i="3" s="1"/>
  <c r="K20" i="3" s="1"/>
  <c r="D20" i="3"/>
  <c r="Q19" i="3"/>
  <c r="N19" i="3"/>
  <c r="D19" i="3"/>
  <c r="F19" i="3"/>
  <c r="R18" i="3"/>
  <c r="Q18" i="3"/>
  <c r="N18" i="3"/>
  <c r="Q17" i="3"/>
  <c r="N17" i="3"/>
  <c r="R17" i="3" s="1"/>
  <c r="Q16" i="3"/>
  <c r="N16" i="3"/>
  <c r="R15" i="3"/>
  <c r="Q15" i="3"/>
  <c r="N15" i="3"/>
  <c r="Q14" i="3"/>
  <c r="N14" i="3"/>
  <c r="F14" i="3"/>
  <c r="J14" i="3" s="1"/>
  <c r="K14" i="3" s="1"/>
  <c r="D14" i="3"/>
  <c r="Q13" i="3"/>
  <c r="R13" i="3" s="1"/>
  <c r="N13" i="3"/>
  <c r="D13" i="3"/>
  <c r="F13" i="3"/>
  <c r="R12" i="3"/>
  <c r="Q12" i="3"/>
  <c r="N12" i="3"/>
  <c r="Q11" i="3"/>
  <c r="N11" i="3"/>
  <c r="Q10" i="3"/>
  <c r="N10" i="3"/>
  <c r="R10" i="3" s="1"/>
  <c r="F10" i="3"/>
  <c r="R9" i="3"/>
  <c r="Q9" i="3"/>
  <c r="N9" i="3"/>
  <c r="Q8" i="3"/>
  <c r="N8" i="3"/>
  <c r="F8" i="3"/>
  <c r="J8" i="3" s="1"/>
  <c r="K8" i="3" s="1"/>
  <c r="D8" i="3"/>
  <c r="Q7" i="3"/>
  <c r="N7" i="3"/>
  <c r="D7" i="3"/>
  <c r="F7" i="3"/>
  <c r="Q6" i="3"/>
  <c r="N6" i="3"/>
  <c r="R6" i="3" s="1"/>
  <c r="J6" i="1"/>
  <c r="I13" i="1"/>
  <c r="AF37" i="4" l="1"/>
  <c r="AP37" i="4"/>
  <c r="AE37" i="4"/>
  <c r="E24" i="3"/>
  <c r="H24" i="3" s="1"/>
  <c r="I24" i="3" s="1"/>
  <c r="F6" i="3"/>
  <c r="D17" i="3"/>
  <c r="E21" i="3"/>
  <c r="E9" i="3"/>
  <c r="F15" i="3"/>
  <c r="G15" i="3" s="1"/>
  <c r="F18" i="3"/>
  <c r="J18" i="3" s="1"/>
  <c r="K18" i="3" s="1"/>
  <c r="R7" i="3"/>
  <c r="R14" i="3"/>
  <c r="R25" i="3"/>
  <c r="E12" i="3"/>
  <c r="H12" i="3" s="1"/>
  <c r="I12" i="3" s="1"/>
  <c r="D16" i="3"/>
  <c r="R20" i="3"/>
  <c r="F23" i="3"/>
  <c r="J23" i="3" s="1"/>
  <c r="K23" i="3" s="1"/>
  <c r="R16" i="3"/>
  <c r="R23" i="3"/>
  <c r="R8" i="3"/>
  <c r="R19" i="3"/>
  <c r="D22" i="3"/>
  <c r="R26" i="3"/>
  <c r="R11" i="3"/>
  <c r="R22" i="3"/>
  <c r="J6" i="3"/>
  <c r="K6" i="3" s="1"/>
  <c r="G6" i="3"/>
  <c r="H6" i="3"/>
  <c r="I6" i="3" s="1"/>
  <c r="G10" i="3"/>
  <c r="J10" i="3"/>
  <c r="K10" i="3" s="1"/>
  <c r="J24" i="3"/>
  <c r="K24" i="3" s="1"/>
  <c r="G24" i="3"/>
  <c r="H9" i="3"/>
  <c r="I9" i="3" s="1"/>
  <c r="J9" i="3"/>
  <c r="K9" i="3" s="1"/>
  <c r="G9" i="3"/>
  <c r="J13" i="3"/>
  <c r="K13" i="3" s="1"/>
  <c r="G13" i="3"/>
  <c r="J15" i="3"/>
  <c r="K15" i="3" s="1"/>
  <c r="H15" i="3"/>
  <c r="I15" i="3" s="1"/>
  <c r="J19" i="3"/>
  <c r="K19" i="3" s="1"/>
  <c r="G19" i="3"/>
  <c r="J12" i="3"/>
  <c r="K12" i="3" s="1"/>
  <c r="G12" i="3"/>
  <c r="G22" i="3"/>
  <c r="J22" i="3"/>
  <c r="K22" i="3" s="1"/>
  <c r="G16" i="3"/>
  <c r="J16" i="3"/>
  <c r="K16" i="3" s="1"/>
  <c r="J7" i="3"/>
  <c r="K7" i="3" s="1"/>
  <c r="G7" i="3"/>
  <c r="J21" i="3"/>
  <c r="K21" i="3" s="1"/>
  <c r="G21" i="3"/>
  <c r="H21" i="3"/>
  <c r="I21" i="3" s="1"/>
  <c r="G25" i="3"/>
  <c r="J25" i="3"/>
  <c r="K25" i="3" s="1"/>
  <c r="E8" i="3"/>
  <c r="E11" i="3"/>
  <c r="E14" i="3"/>
  <c r="E17" i="3"/>
  <c r="E20" i="3"/>
  <c r="E23" i="3"/>
  <c r="E26" i="3"/>
  <c r="E7" i="3"/>
  <c r="G8" i="3"/>
  <c r="E10" i="3"/>
  <c r="G11" i="3"/>
  <c r="E13" i="3"/>
  <c r="G14" i="3"/>
  <c r="E16" i="3"/>
  <c r="G17" i="3"/>
  <c r="E19" i="3"/>
  <c r="G20" i="3"/>
  <c r="E22" i="3"/>
  <c r="E25" i="3"/>
  <c r="G26" i="3"/>
  <c r="C27" i="3"/>
  <c r="D6" i="3"/>
  <c r="D9" i="3"/>
  <c r="D12" i="3"/>
  <c r="D15" i="3"/>
  <c r="D18" i="3"/>
  <c r="D21" i="3"/>
  <c r="D24" i="3"/>
  <c r="L45" i="1"/>
  <c r="L44" i="1"/>
  <c r="M43" i="1"/>
  <c r="L43" i="1"/>
  <c r="M42" i="1"/>
  <c r="F31" i="1"/>
  <c r="G23" i="3" l="1"/>
  <c r="S24" i="3"/>
  <c r="T24" i="3" s="1"/>
  <c r="U24" i="3" s="1"/>
  <c r="V24" i="3" s="1"/>
  <c r="H18" i="3"/>
  <c r="I18" i="3" s="1"/>
  <c r="G18" i="3"/>
  <c r="S9" i="3"/>
  <c r="T9" i="3" s="1"/>
  <c r="U9" i="3" s="1"/>
  <c r="V9" i="3" s="1"/>
  <c r="S12" i="3"/>
  <c r="T12" i="3" s="1"/>
  <c r="U12" i="3" s="1"/>
  <c r="V12" i="3" s="1"/>
  <c r="H10" i="3"/>
  <c r="I10" i="3" s="1"/>
  <c r="S10" i="3" s="1"/>
  <c r="T10" i="3" s="1"/>
  <c r="U10" i="3" s="1"/>
  <c r="V10" i="3" s="1"/>
  <c r="H20" i="3"/>
  <c r="I20" i="3" s="1"/>
  <c r="S20" i="3" s="1"/>
  <c r="T20" i="3" s="1"/>
  <c r="U20" i="3" s="1"/>
  <c r="V20" i="3" s="1"/>
  <c r="H25" i="3"/>
  <c r="I25" i="3" s="1"/>
  <c r="S25" i="3" s="1"/>
  <c r="T25" i="3" s="1"/>
  <c r="U25" i="3" s="1"/>
  <c r="V25" i="3" s="1"/>
  <c r="H16" i="3"/>
  <c r="I16" i="3" s="1"/>
  <c r="S16" i="3" s="1"/>
  <c r="T16" i="3" s="1"/>
  <c r="U16" i="3" s="1"/>
  <c r="V16" i="3" s="1"/>
  <c r="H7" i="3"/>
  <c r="I7" i="3" s="1"/>
  <c r="S7" i="3" s="1"/>
  <c r="T7" i="3" s="1"/>
  <c r="U7" i="3" s="1"/>
  <c r="V7" i="3" s="1"/>
  <c r="H11" i="3"/>
  <c r="I11" i="3" s="1"/>
  <c r="S11" i="3" s="1"/>
  <c r="T11" i="3" s="1"/>
  <c r="U11" i="3" s="1"/>
  <c r="V11" i="3" s="1"/>
  <c r="S21" i="3"/>
  <c r="T21" i="3" s="1"/>
  <c r="U21" i="3" s="1"/>
  <c r="V21" i="3" s="1"/>
  <c r="S15" i="3"/>
  <c r="T15" i="3" s="1"/>
  <c r="U15" i="3" s="1"/>
  <c r="V15" i="3" s="1"/>
  <c r="H17" i="3"/>
  <c r="I17" i="3" s="1"/>
  <c r="S17" i="3" s="1"/>
  <c r="T17" i="3" s="1"/>
  <c r="U17" i="3" s="1"/>
  <c r="V17" i="3" s="1"/>
  <c r="H14" i="3"/>
  <c r="I14" i="3" s="1"/>
  <c r="S14" i="3" s="1"/>
  <c r="T14" i="3" s="1"/>
  <c r="U14" i="3" s="1"/>
  <c r="V14" i="3" s="1"/>
  <c r="H26" i="3"/>
  <c r="I26" i="3" s="1"/>
  <c r="S26" i="3" s="1"/>
  <c r="T26" i="3" s="1"/>
  <c r="U26" i="3" s="1"/>
  <c r="V26" i="3" s="1"/>
  <c r="H8" i="3"/>
  <c r="I8" i="3" s="1"/>
  <c r="S8" i="3" s="1"/>
  <c r="T8" i="3" s="1"/>
  <c r="U8" i="3" s="1"/>
  <c r="V8" i="3" s="1"/>
  <c r="S6" i="3"/>
  <c r="T6" i="3" s="1"/>
  <c r="U6" i="3" s="1"/>
  <c r="H19" i="3"/>
  <c r="I19" i="3" s="1"/>
  <c r="S19" i="3" s="1"/>
  <c r="T19" i="3" s="1"/>
  <c r="U19" i="3" s="1"/>
  <c r="V19" i="3" s="1"/>
  <c r="E27" i="3"/>
  <c r="H22" i="3"/>
  <c r="I22" i="3" s="1"/>
  <c r="S22" i="3" s="1"/>
  <c r="T22" i="3" s="1"/>
  <c r="U22" i="3" s="1"/>
  <c r="V22" i="3" s="1"/>
  <c r="H13" i="3"/>
  <c r="I13" i="3" s="1"/>
  <c r="H23" i="3"/>
  <c r="I23" i="3" s="1"/>
  <c r="S13" i="3"/>
  <c r="T13" i="3" s="1"/>
  <c r="U13" i="3" s="1"/>
  <c r="V13" i="3" s="1"/>
  <c r="M41" i="1"/>
  <c r="G37" i="1"/>
  <c r="S23" i="3" l="1"/>
  <c r="T23" i="3" s="1"/>
  <c r="U23" i="3" s="1"/>
  <c r="V23" i="3" s="1"/>
  <c r="S18" i="3"/>
  <c r="T18" i="3" s="1"/>
  <c r="U18" i="3" s="1"/>
  <c r="V18" i="3" s="1"/>
  <c r="V6" i="3"/>
  <c r="D6" i="1"/>
  <c r="D7" i="1"/>
  <c r="E7" i="1"/>
  <c r="E8" i="1"/>
  <c r="E9" i="1"/>
  <c r="D9" i="1" s="1"/>
  <c r="E10" i="1"/>
  <c r="F10" i="1" s="1"/>
  <c r="E11" i="1"/>
  <c r="F11" i="1" s="1"/>
  <c r="E12" i="1"/>
  <c r="D12" i="1" s="1"/>
  <c r="E13" i="1"/>
  <c r="E14" i="1"/>
  <c r="E15" i="1"/>
  <c r="D15" i="1" s="1"/>
  <c r="E16" i="1"/>
  <c r="F16" i="1" s="1"/>
  <c r="E17" i="1"/>
  <c r="F17" i="1" s="1"/>
  <c r="E18" i="1"/>
  <c r="D18" i="1" s="1"/>
  <c r="E19" i="1"/>
  <c r="E20" i="1"/>
  <c r="E21" i="1"/>
  <c r="E22" i="1"/>
  <c r="F22" i="1" s="1"/>
  <c r="E23" i="1"/>
  <c r="F23" i="1" s="1"/>
  <c r="E24" i="1"/>
  <c r="D24" i="1" s="1"/>
  <c r="E25" i="1"/>
  <c r="E26" i="1"/>
  <c r="E27" i="1"/>
  <c r="D27" i="1" s="1"/>
  <c r="E28" i="1"/>
  <c r="F28" i="1" s="1"/>
  <c r="E29" i="1"/>
  <c r="F29" i="1" s="1"/>
  <c r="E30" i="1"/>
  <c r="E31" i="1"/>
  <c r="E32" i="1"/>
  <c r="E33" i="1"/>
  <c r="D33" i="1" s="1"/>
  <c r="E34" i="1"/>
  <c r="F34" i="1" s="1"/>
  <c r="E35" i="1"/>
  <c r="F35" i="1" s="1"/>
  <c r="J35" i="1" s="1"/>
  <c r="R35" i="1" s="1"/>
  <c r="AD35" i="1" s="1"/>
  <c r="E36" i="1"/>
  <c r="D36" i="1" s="1"/>
  <c r="E6" i="1"/>
  <c r="AC37" i="1"/>
  <c r="AB37" i="1"/>
  <c r="Z37" i="1"/>
  <c r="Y37" i="1"/>
  <c r="X37" i="1"/>
  <c r="W37" i="1"/>
  <c r="V37" i="1"/>
  <c r="U37" i="1"/>
  <c r="T37" i="1"/>
  <c r="S37" i="1"/>
  <c r="Q37" i="1"/>
  <c r="P37" i="1"/>
  <c r="O37" i="1"/>
  <c r="N37" i="1"/>
  <c r="M37" i="1"/>
  <c r="L37" i="1"/>
  <c r="K37" i="1"/>
  <c r="AA36" i="1"/>
  <c r="AA35" i="1"/>
  <c r="AA34" i="1"/>
  <c r="AA33" i="1"/>
  <c r="AA32" i="1"/>
  <c r="F32" i="1"/>
  <c r="J32" i="1" s="1"/>
  <c r="R32" i="1" s="1"/>
  <c r="AD32" i="1" s="1"/>
  <c r="AA31" i="1"/>
  <c r="AA30" i="1"/>
  <c r="D30" i="1"/>
  <c r="AA29" i="1"/>
  <c r="AA28" i="1"/>
  <c r="AA27" i="1"/>
  <c r="AA26" i="1"/>
  <c r="F26" i="1"/>
  <c r="AA25" i="1"/>
  <c r="F25" i="1"/>
  <c r="AA24" i="1"/>
  <c r="AA23" i="1"/>
  <c r="AA22" i="1"/>
  <c r="AA21" i="1"/>
  <c r="D21" i="1"/>
  <c r="AA20" i="1"/>
  <c r="F20" i="1"/>
  <c r="J20" i="1" s="1"/>
  <c r="R20" i="1" s="1"/>
  <c r="AA19" i="1"/>
  <c r="F19" i="1"/>
  <c r="AA18" i="1"/>
  <c r="AA17" i="1"/>
  <c r="AA16" i="1"/>
  <c r="AA15" i="1"/>
  <c r="AA14" i="1"/>
  <c r="F14" i="1"/>
  <c r="AA13" i="1"/>
  <c r="F13" i="1"/>
  <c r="AA12" i="1"/>
  <c r="AA11" i="1"/>
  <c r="AA10" i="1"/>
  <c r="I10" i="1"/>
  <c r="AA9" i="1"/>
  <c r="AA8" i="1"/>
  <c r="F8" i="1"/>
  <c r="AA7" i="1"/>
  <c r="I7" i="1"/>
  <c r="F7" i="1"/>
  <c r="AA6" i="1"/>
  <c r="V27" i="3" l="1"/>
  <c r="U27" i="3"/>
  <c r="J26" i="1"/>
  <c r="R26" i="1" s="1"/>
  <c r="AD26" i="1" s="1"/>
  <c r="E37" i="1"/>
  <c r="AD20" i="1"/>
  <c r="AA37" i="1"/>
  <c r="J31" i="1"/>
  <c r="R31" i="1" s="1"/>
  <c r="AD31" i="1" s="1"/>
  <c r="J22" i="1"/>
  <c r="R22" i="1" s="1"/>
  <c r="AD22" i="1" s="1"/>
  <c r="J28" i="1"/>
  <c r="R28" i="1" s="1"/>
  <c r="AD28" i="1" s="1"/>
  <c r="J25" i="1"/>
  <c r="R25" i="1" s="1"/>
  <c r="AD25" i="1" s="1"/>
  <c r="J29" i="1"/>
  <c r="R29" i="1" s="1"/>
  <c r="AD29" i="1" s="1"/>
  <c r="J23" i="1"/>
  <c r="R23" i="1" s="1"/>
  <c r="AD23" i="1" s="1"/>
  <c r="J17" i="1"/>
  <c r="R17" i="1" s="1"/>
  <c r="AD17" i="1" s="1"/>
  <c r="J19" i="1"/>
  <c r="R19" i="1" s="1"/>
  <c r="AD19" i="1" s="1"/>
  <c r="J34" i="1"/>
  <c r="R34" i="1" s="1"/>
  <c r="AD34" i="1" s="1"/>
  <c r="J16" i="1"/>
  <c r="R16" i="1" s="1"/>
  <c r="AD16" i="1" s="1"/>
  <c r="J7" i="1"/>
  <c r="R7" i="1" s="1"/>
  <c r="AD7" i="1" s="1"/>
  <c r="J10" i="1"/>
  <c r="R10" i="1" s="1"/>
  <c r="AD10" i="1" s="1"/>
  <c r="J13" i="1"/>
  <c r="R13" i="1" s="1"/>
  <c r="AD13" i="1" s="1"/>
  <c r="I8" i="1"/>
  <c r="J8" i="1" s="1"/>
  <c r="R8" i="1" s="1"/>
  <c r="AD8" i="1" s="1"/>
  <c r="I11" i="1"/>
  <c r="J11" i="1" s="1"/>
  <c r="AD11" i="1" s="1"/>
  <c r="I14" i="1"/>
  <c r="J14" i="1" s="1"/>
  <c r="R14" i="1" s="1"/>
  <c r="AD14" i="1" s="1"/>
  <c r="F6" i="1"/>
  <c r="F9" i="1"/>
  <c r="D10" i="1"/>
  <c r="F12" i="1"/>
  <c r="D13" i="1"/>
  <c r="F15" i="1"/>
  <c r="D16" i="1"/>
  <c r="F18" i="1"/>
  <c r="J18" i="1" s="1"/>
  <c r="R18" i="1" s="1"/>
  <c r="AD18" i="1" s="1"/>
  <c r="D19" i="1"/>
  <c r="F21" i="1"/>
  <c r="J21" i="1" s="1"/>
  <c r="R21" i="1" s="1"/>
  <c r="AD21" i="1" s="1"/>
  <c r="D22" i="1"/>
  <c r="F24" i="1"/>
  <c r="J24" i="1" s="1"/>
  <c r="R24" i="1" s="1"/>
  <c r="AD24" i="1" s="1"/>
  <c r="D25" i="1"/>
  <c r="F27" i="1"/>
  <c r="J27" i="1" s="1"/>
  <c r="R27" i="1" s="1"/>
  <c r="AD27" i="1" s="1"/>
  <c r="D28" i="1"/>
  <c r="F30" i="1"/>
  <c r="J30" i="1" s="1"/>
  <c r="R30" i="1" s="1"/>
  <c r="AD30" i="1" s="1"/>
  <c r="D31" i="1"/>
  <c r="F33" i="1"/>
  <c r="J33" i="1" s="1"/>
  <c r="R33" i="1" s="1"/>
  <c r="AD33" i="1" s="1"/>
  <c r="D34" i="1"/>
  <c r="F36" i="1"/>
  <c r="J36" i="1" s="1"/>
  <c r="R36" i="1" s="1"/>
  <c r="AD36" i="1" s="1"/>
  <c r="L41" i="1"/>
  <c r="I6" i="1"/>
  <c r="I9" i="1"/>
  <c r="I12" i="1"/>
  <c r="I15" i="1"/>
  <c r="D8" i="1"/>
  <c r="D11" i="1"/>
  <c r="D14" i="1"/>
  <c r="D17" i="1"/>
  <c r="D20" i="1"/>
  <c r="D23" i="1"/>
  <c r="D26" i="1"/>
  <c r="D29" i="1"/>
  <c r="D32" i="1"/>
  <c r="D35" i="1"/>
  <c r="F37" i="1" l="1"/>
  <c r="D37" i="1"/>
  <c r="E38" i="2"/>
  <c r="J15" i="1"/>
  <c r="R15" i="1" s="1"/>
  <c r="AD15" i="1" s="1"/>
  <c r="R6" i="1"/>
  <c r="J12" i="1"/>
  <c r="R12" i="1" s="1"/>
  <c r="AD12" i="1" s="1"/>
  <c r="J9" i="1"/>
  <c r="R9" i="1" s="1"/>
  <c r="AD9" i="1" s="1"/>
  <c r="R37" i="1" l="1"/>
  <c r="AD6" i="1"/>
  <c r="AD37" i="1" s="1"/>
</calcChain>
</file>

<file path=xl/sharedStrings.xml><?xml version="1.0" encoding="utf-8"?>
<sst xmlns="http://schemas.openxmlformats.org/spreadsheetml/2006/main" count="476" uniqueCount="309">
  <si>
    <t>編號</t>
    <phoneticPr fontId="2" type="noConversion"/>
  </si>
  <si>
    <t xml:space="preserve">校名 </t>
    <phoneticPr fontId="2" type="noConversion"/>
  </si>
  <si>
    <t>學校類型</t>
    <phoneticPr fontId="2" type="noConversion"/>
  </si>
  <si>
    <t>護士或護理師</t>
    <phoneticPr fontId="2" type="noConversion"/>
  </si>
  <si>
    <t>組長</t>
    <phoneticPr fontId="2" type="noConversion"/>
  </si>
  <si>
    <t>幹事</t>
    <phoneticPr fontId="2" type="noConversion"/>
  </si>
  <si>
    <t>管理員</t>
    <phoneticPr fontId="2" type="noConversion"/>
  </si>
  <si>
    <t>會計室</t>
    <phoneticPr fontId="2" type="noConversion"/>
  </si>
  <si>
    <t>人事室</t>
    <phoneticPr fontId="2" type="noConversion"/>
  </si>
  <si>
    <t>職員數小計</t>
    <phoneticPr fontId="2" type="noConversion"/>
  </si>
  <si>
    <r>
      <t>校</t>
    </r>
    <r>
      <rPr>
        <b/>
        <sz val="12"/>
        <color indexed="8"/>
        <rFont val="標楷體"/>
        <family val="4"/>
        <charset val="136"/>
      </rPr>
      <t xml:space="preserve">    長</t>
    </r>
    <phoneticPr fontId="2" type="noConversion"/>
  </si>
  <si>
    <r>
      <t>工</t>
    </r>
    <r>
      <rPr>
        <sz val="12"/>
        <color indexed="8"/>
        <rFont val="標楷體"/>
        <family val="4"/>
        <charset val="136"/>
      </rPr>
      <t xml:space="preserve">    友</t>
    </r>
    <phoneticPr fontId="2" type="noConversion"/>
  </si>
  <si>
    <t>教師、職員、工友合計數
〈含校長〉</t>
    <phoneticPr fontId="2" type="noConversion"/>
  </si>
  <si>
    <t>編餘缺</t>
    <phoneticPr fontId="2" type="noConversion"/>
  </si>
  <si>
    <t>體育班班級數</t>
    <phoneticPr fontId="2" type="noConversion"/>
  </si>
  <si>
    <t>體育班教師數小計</t>
    <phoneticPr fontId="2" type="noConversion"/>
  </si>
  <si>
    <t>專任運動教練</t>
    <phoneticPr fontId="2" type="noConversion"/>
  </si>
  <si>
    <t>特教班及藝才班班級數</t>
    <phoneticPr fontId="2" type="noConversion"/>
  </si>
  <si>
    <r>
      <t>特教班及藝才班</t>
    </r>
    <r>
      <rPr>
        <sz val="14"/>
        <rFont val="標楷體"/>
        <family val="4"/>
        <charset val="136"/>
      </rPr>
      <t/>
    </r>
    <phoneticPr fontId="2" type="noConversion"/>
  </si>
  <si>
    <t>特教班教師數小計</t>
    <phoneticPr fontId="2" type="noConversion"/>
  </si>
  <si>
    <t>專任輔導教師</t>
    <phoneticPr fontId="2" type="noConversion"/>
  </si>
  <si>
    <t>合計</t>
    <phoneticPr fontId="2" type="noConversion"/>
  </si>
  <si>
    <t>主任</t>
    <phoneticPr fontId="2" type="noConversion"/>
  </si>
  <si>
    <t>佐理員</t>
    <phoneticPr fontId="2" type="noConversion"/>
  </si>
  <si>
    <t>主任</t>
    <phoneticPr fontId="2" type="noConversion"/>
  </si>
  <si>
    <t>助理員</t>
    <phoneticPr fontId="2" type="noConversion"/>
  </si>
  <si>
    <t>南投</t>
    <phoneticPr fontId="2" type="noConversion"/>
  </si>
  <si>
    <t>一般</t>
    <phoneticPr fontId="2" type="noConversion"/>
  </si>
  <si>
    <t>資源1美術3</t>
    <phoneticPr fontId="2" type="noConversion"/>
  </si>
  <si>
    <t>南崗</t>
    <phoneticPr fontId="2" type="noConversion"/>
  </si>
  <si>
    <t>一般</t>
    <phoneticPr fontId="2" type="noConversion"/>
  </si>
  <si>
    <t>啟智1資源2資優1</t>
    <phoneticPr fontId="2" type="noConversion"/>
  </si>
  <si>
    <t>中興</t>
    <phoneticPr fontId="2" type="noConversion"/>
  </si>
  <si>
    <r>
      <t>資優3資源1</t>
    </r>
    <r>
      <rPr>
        <sz val="14"/>
        <rFont val="新細明體"/>
        <family val="1"/>
        <charset val="136"/>
      </rPr>
      <t/>
    </r>
    <phoneticPr fontId="2" type="noConversion"/>
  </si>
  <si>
    <t>營北</t>
    <phoneticPr fontId="2" type="noConversion"/>
  </si>
  <si>
    <t>一般</t>
    <phoneticPr fontId="2" type="noConversion"/>
  </si>
  <si>
    <t>資源1</t>
    <phoneticPr fontId="2" type="noConversion"/>
  </si>
  <si>
    <t>草屯</t>
    <phoneticPr fontId="2" type="noConversion"/>
  </si>
  <si>
    <t>一般</t>
    <phoneticPr fontId="2" type="noConversion"/>
  </si>
  <si>
    <t>資源1音樂3資優1</t>
    <phoneticPr fontId="2" type="noConversion"/>
  </si>
  <si>
    <t>日新</t>
    <phoneticPr fontId="2" type="noConversion"/>
  </si>
  <si>
    <t>名間</t>
    <phoneticPr fontId="2" type="noConversion"/>
  </si>
  <si>
    <t>資源1</t>
    <phoneticPr fontId="2" type="noConversion"/>
  </si>
  <si>
    <t>水里</t>
    <phoneticPr fontId="2" type="noConversion"/>
  </si>
  <si>
    <t>啟智1資源1</t>
    <phoneticPr fontId="2" type="noConversion"/>
  </si>
  <si>
    <t>竹山</t>
    <phoneticPr fontId="2" type="noConversion"/>
  </si>
  <si>
    <t>延和</t>
    <phoneticPr fontId="2" type="noConversion"/>
  </si>
  <si>
    <t>資源1美術3</t>
    <phoneticPr fontId="2" type="noConversion"/>
  </si>
  <si>
    <t>鳳鳴</t>
    <phoneticPr fontId="2" type="noConversion"/>
  </si>
  <si>
    <t>偏遠</t>
    <phoneticPr fontId="2" type="noConversion"/>
  </si>
  <si>
    <t>中寮</t>
    <phoneticPr fontId="2" type="noConversion"/>
  </si>
  <si>
    <t>爽文</t>
    <phoneticPr fontId="2" type="noConversion"/>
  </si>
  <si>
    <t>偏遠</t>
    <phoneticPr fontId="2" type="noConversion"/>
  </si>
  <si>
    <t>巡輔1</t>
    <phoneticPr fontId="2" type="noConversion"/>
  </si>
  <si>
    <t>國姓</t>
    <phoneticPr fontId="2" type="noConversion"/>
  </si>
  <si>
    <t>北梅</t>
    <phoneticPr fontId="2" type="noConversion"/>
  </si>
  <si>
    <t>特偏</t>
    <phoneticPr fontId="2" type="noConversion"/>
  </si>
  <si>
    <t>北山</t>
    <phoneticPr fontId="2" type="noConversion"/>
  </si>
  <si>
    <t>偏遠</t>
    <phoneticPr fontId="2" type="noConversion"/>
  </si>
  <si>
    <t>埔里</t>
    <phoneticPr fontId="2" type="noConversion"/>
  </si>
  <si>
    <t>啟智3資源2美術3</t>
    <phoneticPr fontId="2" type="noConversion"/>
  </si>
  <si>
    <t>大成</t>
    <phoneticPr fontId="2" type="noConversion"/>
  </si>
  <si>
    <r>
      <t>資源2</t>
    </r>
    <r>
      <rPr>
        <sz val="14"/>
        <rFont val="新細明體"/>
        <family val="1"/>
        <charset val="136"/>
      </rPr>
      <t/>
    </r>
    <phoneticPr fontId="2" type="noConversion"/>
  </si>
  <si>
    <t>宏仁</t>
    <phoneticPr fontId="2" type="noConversion"/>
  </si>
  <si>
    <t>資源2</t>
    <phoneticPr fontId="2" type="noConversion"/>
  </si>
  <si>
    <t>仁愛</t>
    <phoneticPr fontId="2" type="noConversion"/>
  </si>
  <si>
    <t>極偏</t>
    <phoneticPr fontId="2" type="noConversion"/>
  </si>
  <si>
    <t>巡輔1</t>
    <phoneticPr fontId="2" type="noConversion"/>
  </si>
  <si>
    <t>三光</t>
    <phoneticPr fontId="2" type="noConversion"/>
  </si>
  <si>
    <t>集集</t>
    <phoneticPr fontId="2" type="noConversion"/>
  </si>
  <si>
    <t>民和</t>
    <phoneticPr fontId="2" type="noConversion"/>
  </si>
  <si>
    <t>偏遠</t>
    <phoneticPr fontId="2" type="noConversion"/>
  </si>
  <si>
    <t>魚池</t>
    <phoneticPr fontId="2" type="noConversion"/>
  </si>
  <si>
    <t>明潭</t>
    <phoneticPr fontId="2" type="noConversion"/>
  </si>
  <si>
    <t>信義</t>
    <phoneticPr fontId="2" type="noConversion"/>
  </si>
  <si>
    <t>特偏</t>
    <phoneticPr fontId="2" type="noConversion"/>
  </si>
  <si>
    <t>資源1</t>
    <phoneticPr fontId="2" type="noConversion"/>
  </si>
  <si>
    <t>同富</t>
    <phoneticPr fontId="2" type="noConversion"/>
  </si>
  <si>
    <t>社寮</t>
    <phoneticPr fontId="2" type="noConversion"/>
  </si>
  <si>
    <t>瑞竹</t>
    <phoneticPr fontId="2" type="noConversion"/>
  </si>
  <si>
    <t>鹿谷</t>
    <phoneticPr fontId="2" type="noConversion"/>
  </si>
  <si>
    <t>瑞峰</t>
    <phoneticPr fontId="2" type="noConversion"/>
  </si>
  <si>
    <t>註1：國民中學職員員額自105學年度起兩年核定1次。</t>
    <phoneticPr fontId="2" type="noConversion"/>
  </si>
  <si>
    <t>註2：偏遠地區國中推動合理員額編制實際所需員額一覽表</t>
    <phoneticPr fontId="2" type="noConversion"/>
  </si>
  <si>
    <t>一般地區班級數</t>
    <phoneticPr fontId="2" type="noConversion"/>
  </si>
  <si>
    <t>一般地區每班編制2.2人</t>
    <phoneticPr fontId="2" type="noConversion"/>
  </si>
  <si>
    <t>旭光班級數</t>
    <phoneticPr fontId="2" type="noConversion"/>
  </si>
  <si>
    <t>旭光編制2.2人</t>
    <phoneticPr fontId="2" type="noConversion"/>
  </si>
  <si>
    <t>小計</t>
    <phoneticPr fontId="2" type="noConversion"/>
  </si>
  <si>
    <t>小計乘以2.2</t>
    <phoneticPr fontId="2" type="noConversion"/>
  </si>
  <si>
    <t>檢查各校師資結構表</t>
    <phoneticPr fontId="2" type="noConversion"/>
  </si>
  <si>
    <t>編餘缺</t>
    <phoneticPr fontId="2" type="noConversion"/>
  </si>
  <si>
    <t>1七八九年級班級數相加，核對員額數A是否與本表計算結果一致(因為偏遠地區不太會算合理員額那一串)</t>
    <phoneticPr fontId="2" type="noConversion"/>
  </si>
  <si>
    <t>2確認各科目的E真的=A-B-C+D不可以藏缺(或至少總計的E真的=總計的A-B-C+D)(算直行)</t>
    <phoneticPr fontId="2" type="noConversion"/>
  </si>
  <si>
    <t>3確認各科目的E加加減減正負相抵後，若是正數(有缺額)，若是負數(超額，須註明要從哪個科目超出去？也可私下詢問超出去的老師住在哪裡？有意願去哪裡？那裏是否有缺可以收留他？在開第二次介聘會議前先幫他找好缺)</t>
    <phoneticPr fontId="2" type="noConversion"/>
  </si>
  <si>
    <t>一般地區：每班2.2人+九班(含未滿)*1人</t>
    <phoneticPr fontId="2" type="noConversion"/>
  </si>
  <si>
    <t>偏遠地區：每班2.2人+合理員額那一串計算出來的結果</t>
    <phoneticPr fontId="2" type="noConversion"/>
  </si>
  <si>
    <t>114每班編制2.2人(無條件捨去)</t>
  </si>
  <si>
    <t>114推動合理員額需增加教師數(註2)</t>
  </si>
  <si>
    <t>114未滿及滿九班增1人</t>
  </si>
  <si>
    <t>114普通班教師數小計</t>
  </si>
  <si>
    <r>
      <t>114學年度</t>
    </r>
    <r>
      <rPr>
        <sz val="12"/>
        <color rgb="FFFF0000"/>
        <rFont val="標楷體"/>
        <family val="4"/>
        <charset val="136"/>
      </rPr>
      <t>預估</t>
    </r>
    <r>
      <rPr>
        <sz val="12"/>
        <color theme="1"/>
        <rFont val="標楷體"/>
        <family val="4"/>
        <charset val="136"/>
      </rPr>
      <t>普通班級數</t>
    </r>
    <phoneticPr fontId="2" type="noConversion"/>
  </si>
  <si>
    <r>
      <t>114學年度</t>
    </r>
    <r>
      <rPr>
        <sz val="12"/>
        <color rgb="FFFF0000"/>
        <rFont val="標楷體"/>
        <family val="4"/>
        <charset val="136"/>
      </rPr>
      <t>預估</t>
    </r>
    <r>
      <rPr>
        <sz val="12"/>
        <color theme="1"/>
        <rFont val="標楷體"/>
        <family val="4"/>
        <charset val="136"/>
      </rPr>
      <t>總班級數(含特殊班級)</t>
    </r>
    <phoneticPr fontId="2" type="noConversion"/>
  </si>
  <si>
    <t>南投縣國民中學113學年度班級數彙計表</t>
    <phoneticPr fontId="2" type="noConversion"/>
  </si>
  <si>
    <t>編號</t>
    <phoneticPr fontId="2" type="noConversion"/>
  </si>
  <si>
    <t>學校代碼</t>
    <phoneticPr fontId="2" type="noConversion"/>
  </si>
  <si>
    <t>鄉鎮市</t>
    <phoneticPr fontId="2" type="noConversion"/>
  </si>
  <si>
    <t>校名</t>
    <phoneticPr fontId="2" type="noConversion"/>
  </si>
  <si>
    <t>（八）合計班級數</t>
    <phoneticPr fontId="2" type="noConversion"/>
  </si>
  <si>
    <t>084501</t>
  </si>
  <si>
    <t>南投市</t>
    <phoneticPr fontId="2" type="noConversion"/>
  </si>
  <si>
    <t>084502</t>
  </si>
  <si>
    <t>084503</t>
  </si>
  <si>
    <t>084504</t>
  </si>
  <si>
    <t>084505</t>
  </si>
  <si>
    <t>埔里鎮</t>
    <phoneticPr fontId="2" type="noConversion"/>
  </si>
  <si>
    <t>084506</t>
  </si>
  <si>
    <t>084507</t>
  </si>
  <si>
    <t>埔里鎮</t>
    <phoneticPr fontId="2" type="noConversion"/>
  </si>
  <si>
    <t>084508</t>
  </si>
  <si>
    <t>草屯鎮</t>
    <phoneticPr fontId="2" type="noConversion"/>
  </si>
  <si>
    <t>084309J</t>
  </si>
  <si>
    <t>草屯鎮</t>
    <phoneticPr fontId="2" type="noConversion"/>
  </si>
  <si>
    <t>084510</t>
  </si>
  <si>
    <t>084511</t>
  </si>
  <si>
    <t>竹山鎮</t>
    <phoneticPr fontId="2" type="noConversion"/>
  </si>
  <si>
    <t>084512</t>
  </si>
  <si>
    <t>竹山鎮</t>
    <phoneticPr fontId="2" type="noConversion"/>
  </si>
  <si>
    <t>084513</t>
  </si>
  <si>
    <t>084514</t>
  </si>
  <si>
    <t>竹山鎮</t>
    <phoneticPr fontId="2" type="noConversion"/>
  </si>
  <si>
    <t>084515</t>
  </si>
  <si>
    <t>集集鎮</t>
    <phoneticPr fontId="2" type="noConversion"/>
  </si>
  <si>
    <t>084516</t>
  </si>
  <si>
    <t>名間鄉</t>
    <phoneticPr fontId="2" type="noConversion"/>
  </si>
  <si>
    <t>084517</t>
  </si>
  <si>
    <t>084518</t>
  </si>
  <si>
    <t>鹿谷鄉</t>
    <phoneticPr fontId="2" type="noConversion"/>
  </si>
  <si>
    <t>084519</t>
  </si>
  <si>
    <t>084520</t>
  </si>
  <si>
    <t>中寮鄉</t>
    <phoneticPr fontId="2" type="noConversion"/>
  </si>
  <si>
    <t>084521</t>
  </si>
  <si>
    <t>084522</t>
  </si>
  <si>
    <t>魚池鄉</t>
    <phoneticPr fontId="2" type="noConversion"/>
  </si>
  <si>
    <t>084523</t>
  </si>
  <si>
    <t>魚池鄉</t>
    <phoneticPr fontId="2" type="noConversion"/>
  </si>
  <si>
    <t>084524</t>
  </si>
  <si>
    <t>國姓鄉</t>
    <phoneticPr fontId="2" type="noConversion"/>
  </si>
  <si>
    <t>084525</t>
  </si>
  <si>
    <t>國姓鄉</t>
    <phoneticPr fontId="2" type="noConversion"/>
  </si>
  <si>
    <t>084526</t>
  </si>
  <si>
    <t>084527</t>
  </si>
  <si>
    <t>水里鄉</t>
    <phoneticPr fontId="2" type="noConversion"/>
  </si>
  <si>
    <t>084528</t>
  </si>
  <si>
    <t>水里鄉</t>
    <phoneticPr fontId="2" type="noConversion"/>
  </si>
  <si>
    <t>084529</t>
  </si>
  <si>
    <t>信義鄉</t>
    <phoneticPr fontId="2" type="noConversion"/>
  </si>
  <si>
    <t>084530</t>
  </si>
  <si>
    <t>084531</t>
  </si>
  <si>
    <t>仁愛鄉</t>
    <phoneticPr fontId="2" type="noConversion"/>
  </si>
  <si>
    <t>084532</t>
  </si>
  <si>
    <t>南投市</t>
  </si>
  <si>
    <t>全縣總計</t>
    <phoneticPr fontId="2" type="noConversion"/>
  </si>
  <si>
    <t>南投</t>
  </si>
  <si>
    <t>南崗</t>
  </si>
  <si>
    <t>中興</t>
  </si>
  <si>
    <t>鳳鳴</t>
  </si>
  <si>
    <t>埔里</t>
  </si>
  <si>
    <t>大成</t>
  </si>
  <si>
    <t>宏仁</t>
  </si>
  <si>
    <t>草屯</t>
  </si>
  <si>
    <t>旭光高中附
設部</t>
  </si>
  <si>
    <t>日新</t>
  </si>
  <si>
    <t>竹山</t>
  </si>
  <si>
    <t>延和</t>
  </si>
  <si>
    <t>社寮</t>
  </si>
  <si>
    <t>瑞竹</t>
  </si>
  <si>
    <t>集集</t>
  </si>
  <si>
    <t>名間</t>
  </si>
  <si>
    <t>三光</t>
  </si>
  <si>
    <t>鹿谷</t>
  </si>
  <si>
    <t>瑞峰</t>
  </si>
  <si>
    <t>中寮</t>
  </si>
  <si>
    <t>爽文</t>
  </si>
  <si>
    <t>魚池</t>
  </si>
  <si>
    <t>明潭</t>
  </si>
  <si>
    <t>國姓</t>
  </si>
  <si>
    <t>北梅</t>
  </si>
  <si>
    <t>北山</t>
  </si>
  <si>
    <t>水里</t>
  </si>
  <si>
    <t>民和</t>
  </si>
  <si>
    <t>信義</t>
  </si>
  <si>
    <t>同富</t>
  </si>
  <si>
    <t>仁愛</t>
  </si>
  <si>
    <t>營北</t>
  </si>
  <si>
    <t>昔旭光1</t>
    <phoneticPr fontId="2" type="noConversion"/>
  </si>
  <si>
    <r>
      <t>啟智1資源1</t>
    </r>
    <r>
      <rPr>
        <sz val="12"/>
        <color rgb="FFFF0000"/>
        <rFont val="標楷體"/>
        <family val="4"/>
        <charset val="136"/>
      </rPr>
      <t>巡輔0</t>
    </r>
    <phoneticPr fontId="2" type="noConversion"/>
  </si>
  <si>
    <t>編號</t>
    <phoneticPr fontId="2" type="noConversion"/>
  </si>
  <si>
    <t>學校</t>
    <phoneticPr fontId="2" type="noConversion"/>
  </si>
  <si>
    <t>普通班級數A</t>
    <phoneticPr fontId="2" type="noConversion"/>
  </si>
  <si>
    <t>學生學習總節數B</t>
    <phoneticPr fontId="2" type="noConversion"/>
  </si>
  <si>
    <t>2.2員額數(無條件捨去)C</t>
    <phoneticPr fontId="2" type="noConversion"/>
  </si>
  <si>
    <t>導師及科任授節數</t>
    <phoneticPr fontId="2" type="noConversion"/>
  </si>
  <si>
    <t>行政授課節數</t>
    <phoneticPr fontId="2" type="noConversion"/>
  </si>
  <si>
    <t>編制內教師實際授課總節數K=E+G-I-J</t>
    <phoneticPr fontId="2" type="noConversion"/>
  </si>
  <si>
    <t>全校尚餘需授課節數L=B-K</t>
    <phoneticPr fontId="2" type="noConversion"/>
  </si>
  <si>
    <t>全校尚餘需授課節數需增加教師數M=L/18(四捨五入)</t>
    <phoneticPr fontId="2" type="noConversion"/>
  </si>
  <si>
    <t>所需員額總數N=C+M</t>
    <phoneticPr fontId="2" type="noConversion"/>
  </si>
  <si>
    <t>導師</t>
  </si>
  <si>
    <t>純科任</t>
    <phoneticPr fontId="2" type="noConversion"/>
  </si>
  <si>
    <t>國文教師減課</t>
    <phoneticPr fontId="2" type="noConversion"/>
  </si>
  <si>
    <t>主任</t>
    <phoneticPr fontId="2" type="noConversion"/>
  </si>
  <si>
    <t>組長</t>
    <phoneticPr fontId="2" type="noConversion"/>
  </si>
  <si>
    <t>總減授節數J</t>
    <phoneticPr fontId="2" type="noConversion"/>
  </si>
  <si>
    <t>人數D=A</t>
    <phoneticPr fontId="2" type="noConversion"/>
  </si>
  <si>
    <t>授課節數E=D*14</t>
    <phoneticPr fontId="2" type="noConversion"/>
  </si>
  <si>
    <t>人數F=C-D</t>
    <phoneticPr fontId="2" type="noConversion"/>
  </si>
  <si>
    <t>授課節數G=F*18</t>
    <phoneticPr fontId="2" type="noConversion"/>
  </si>
  <si>
    <t>人數H=A/2.5</t>
    <phoneticPr fontId="2" type="noConversion"/>
  </si>
  <si>
    <t>減授節數I=H*2</t>
    <phoneticPr fontId="2" type="noConversion"/>
  </si>
  <si>
    <t>人數</t>
    <phoneticPr fontId="2" type="noConversion"/>
  </si>
  <si>
    <t>減授節數</t>
    <phoneticPr fontId="2" type="noConversion"/>
  </si>
  <si>
    <t>小計</t>
    <phoneticPr fontId="2" type="noConversion"/>
  </si>
  <si>
    <t>南投縣國民中學113學年度班級數彙計表</t>
    <phoneticPr fontId="2" type="noConversion"/>
  </si>
  <si>
    <t>編號</t>
    <phoneticPr fontId="2" type="noConversion"/>
  </si>
  <si>
    <t>鄉鎮市</t>
    <phoneticPr fontId="2" type="noConversion"/>
  </si>
  <si>
    <t>校名</t>
    <phoneticPr fontId="2" type="noConversion"/>
  </si>
  <si>
    <t>一、113學年度</t>
    <phoneticPr fontId="2" type="noConversion"/>
  </si>
  <si>
    <t>112學年度核定班級數</t>
    <phoneticPr fontId="2" type="noConversion"/>
  </si>
  <si>
    <t>113與112班級數差距</t>
    <phoneticPr fontId="2" type="noConversion"/>
  </si>
  <si>
    <t>二、114學年度</t>
    <phoneticPr fontId="2" type="noConversion"/>
  </si>
  <si>
    <t>合計</t>
    <phoneticPr fontId="2" type="noConversion"/>
  </si>
  <si>
    <t>113
學年度
集中式
特教班</t>
    <phoneticPr fontId="2" type="noConversion"/>
  </si>
  <si>
    <t>113
學年度
音樂班</t>
    <phoneticPr fontId="2" type="noConversion"/>
  </si>
  <si>
    <t>113
學年度
美術班</t>
    <phoneticPr fontId="2" type="noConversion"/>
  </si>
  <si>
    <t xml:space="preserve">113
學年度
體育班
</t>
    <phoneticPr fontId="2" type="noConversion"/>
  </si>
  <si>
    <t>113學年度
總學生數
(含特教、音樂、美術、體育班)</t>
    <phoneticPr fontId="2" type="noConversion"/>
  </si>
  <si>
    <t>113學年度總班級數
(含特教、音樂、美術、體育班)</t>
    <phoneticPr fontId="2" type="noConversion"/>
  </si>
  <si>
    <t>新生(一年級)學生數</t>
    <phoneticPr fontId="2" type="noConversion"/>
  </si>
  <si>
    <t>113學年度
新生總數
(含特教、音樂、美術、體育班)</t>
    <phoneticPr fontId="2" type="noConversion"/>
  </si>
  <si>
    <t>（一）113年6月份調查(公務填報5603號)</t>
    <phoneticPr fontId="2" type="noConversion"/>
  </si>
  <si>
    <t>（二）實際核定學生數及班級數</t>
    <phoneticPr fontId="2" type="noConversion"/>
  </si>
  <si>
    <t>（一）1年級預計入學學生數</t>
    <phoneticPr fontId="2" type="noConversion"/>
  </si>
  <si>
    <t>（二）2年級預估學生數</t>
    <phoneticPr fontId="2" type="noConversion"/>
  </si>
  <si>
    <t>（三）3年級預估學生數</t>
    <phoneticPr fontId="2" type="noConversion"/>
  </si>
  <si>
    <t>（四）合計學生數</t>
    <phoneticPr fontId="2" type="noConversion"/>
  </si>
  <si>
    <t>（五）1年級預設班級數</t>
    <phoneticPr fontId="2" type="noConversion"/>
  </si>
  <si>
    <t>（六）2年級預設班級數</t>
    <phoneticPr fontId="2" type="noConversion"/>
  </si>
  <si>
    <t>（七）3年級預設班級數</t>
    <phoneticPr fontId="2" type="noConversion"/>
  </si>
  <si>
    <t>（八）合計班級數</t>
    <phoneticPr fontId="2" type="noConversion"/>
  </si>
  <si>
    <t>114學年度預估加減班數</t>
    <phoneticPr fontId="2" type="noConversion"/>
  </si>
  <si>
    <t>114會計年度應編人事辦公費班數</t>
    <phoneticPr fontId="2" type="noConversion"/>
  </si>
  <si>
    <t>113
學年度
體育班</t>
    <phoneticPr fontId="2" type="noConversion"/>
  </si>
  <si>
    <t>學生數</t>
    <phoneticPr fontId="2" type="noConversion"/>
  </si>
  <si>
    <t>班級數</t>
    <phoneticPr fontId="2" type="noConversion"/>
  </si>
  <si>
    <t>1年級</t>
    <phoneticPr fontId="2" type="noConversion"/>
  </si>
  <si>
    <t>2年級</t>
  </si>
  <si>
    <t>3年級</t>
  </si>
  <si>
    <t>1年級</t>
    <phoneticPr fontId="2" type="noConversion"/>
  </si>
  <si>
    <t>2年級</t>
    <phoneticPr fontId="2" type="noConversion"/>
  </si>
  <si>
    <t>2年級</t>
    <phoneticPr fontId="2" type="noConversion"/>
  </si>
  <si>
    <t>3年級</t>
    <phoneticPr fontId="2" type="noConversion"/>
  </si>
  <si>
    <t>南投市</t>
    <phoneticPr fontId="2" type="noConversion"/>
  </si>
  <si>
    <t>南投國中</t>
    <phoneticPr fontId="2" type="noConversion"/>
  </si>
  <si>
    <t>南崗國中</t>
    <phoneticPr fontId="2" type="noConversion"/>
  </si>
  <si>
    <t>中興國中</t>
    <phoneticPr fontId="2" type="noConversion"/>
  </si>
  <si>
    <t>鳳鳴國中</t>
    <phoneticPr fontId="2" type="noConversion"/>
  </si>
  <si>
    <t>埔里鎮</t>
    <phoneticPr fontId="2" type="noConversion"/>
  </si>
  <si>
    <t>埔里國中</t>
    <phoneticPr fontId="2" type="noConversion"/>
  </si>
  <si>
    <t>大成國中</t>
    <phoneticPr fontId="2" type="noConversion"/>
  </si>
  <si>
    <t>宏仁國中</t>
    <phoneticPr fontId="2" type="noConversion"/>
  </si>
  <si>
    <t>草屯鎮</t>
    <phoneticPr fontId="2" type="noConversion"/>
  </si>
  <si>
    <t>草屯國中</t>
    <phoneticPr fontId="2" type="noConversion"/>
  </si>
  <si>
    <t>日新國中</t>
    <phoneticPr fontId="2" type="noConversion"/>
  </si>
  <si>
    <t>竹山鎮</t>
    <phoneticPr fontId="2" type="noConversion"/>
  </si>
  <si>
    <t>竹山國中</t>
    <phoneticPr fontId="2" type="noConversion"/>
  </si>
  <si>
    <t>延和國中</t>
    <phoneticPr fontId="2" type="noConversion"/>
  </si>
  <si>
    <t>社寮國中</t>
    <phoneticPr fontId="2" type="noConversion"/>
  </si>
  <si>
    <t>瑞竹國中</t>
    <phoneticPr fontId="2" type="noConversion"/>
  </si>
  <si>
    <t>集集鎮</t>
    <phoneticPr fontId="2" type="noConversion"/>
  </si>
  <si>
    <t>集集國中</t>
    <phoneticPr fontId="2" type="noConversion"/>
  </si>
  <si>
    <t>名間鄉</t>
    <phoneticPr fontId="2" type="noConversion"/>
  </si>
  <si>
    <t>名間國中</t>
    <phoneticPr fontId="2" type="noConversion"/>
  </si>
  <si>
    <t>三光國中</t>
    <phoneticPr fontId="2" type="noConversion"/>
  </si>
  <si>
    <t>鹿谷鄉</t>
    <phoneticPr fontId="2" type="noConversion"/>
  </si>
  <si>
    <t>鹿谷國中</t>
    <phoneticPr fontId="2" type="noConversion"/>
  </si>
  <si>
    <t>瑞峰國中</t>
    <phoneticPr fontId="2" type="noConversion"/>
  </si>
  <si>
    <t>中寮鄉</t>
    <phoneticPr fontId="2" type="noConversion"/>
  </si>
  <si>
    <t>中寮國中</t>
    <phoneticPr fontId="2" type="noConversion"/>
  </si>
  <si>
    <t>爽文國中</t>
    <phoneticPr fontId="2" type="noConversion"/>
  </si>
  <si>
    <t>魚池鄉</t>
    <phoneticPr fontId="2" type="noConversion"/>
  </si>
  <si>
    <t>魚池國中</t>
    <phoneticPr fontId="2" type="noConversion"/>
  </si>
  <si>
    <t>明潭國中</t>
    <phoneticPr fontId="2" type="noConversion"/>
  </si>
  <si>
    <t>國姓鄉</t>
    <phoneticPr fontId="2" type="noConversion"/>
  </si>
  <si>
    <t>國姓國中</t>
    <phoneticPr fontId="2" type="noConversion"/>
  </si>
  <si>
    <t>北梅國中</t>
    <phoneticPr fontId="2" type="noConversion"/>
  </si>
  <si>
    <t>北山國中</t>
    <phoneticPr fontId="2" type="noConversion"/>
  </si>
  <si>
    <t>水里鄉</t>
    <phoneticPr fontId="2" type="noConversion"/>
  </si>
  <si>
    <t>水里國中</t>
    <phoneticPr fontId="2" type="noConversion"/>
  </si>
  <si>
    <t>民和國中</t>
    <phoneticPr fontId="2" type="noConversion"/>
  </si>
  <si>
    <t>信義鄉</t>
    <phoneticPr fontId="2" type="noConversion"/>
  </si>
  <si>
    <t>信義國中</t>
    <phoneticPr fontId="2" type="noConversion"/>
  </si>
  <si>
    <t>同富國中</t>
    <phoneticPr fontId="2" type="noConversion"/>
  </si>
  <si>
    <t>仁愛鄉</t>
    <phoneticPr fontId="2" type="noConversion"/>
  </si>
  <si>
    <t>仁愛國中</t>
    <phoneticPr fontId="2" type="noConversion"/>
  </si>
  <si>
    <t>營北國中</t>
    <phoneticPr fontId="2" type="noConversion"/>
  </si>
  <si>
    <t>全縣總計</t>
    <phoneticPr fontId="2" type="noConversion"/>
  </si>
  <si>
    <r>
      <rPr>
        <sz val="24"/>
        <color rgb="FFFF0000"/>
        <rFont val="標楷體"/>
        <family val="4"/>
        <charset val="136"/>
      </rPr>
      <t>114</t>
    </r>
    <r>
      <rPr>
        <sz val="24"/>
        <rFont val="標楷體"/>
        <family val="4"/>
        <charset val="136"/>
      </rPr>
      <t>學年度南投縣偏遠地區國中</t>
    </r>
    <r>
      <rPr>
        <sz val="24"/>
        <color rgb="FFFF0000"/>
        <rFont val="標楷體"/>
        <family val="4"/>
        <charset val="136"/>
      </rPr>
      <t>預估</t>
    </r>
    <r>
      <rPr>
        <sz val="24"/>
        <rFont val="標楷體"/>
        <family val="4"/>
        <charset val="136"/>
      </rPr>
      <t>推動合理員額編制實際所需員額一覽表</t>
    </r>
    <phoneticPr fontId="2" type="noConversion"/>
  </si>
  <si>
    <r>
      <t xml:space="preserve"> 114學年度南投縣立國民中學</t>
    </r>
    <r>
      <rPr>
        <sz val="24"/>
        <color rgb="FFFF0000"/>
        <rFont val="標楷體"/>
        <family val="4"/>
        <charset val="136"/>
      </rPr>
      <t>預估</t>
    </r>
    <r>
      <rPr>
        <sz val="24"/>
        <rFont val="標楷體"/>
        <family val="4"/>
        <charset val="136"/>
      </rPr>
      <t>教職員工</t>
    </r>
    <r>
      <rPr>
        <sz val="24"/>
        <color rgb="FFFF0000"/>
        <rFont val="標楷體"/>
        <family val="4"/>
        <charset val="136"/>
      </rPr>
      <t>法定</t>
    </r>
    <r>
      <rPr>
        <sz val="24"/>
        <rFont val="標楷體"/>
        <family val="4"/>
        <charset val="136"/>
      </rPr>
      <t xml:space="preserve">員額編制表          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</si>
</sst>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00"/>
    <numFmt numFmtId="178" formatCode="_-* #,##0.00_-;\-* #,##0.00_-;_-* &quot;-&quot;_-;_-@_-"/>
    <numFmt numFmtId="179" formatCode="0_);[Red]\(0\)"/>
    <numFmt numFmtId="180" formatCode="#,##0_);\(#,##0\)"/>
  </numFmts>
  <fonts count="32">
    <font>
      <sz val="12"/>
      <name val="新細明體"/>
      <family val="1"/>
      <charset val="136"/>
    </font>
    <font>
      <sz val="2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name val="新細明體"/>
      <family val="1"/>
      <charset val="136"/>
    </font>
    <font>
      <sz val="8"/>
      <name val="標楷體"/>
      <family val="4"/>
      <charset val="136"/>
    </font>
    <font>
      <sz val="24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新細明體"/>
      <family val="1"/>
      <charset val="136"/>
    </font>
    <font>
      <b/>
      <sz val="8"/>
      <name val="標楷體"/>
      <family val="4"/>
      <charset val="136"/>
    </font>
    <font>
      <b/>
      <sz val="8"/>
      <name val="新細明體"/>
      <family val="1"/>
      <charset val="136"/>
    </font>
    <font>
      <sz val="8"/>
      <name val="新細明體"/>
      <family val="1"/>
      <charset val="136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ajor"/>
    </font>
    <font>
      <sz val="12"/>
      <color rgb="FFFF0000"/>
      <name val="新細明體"/>
      <family val="1"/>
      <charset val="136"/>
    </font>
    <font>
      <b/>
      <sz val="8"/>
      <color rgb="FFFF0000"/>
      <name val="標楷體"/>
      <family val="4"/>
      <charset val="136"/>
    </font>
    <font>
      <b/>
      <sz val="8"/>
      <color rgb="FFFF0000"/>
      <name val="新細明體"/>
      <family val="1"/>
      <charset val="136"/>
      <scheme val="minor"/>
    </font>
    <font>
      <b/>
      <sz val="8"/>
      <color rgb="FF0070C0"/>
      <name val="標楷體"/>
      <family val="4"/>
      <charset val="136"/>
    </font>
    <font>
      <b/>
      <sz val="8"/>
      <color rgb="FF0070C0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8"/>
      <color rgb="FFFF0000"/>
      <name val="新細明體"/>
      <family val="1"/>
      <charset val="136"/>
    </font>
    <font>
      <b/>
      <sz val="8"/>
      <color rgb="FF0070C0"/>
      <name val="新細明體"/>
      <family val="1"/>
      <charset val="136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>
      <alignment wrapText="1"/>
    </xf>
  </cellStyleXfs>
  <cellXfs count="206">
    <xf numFmtId="0" fontId="0" fillId="0" borderId="0" xfId="0"/>
    <xf numFmtId="0" fontId="3" fillId="0" borderId="0" xfId="0" applyFont="1" applyProtection="1">
      <protection locked="0"/>
    </xf>
    <xf numFmtId="0" fontId="5" fillId="0" borderId="3" xfId="0" applyFont="1" applyFill="1" applyBorder="1" applyAlignment="1" applyProtection="1">
      <alignment horizontal="center" vertical="top"/>
      <protection locked="0"/>
    </xf>
    <xf numFmtId="0" fontId="9" fillId="0" borderId="0" xfId="0" applyFont="1" applyProtection="1"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1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176" fontId="4" fillId="0" borderId="3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41" fontId="4" fillId="0" borderId="3" xfId="0" applyNumberFormat="1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Border="1" applyProtection="1">
      <protection locked="0"/>
    </xf>
    <xf numFmtId="41" fontId="10" fillId="0" borderId="3" xfId="0" applyNumberFormat="1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left"/>
      <protection locked="0"/>
    </xf>
    <xf numFmtId="4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/>
    <xf numFmtId="0" fontId="4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41" fontId="6" fillId="0" borderId="0" xfId="0" applyNumberFormat="1" applyFont="1" applyAlignment="1" applyProtection="1">
      <alignment horizontal="center" wrapText="1"/>
      <protection locked="0"/>
    </xf>
    <xf numFmtId="41" fontId="6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41" fontId="4" fillId="0" borderId="0" xfId="0" applyNumberFormat="1" applyFont="1" applyFill="1" applyBorder="1" applyAlignment="1" applyProtection="1">
      <alignment horizontal="center"/>
      <protection locked="0"/>
    </xf>
    <xf numFmtId="41" fontId="3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41" fontId="3" fillId="0" borderId="0" xfId="0" applyNumberFormat="1" applyFont="1" applyAlignment="1" applyProtection="1">
      <alignment horizontal="center" wrapText="1"/>
      <protection locked="0"/>
    </xf>
    <xf numFmtId="41" fontId="3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41" fontId="10" fillId="0" borderId="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41" fontId="3" fillId="0" borderId="0" xfId="0" applyNumberFormat="1" applyFont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41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77" fontId="3" fillId="0" borderId="0" xfId="0" applyNumberFormat="1" applyFont="1" applyFill="1" applyAlignment="1" applyProtection="1">
      <alignment horizontal="center"/>
      <protection locked="0"/>
    </xf>
    <xf numFmtId="43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41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1" fontId="3" fillId="0" borderId="0" xfId="0" applyNumberFormat="1" applyFont="1" applyFill="1" applyProtection="1">
      <protection locked="0"/>
    </xf>
    <xf numFmtId="0" fontId="15" fillId="0" borderId="0" xfId="0" applyFont="1" applyFill="1"/>
    <xf numFmtId="0" fontId="15" fillId="0" borderId="0" xfId="0" applyFont="1" applyFill="1" applyBorder="1"/>
    <xf numFmtId="0" fontId="18" fillId="0" borderId="5" xfId="0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176" fontId="20" fillId="0" borderId="3" xfId="0" applyNumberFormat="1" applyFont="1" applyFill="1" applyBorder="1"/>
    <xf numFmtId="0" fontId="18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49" fontId="18" fillId="0" borderId="3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176" fontId="20" fillId="0" borderId="3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/>
    <xf numFmtId="0" fontId="17" fillId="0" borderId="3" xfId="0" applyFont="1" applyFill="1" applyBorder="1"/>
    <xf numFmtId="178" fontId="6" fillId="0" borderId="0" xfId="0" applyNumberFormat="1" applyFont="1" applyAlignment="1" applyProtection="1">
      <alignment horizont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1" fillId="0" borderId="0" xfId="0" applyFont="1"/>
    <xf numFmtId="0" fontId="0" fillId="0" borderId="0" xfId="0" applyFill="1"/>
    <xf numFmtId="0" fontId="23" fillId="0" borderId="0" xfId="0" applyFont="1"/>
    <xf numFmtId="0" fontId="4" fillId="0" borderId="3" xfId="0" applyFont="1" applyFill="1" applyBorder="1" applyAlignment="1">
      <alignment vertical="center"/>
    </xf>
    <xf numFmtId="179" fontId="21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>
      <alignment vertical="center" textRotation="255"/>
    </xf>
    <xf numFmtId="0" fontId="16" fillId="0" borderId="3" xfId="0" applyFont="1" applyFill="1" applyBorder="1" applyAlignment="1">
      <alignment horizontal="right" vertical="center" textRotation="255"/>
    </xf>
    <xf numFmtId="179" fontId="16" fillId="0" borderId="3" xfId="0" applyNumberFormat="1" applyFont="1" applyFill="1" applyBorder="1" applyAlignment="1">
      <alignment vertical="center" textRotation="255"/>
    </xf>
    <xf numFmtId="0" fontId="16" fillId="7" borderId="3" xfId="0" applyFont="1" applyFill="1" applyBorder="1" applyAlignment="1">
      <alignment vertical="center" textRotation="255"/>
    </xf>
    <xf numFmtId="0" fontId="16" fillId="0" borderId="3" xfId="0" applyFont="1" applyFill="1" applyBorder="1" applyAlignment="1">
      <alignment vertical="center" textRotation="255" wrapText="1"/>
    </xf>
    <xf numFmtId="0" fontId="20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179" fontId="20" fillId="0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176" fontId="31" fillId="8" borderId="3" xfId="0" applyNumberFormat="1" applyFont="1" applyFill="1" applyBorder="1" applyAlignment="1">
      <alignment horizontal="center" vertical="center"/>
    </xf>
    <xf numFmtId="176" fontId="20" fillId="7" borderId="3" xfId="0" applyNumberFormat="1" applyFont="1" applyFill="1" applyBorder="1" applyAlignment="1">
      <alignment horizontal="center" vertical="center"/>
    </xf>
    <xf numFmtId="176" fontId="31" fillId="6" borderId="3" xfId="0" applyNumberFormat="1" applyFont="1" applyFill="1" applyBorder="1" applyAlignment="1">
      <alignment horizontal="center" vertical="center"/>
    </xf>
    <xf numFmtId="176" fontId="31" fillId="0" borderId="3" xfId="0" applyNumberFormat="1" applyFont="1" applyFill="1" applyBorder="1" applyAlignment="1">
      <alignment horizontal="center" vertical="center"/>
    </xf>
    <xf numFmtId="176" fontId="20" fillId="7" borderId="3" xfId="0" applyNumberFormat="1" applyFont="1" applyFill="1" applyBorder="1"/>
    <xf numFmtId="176" fontId="31" fillId="0" borderId="3" xfId="0" applyNumberFormat="1" applyFont="1" applyFill="1" applyBorder="1" applyAlignment="1">
      <alignment horizontal="right" vertical="center"/>
    </xf>
    <xf numFmtId="0" fontId="31" fillId="9" borderId="3" xfId="0" applyFont="1" applyFill="1" applyBorder="1" applyAlignment="1">
      <alignment horizontal="center" vertical="center"/>
    </xf>
    <xf numFmtId="176" fontId="15" fillId="0" borderId="0" xfId="0" applyNumberFormat="1" applyFont="1" applyFill="1"/>
    <xf numFmtId="180" fontId="31" fillId="0" borderId="3" xfId="0" applyNumberFormat="1" applyFont="1" applyFill="1" applyBorder="1" applyAlignment="1">
      <alignment horizontal="center" vertical="center"/>
    </xf>
    <xf numFmtId="49" fontId="31" fillId="0" borderId="3" xfId="0" applyNumberFormat="1" applyFont="1" applyFill="1" applyBorder="1" applyAlignment="1">
      <alignment horizontal="center" vertical="center"/>
    </xf>
    <xf numFmtId="176" fontId="31" fillId="0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0" fillId="7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0" fontId="28" fillId="0" borderId="0" xfId="0" applyFont="1"/>
    <xf numFmtId="0" fontId="0" fillId="6" borderId="0" xfId="0" applyFont="1" applyFill="1"/>
    <xf numFmtId="0" fontId="0" fillId="0" borderId="0" xfId="0" applyFont="1" applyFill="1" applyAlignment="1">
      <alignment vertical="center"/>
    </xf>
    <xf numFmtId="0" fontId="28" fillId="0" borderId="0" xfId="0" applyFont="1" applyFill="1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top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 wrapText="1"/>
    </xf>
    <xf numFmtId="0" fontId="17" fillId="0" borderId="3" xfId="0" applyFont="1" applyFill="1" applyBorder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textRotation="255"/>
    </xf>
    <xf numFmtId="0" fontId="29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textRotation="255"/>
    </xf>
    <xf numFmtId="0" fontId="30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/>
    <xf numFmtId="0" fontId="16" fillId="7" borderId="3" xfId="0" applyFont="1" applyFill="1" applyBorder="1" applyAlignment="1">
      <alignment vertical="center" wrapText="1"/>
    </xf>
    <xf numFmtId="0" fontId="17" fillId="7" borderId="3" xfId="0" applyFont="1" applyFill="1" applyBorder="1"/>
    <xf numFmtId="0" fontId="24" fillId="0" borderId="3" xfId="0" applyFont="1" applyFill="1" applyBorder="1" applyAlignment="1">
      <alignment horizontal="distributed" vertical="center" wrapText="1"/>
    </xf>
    <xf numFmtId="0" fontId="25" fillId="0" borderId="3" xfId="0" applyFont="1" applyFill="1" applyBorder="1" applyAlignment="1">
      <alignment horizontal="distributed" vertical="center"/>
    </xf>
    <xf numFmtId="0" fontId="25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vertical="center" wrapText="1"/>
    </xf>
    <xf numFmtId="0" fontId="28" fillId="6" borderId="3" xfId="0" applyFont="1" applyFill="1" applyBorder="1" applyAlignment="1">
      <alignment wrapText="1"/>
    </xf>
    <xf numFmtId="0" fontId="28" fillId="0" borderId="3" xfId="0" applyFont="1" applyFill="1" applyBorder="1" applyAlignment="1">
      <alignment wrapText="1"/>
    </xf>
    <xf numFmtId="0" fontId="24" fillId="0" borderId="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F815"/>
  <sheetViews>
    <sheetView tabSelected="1" zoomScaleNormal="100" zoomScaleSheetLayoutView="91" workbookViewId="0">
      <pane xSplit="3" ySplit="5" topLeftCell="D26" activePane="bottomRight" state="frozen"/>
      <selection activeCell="V11" sqref="V11"/>
      <selection pane="topRight" activeCell="V11" sqref="V11"/>
      <selection pane="bottomLeft" activeCell="V11" sqref="V11"/>
      <selection pane="bottomRight" activeCell="A2" sqref="A2:AD2"/>
    </sheetView>
  </sheetViews>
  <sheetFormatPr defaultRowHeight="5.65" customHeight="1"/>
  <cols>
    <col min="1" max="1" width="4.5" style="1" customWidth="1"/>
    <col min="2" max="2" width="7.125" style="47" customWidth="1"/>
    <col min="3" max="3" width="10.625" style="47" bestFit="1" customWidth="1"/>
    <col min="4" max="4" width="8.875" style="47" customWidth="1"/>
    <col min="5" max="5" width="8.875" style="45" customWidth="1"/>
    <col min="6" max="6" width="12.75" style="46" customWidth="1"/>
    <col min="7" max="7" width="8.25" style="45" customWidth="1"/>
    <col min="8" max="8" width="12.625" style="45" customWidth="1"/>
    <col min="9" max="9" width="16.625" style="45" bestFit="1" customWidth="1"/>
    <col min="10" max="10" width="10.25" style="46" bestFit="1" customWidth="1"/>
    <col min="11" max="11" width="6.5" style="47" bestFit="1" customWidth="1"/>
    <col min="12" max="12" width="8.875" style="47" bestFit="1" customWidth="1"/>
    <col min="13" max="13" width="7.875" style="47" bestFit="1" customWidth="1"/>
    <col min="14" max="14" width="10.75" style="47" bestFit="1" customWidth="1"/>
    <col min="15" max="15" width="19.875" style="60" customWidth="1"/>
    <col min="16" max="16" width="8.875" style="47" bestFit="1" customWidth="1"/>
    <col min="17" max="17" width="6.5" style="47" bestFit="1" customWidth="1"/>
    <col min="18" max="18" width="9.5" style="47" bestFit="1" customWidth="1"/>
    <col min="19" max="19" width="4.375" style="47" bestFit="1" customWidth="1"/>
    <col min="20" max="20" width="3.75" style="47" bestFit="1" customWidth="1"/>
    <col min="21" max="21" width="4.375" style="45" bestFit="1" customWidth="1"/>
    <col min="22" max="22" width="4.375" style="47" bestFit="1" customWidth="1"/>
    <col min="23" max="24" width="4.25" style="47" customWidth="1"/>
    <col min="25" max="25" width="3.75" style="47" bestFit="1" customWidth="1"/>
    <col min="26" max="26" width="4.25" style="47" customWidth="1"/>
    <col min="27" max="29" width="6" style="47" customWidth="1"/>
    <col min="30" max="30" width="17.125" style="47" customWidth="1"/>
    <col min="31" max="16384" width="9" style="1"/>
  </cols>
  <sheetData>
    <row r="1" spans="1:32" ht="36" customHeight="1">
      <c r="A1" s="139" t="s">
        <v>308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</row>
    <row r="2" spans="1:32" ht="14.2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</row>
    <row r="3" spans="1:32" s="3" customFormat="1" ht="19.5" customHeight="1">
      <c r="A3" s="141" t="s">
        <v>0</v>
      </c>
      <c r="B3" s="135" t="s">
        <v>1</v>
      </c>
      <c r="C3" s="136" t="s">
        <v>2</v>
      </c>
      <c r="D3" s="136" t="s">
        <v>102</v>
      </c>
      <c r="E3" s="136" t="s">
        <v>101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2"/>
      <c r="S3" s="132" t="s">
        <v>3</v>
      </c>
      <c r="T3" s="132" t="s">
        <v>4</v>
      </c>
      <c r="U3" s="131" t="s">
        <v>5</v>
      </c>
      <c r="V3" s="132" t="s">
        <v>6</v>
      </c>
      <c r="W3" s="133" t="s">
        <v>7</v>
      </c>
      <c r="X3" s="133"/>
      <c r="Y3" s="133" t="s">
        <v>8</v>
      </c>
      <c r="Z3" s="133"/>
      <c r="AA3" s="129" t="s">
        <v>9</v>
      </c>
      <c r="AB3" s="129" t="s">
        <v>10</v>
      </c>
      <c r="AC3" s="136" t="s">
        <v>11</v>
      </c>
      <c r="AD3" s="129" t="s">
        <v>12</v>
      </c>
    </row>
    <row r="4" spans="1:32" s="3" customFormat="1" ht="64.5" customHeight="1">
      <c r="A4" s="142"/>
      <c r="B4" s="135"/>
      <c r="C4" s="137"/>
      <c r="D4" s="137"/>
      <c r="E4" s="137"/>
      <c r="F4" s="136" t="s">
        <v>97</v>
      </c>
      <c r="G4" s="136" t="s">
        <v>13</v>
      </c>
      <c r="H4" s="136" t="s">
        <v>98</v>
      </c>
      <c r="I4" s="136" t="s">
        <v>99</v>
      </c>
      <c r="J4" s="127" t="s">
        <v>100</v>
      </c>
      <c r="K4" s="129" t="s">
        <v>14</v>
      </c>
      <c r="L4" s="127" t="s">
        <v>15</v>
      </c>
      <c r="M4" s="127" t="s">
        <v>16</v>
      </c>
      <c r="N4" s="135" t="s">
        <v>17</v>
      </c>
      <c r="O4" s="135" t="s">
        <v>18</v>
      </c>
      <c r="P4" s="127" t="s">
        <v>19</v>
      </c>
      <c r="Q4" s="127" t="s">
        <v>20</v>
      </c>
      <c r="R4" s="127" t="s">
        <v>21</v>
      </c>
      <c r="S4" s="132"/>
      <c r="T4" s="132"/>
      <c r="U4" s="131"/>
      <c r="V4" s="132"/>
      <c r="W4" s="131" t="s">
        <v>22</v>
      </c>
      <c r="X4" s="131" t="s">
        <v>23</v>
      </c>
      <c r="Y4" s="132" t="s">
        <v>24</v>
      </c>
      <c r="Z4" s="132" t="s">
        <v>25</v>
      </c>
      <c r="AA4" s="129"/>
      <c r="AB4" s="129"/>
      <c r="AC4" s="137"/>
      <c r="AD4" s="129"/>
    </row>
    <row r="5" spans="1:32" s="3" customFormat="1" ht="42.75" customHeight="1">
      <c r="A5" s="143"/>
      <c r="B5" s="135"/>
      <c r="C5" s="138"/>
      <c r="D5" s="138"/>
      <c r="E5" s="138"/>
      <c r="F5" s="138"/>
      <c r="G5" s="138"/>
      <c r="H5" s="138"/>
      <c r="I5" s="138"/>
      <c r="J5" s="128"/>
      <c r="K5" s="130"/>
      <c r="L5" s="127"/>
      <c r="M5" s="127"/>
      <c r="N5" s="135"/>
      <c r="O5" s="135"/>
      <c r="P5" s="127"/>
      <c r="Q5" s="127"/>
      <c r="R5" s="127"/>
      <c r="S5" s="132"/>
      <c r="T5" s="132"/>
      <c r="U5" s="131"/>
      <c r="V5" s="132"/>
      <c r="W5" s="131"/>
      <c r="X5" s="131"/>
      <c r="Y5" s="132"/>
      <c r="Z5" s="132"/>
      <c r="AA5" s="129"/>
      <c r="AB5" s="129"/>
      <c r="AC5" s="138"/>
      <c r="AD5" s="129"/>
    </row>
    <row r="6" spans="1:32" ht="16.5">
      <c r="A6" s="4">
        <v>1</v>
      </c>
      <c r="B6" s="5" t="s">
        <v>26</v>
      </c>
      <c r="C6" s="5" t="s">
        <v>27</v>
      </c>
      <c r="D6" s="5">
        <f>E6+K6+N6</f>
        <v>25</v>
      </c>
      <c r="E6" s="6">
        <f>VLOOKUP(B6,'114預估國中班級數'!$D$6:$E$37,2,0)</f>
        <v>18</v>
      </c>
      <c r="F6" s="7">
        <f t="shared" ref="F6:F36" si="0">ROUNDDOWN((E6*2.2),0)</f>
        <v>39</v>
      </c>
      <c r="G6" s="6">
        <v>1</v>
      </c>
      <c r="H6" s="8"/>
      <c r="I6" s="9">
        <f t="shared" ref="I6:I15" si="1">IF(ROUNDDOWN((E6/9),0)&lt;1,1,ROUNDDOWN((E6/9),0))</f>
        <v>2</v>
      </c>
      <c r="J6" s="7">
        <f>F6+G6+H6+I6</f>
        <v>42</v>
      </c>
      <c r="K6" s="6">
        <v>3</v>
      </c>
      <c r="L6" s="6">
        <v>8</v>
      </c>
      <c r="M6" s="6">
        <v>1</v>
      </c>
      <c r="N6" s="6">
        <v>4</v>
      </c>
      <c r="O6" s="10" t="s">
        <v>28</v>
      </c>
      <c r="P6" s="6">
        <v>12</v>
      </c>
      <c r="Q6" s="6">
        <v>2</v>
      </c>
      <c r="R6" s="11">
        <f>J6+L6+M6+P6+Q6</f>
        <v>65</v>
      </c>
      <c r="S6" s="6">
        <v>1</v>
      </c>
      <c r="T6" s="6">
        <v>3</v>
      </c>
      <c r="U6" s="12">
        <v>3</v>
      </c>
      <c r="V6" s="6"/>
      <c r="W6" s="6">
        <v>1</v>
      </c>
      <c r="X6" s="6">
        <v>1</v>
      </c>
      <c r="Y6" s="6">
        <v>1</v>
      </c>
      <c r="Z6" s="6"/>
      <c r="AA6" s="12">
        <f t="shared" ref="AA6:AA36" si="2">S6+T6+U6+V6+W6+X6+Y6+Z6</f>
        <v>10</v>
      </c>
      <c r="AB6" s="6">
        <v>1</v>
      </c>
      <c r="AC6" s="6">
        <v>1</v>
      </c>
      <c r="AD6" s="11">
        <f>R6+AA6+AB6+AC6</f>
        <v>77</v>
      </c>
    </row>
    <row r="7" spans="1:32" ht="16.5">
      <c r="A7" s="4">
        <v>2</v>
      </c>
      <c r="B7" s="4" t="s">
        <v>29</v>
      </c>
      <c r="C7" s="5" t="s">
        <v>30</v>
      </c>
      <c r="D7" s="5">
        <f>E7+K7+N7</f>
        <v>35</v>
      </c>
      <c r="E7" s="6">
        <f>VLOOKUP(B7,'114預估國中班級數'!$D$6:$E$37,2,0)</f>
        <v>28</v>
      </c>
      <c r="F7" s="7">
        <f t="shared" si="0"/>
        <v>61</v>
      </c>
      <c r="G7" s="6"/>
      <c r="H7" s="8"/>
      <c r="I7" s="9">
        <f t="shared" si="1"/>
        <v>3</v>
      </c>
      <c r="J7" s="7">
        <f t="shared" ref="J7:J36" si="3">F7+G7+H7+I7</f>
        <v>64</v>
      </c>
      <c r="K7" s="6">
        <v>3</v>
      </c>
      <c r="L7" s="6">
        <v>8</v>
      </c>
      <c r="M7" s="6">
        <v>1</v>
      </c>
      <c r="N7" s="6">
        <v>4</v>
      </c>
      <c r="O7" s="10" t="s">
        <v>31</v>
      </c>
      <c r="P7" s="6">
        <v>12</v>
      </c>
      <c r="Q7" s="6">
        <v>3</v>
      </c>
      <c r="R7" s="11">
        <f t="shared" ref="R7:R36" si="4">J7+L7+M7+P7+Q7</f>
        <v>88</v>
      </c>
      <c r="S7" s="6">
        <v>1</v>
      </c>
      <c r="T7" s="6">
        <v>3</v>
      </c>
      <c r="U7" s="12">
        <v>4</v>
      </c>
      <c r="V7" s="6"/>
      <c r="W7" s="6">
        <v>1</v>
      </c>
      <c r="X7" s="6"/>
      <c r="Y7" s="6">
        <v>1</v>
      </c>
      <c r="Z7" s="6"/>
      <c r="AA7" s="6">
        <f t="shared" si="2"/>
        <v>10</v>
      </c>
      <c r="AB7" s="6">
        <v>1</v>
      </c>
      <c r="AC7" s="6">
        <v>1</v>
      </c>
      <c r="AD7" s="11">
        <f t="shared" ref="AD7:AD36" si="5">R7+AA7+AB7+AC7</f>
        <v>100</v>
      </c>
    </row>
    <row r="8" spans="1:32" s="13" customFormat="1" ht="17.25" customHeight="1">
      <c r="A8" s="4">
        <v>3</v>
      </c>
      <c r="B8" s="4" t="s">
        <v>32</v>
      </c>
      <c r="C8" s="5" t="s">
        <v>27</v>
      </c>
      <c r="D8" s="5">
        <f t="shared" ref="D8:D36" si="6">E8+K8+N8</f>
        <v>59</v>
      </c>
      <c r="E8" s="6">
        <f>VLOOKUP(B8,'114預估國中班級數'!$D$6:$E$37,2,0)</f>
        <v>49</v>
      </c>
      <c r="F8" s="7">
        <f t="shared" si="0"/>
        <v>107</v>
      </c>
      <c r="G8" s="6">
        <v>1</v>
      </c>
      <c r="H8" s="8"/>
      <c r="I8" s="9">
        <f t="shared" si="1"/>
        <v>5</v>
      </c>
      <c r="J8" s="7">
        <f t="shared" si="3"/>
        <v>113</v>
      </c>
      <c r="K8" s="12">
        <v>6</v>
      </c>
      <c r="L8" s="12">
        <v>16</v>
      </c>
      <c r="M8" s="6">
        <v>2</v>
      </c>
      <c r="N8" s="6">
        <v>4</v>
      </c>
      <c r="O8" s="10" t="s">
        <v>33</v>
      </c>
      <c r="P8" s="6">
        <v>12</v>
      </c>
      <c r="Q8" s="6">
        <v>4</v>
      </c>
      <c r="R8" s="11">
        <f t="shared" si="4"/>
        <v>147</v>
      </c>
      <c r="S8" s="6">
        <v>2</v>
      </c>
      <c r="T8" s="6">
        <v>3</v>
      </c>
      <c r="U8" s="6">
        <v>5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f t="shared" si="2"/>
        <v>15</v>
      </c>
      <c r="AB8" s="6">
        <v>1</v>
      </c>
      <c r="AC8" s="6">
        <v>2</v>
      </c>
      <c r="AD8" s="11">
        <f t="shared" si="5"/>
        <v>165</v>
      </c>
    </row>
    <row r="9" spans="1:32" s="13" customFormat="1" ht="16.5">
      <c r="A9" s="4">
        <v>4</v>
      </c>
      <c r="B9" s="6" t="s">
        <v>34</v>
      </c>
      <c r="C9" s="5" t="s">
        <v>35</v>
      </c>
      <c r="D9" s="5">
        <f t="shared" si="6"/>
        <v>16</v>
      </c>
      <c r="E9" s="6">
        <f>VLOOKUP(B9,'114預估國中班級數'!$D$6:$E$37,2,0)</f>
        <v>12</v>
      </c>
      <c r="F9" s="7">
        <f t="shared" si="0"/>
        <v>26</v>
      </c>
      <c r="G9" s="6"/>
      <c r="H9" s="8"/>
      <c r="I9" s="9">
        <f t="shared" si="1"/>
        <v>1</v>
      </c>
      <c r="J9" s="7">
        <f t="shared" si="3"/>
        <v>27</v>
      </c>
      <c r="K9" s="6">
        <v>3</v>
      </c>
      <c r="L9" s="6">
        <v>8</v>
      </c>
      <c r="M9" s="6">
        <v>1</v>
      </c>
      <c r="N9" s="6">
        <v>1</v>
      </c>
      <c r="O9" s="10" t="s">
        <v>36</v>
      </c>
      <c r="P9" s="6">
        <v>3</v>
      </c>
      <c r="Q9" s="6">
        <v>1</v>
      </c>
      <c r="R9" s="11">
        <f t="shared" si="4"/>
        <v>40</v>
      </c>
      <c r="S9" s="6">
        <v>1</v>
      </c>
      <c r="T9" s="6">
        <v>2</v>
      </c>
      <c r="U9" s="6">
        <v>2</v>
      </c>
      <c r="V9" s="6"/>
      <c r="W9" s="6">
        <v>1</v>
      </c>
      <c r="X9" s="6"/>
      <c r="Y9" s="6">
        <v>1</v>
      </c>
      <c r="Z9" s="6"/>
      <c r="AA9" s="6">
        <f t="shared" si="2"/>
        <v>7</v>
      </c>
      <c r="AB9" s="6">
        <v>1</v>
      </c>
      <c r="AC9" s="6">
        <v>0</v>
      </c>
      <c r="AD9" s="11">
        <f t="shared" si="5"/>
        <v>48</v>
      </c>
    </row>
    <row r="10" spans="1:32" s="13" customFormat="1" ht="16.5">
      <c r="A10" s="4">
        <v>5</v>
      </c>
      <c r="B10" s="6" t="s">
        <v>37</v>
      </c>
      <c r="C10" s="5" t="s">
        <v>38</v>
      </c>
      <c r="D10" s="5">
        <f t="shared" si="6"/>
        <v>42</v>
      </c>
      <c r="E10" s="6">
        <f>VLOOKUP(B10,'114預估國中班級數'!$D$6:$E$37,2,0)</f>
        <v>34</v>
      </c>
      <c r="F10" s="7">
        <f t="shared" si="0"/>
        <v>74</v>
      </c>
      <c r="G10" s="6"/>
      <c r="H10" s="8"/>
      <c r="I10" s="9">
        <f t="shared" si="1"/>
        <v>3</v>
      </c>
      <c r="J10" s="7">
        <f t="shared" si="3"/>
        <v>77</v>
      </c>
      <c r="K10" s="6">
        <v>3</v>
      </c>
      <c r="L10" s="6">
        <v>8</v>
      </c>
      <c r="M10" s="6">
        <v>1</v>
      </c>
      <c r="N10" s="6">
        <v>5</v>
      </c>
      <c r="O10" s="10" t="s">
        <v>39</v>
      </c>
      <c r="P10" s="6">
        <v>15</v>
      </c>
      <c r="Q10" s="6">
        <v>3</v>
      </c>
      <c r="R10" s="11">
        <f t="shared" si="4"/>
        <v>104</v>
      </c>
      <c r="S10" s="6">
        <v>1</v>
      </c>
      <c r="T10" s="6">
        <v>3</v>
      </c>
      <c r="U10" s="6">
        <v>5</v>
      </c>
      <c r="V10" s="6"/>
      <c r="W10" s="6">
        <v>1</v>
      </c>
      <c r="X10" s="6">
        <v>1</v>
      </c>
      <c r="Y10" s="6">
        <v>1</v>
      </c>
      <c r="Z10" s="6">
        <v>1</v>
      </c>
      <c r="AA10" s="6">
        <f t="shared" si="2"/>
        <v>13</v>
      </c>
      <c r="AB10" s="6">
        <v>1</v>
      </c>
      <c r="AC10" s="6">
        <v>1</v>
      </c>
      <c r="AD10" s="11">
        <f t="shared" si="5"/>
        <v>119</v>
      </c>
    </row>
    <row r="11" spans="1:32" s="13" customFormat="1" ht="16.5">
      <c r="A11" s="4">
        <v>6</v>
      </c>
      <c r="B11" s="6" t="s">
        <v>40</v>
      </c>
      <c r="C11" s="5" t="s">
        <v>38</v>
      </c>
      <c r="D11" s="5">
        <f t="shared" si="6"/>
        <v>7</v>
      </c>
      <c r="E11" s="6">
        <f>VLOOKUP(B11,'114預估國中班級數'!$D$6:$E$37,2,0)</f>
        <v>7</v>
      </c>
      <c r="F11" s="7">
        <f t="shared" si="0"/>
        <v>15</v>
      </c>
      <c r="G11" s="6"/>
      <c r="H11" s="8"/>
      <c r="I11" s="9">
        <f t="shared" si="1"/>
        <v>1</v>
      </c>
      <c r="J11" s="7">
        <f t="shared" si="3"/>
        <v>16</v>
      </c>
      <c r="K11" s="6"/>
      <c r="L11" s="6"/>
      <c r="M11" s="6"/>
      <c r="N11" s="6">
        <v>0</v>
      </c>
      <c r="O11" s="10">
        <v>0</v>
      </c>
      <c r="P11" s="6">
        <v>0</v>
      </c>
      <c r="Q11" s="6">
        <v>1</v>
      </c>
      <c r="R11" s="11">
        <f>J11+L11+M11+P11+Q11</f>
        <v>17</v>
      </c>
      <c r="S11" s="6">
        <v>1</v>
      </c>
      <c r="T11" s="6">
        <v>1</v>
      </c>
      <c r="U11" s="6">
        <v>1</v>
      </c>
      <c r="V11" s="6"/>
      <c r="W11" s="6">
        <v>1</v>
      </c>
      <c r="X11" s="6"/>
      <c r="Y11" s="6">
        <v>1</v>
      </c>
      <c r="Z11" s="6"/>
      <c r="AA11" s="6">
        <f t="shared" si="2"/>
        <v>5</v>
      </c>
      <c r="AB11" s="6">
        <v>1</v>
      </c>
      <c r="AC11" s="6">
        <v>2</v>
      </c>
      <c r="AD11" s="11">
        <f t="shared" si="5"/>
        <v>25</v>
      </c>
      <c r="AF11" s="63"/>
    </row>
    <row r="12" spans="1:32" s="13" customFormat="1" ht="15.75" customHeight="1">
      <c r="A12" s="4">
        <v>7</v>
      </c>
      <c r="B12" s="6" t="s">
        <v>41</v>
      </c>
      <c r="C12" s="5" t="s">
        <v>38</v>
      </c>
      <c r="D12" s="5">
        <f t="shared" si="6"/>
        <v>10</v>
      </c>
      <c r="E12" s="6">
        <f>VLOOKUP(B12,'114預估國中班級數'!$D$6:$E$37,2,0)</f>
        <v>9</v>
      </c>
      <c r="F12" s="7">
        <f t="shared" si="0"/>
        <v>19</v>
      </c>
      <c r="G12" s="6">
        <v>1</v>
      </c>
      <c r="H12" s="8"/>
      <c r="I12" s="9">
        <f t="shared" si="1"/>
        <v>1</v>
      </c>
      <c r="J12" s="7">
        <f t="shared" si="3"/>
        <v>21</v>
      </c>
      <c r="K12" s="6"/>
      <c r="L12" s="6"/>
      <c r="M12" s="6"/>
      <c r="N12" s="6">
        <v>1</v>
      </c>
      <c r="O12" s="10" t="s">
        <v>42</v>
      </c>
      <c r="P12" s="6">
        <v>3</v>
      </c>
      <c r="Q12" s="6">
        <v>1</v>
      </c>
      <c r="R12" s="11">
        <f t="shared" si="4"/>
        <v>25</v>
      </c>
      <c r="S12" s="6">
        <v>1</v>
      </c>
      <c r="T12" s="6">
        <v>1</v>
      </c>
      <c r="U12" s="6">
        <v>1</v>
      </c>
      <c r="V12" s="6">
        <v>0</v>
      </c>
      <c r="W12" s="6">
        <v>1</v>
      </c>
      <c r="X12" s="6"/>
      <c r="Y12" s="6">
        <v>1</v>
      </c>
      <c r="Z12" s="6"/>
      <c r="AA12" s="6">
        <f t="shared" si="2"/>
        <v>5</v>
      </c>
      <c r="AB12" s="6">
        <v>1</v>
      </c>
      <c r="AC12" s="6">
        <v>1</v>
      </c>
      <c r="AD12" s="11">
        <f t="shared" si="5"/>
        <v>32</v>
      </c>
    </row>
    <row r="13" spans="1:32" ht="16.5">
      <c r="A13" s="4">
        <v>8</v>
      </c>
      <c r="B13" s="6" t="s">
        <v>43</v>
      </c>
      <c r="C13" s="5" t="s">
        <v>38</v>
      </c>
      <c r="D13" s="5">
        <f t="shared" si="6"/>
        <v>14</v>
      </c>
      <c r="E13" s="6">
        <f>VLOOKUP(B13,'114預估國中班級數'!$D$6:$E$37,2,0)</f>
        <v>12</v>
      </c>
      <c r="F13" s="7">
        <f t="shared" si="0"/>
        <v>26</v>
      </c>
      <c r="G13" s="6">
        <v>1</v>
      </c>
      <c r="H13" s="8"/>
      <c r="I13" s="9">
        <f>IF(ROUNDDOWN((E13/9),0)&lt;1,1,ROUNDDOWN((E13/9),0))</f>
        <v>1</v>
      </c>
      <c r="J13" s="7">
        <f t="shared" si="3"/>
        <v>28</v>
      </c>
      <c r="K13" s="6"/>
      <c r="L13" s="6"/>
      <c r="M13" s="6"/>
      <c r="N13" s="6">
        <v>2</v>
      </c>
      <c r="O13" s="10" t="s">
        <v>44</v>
      </c>
      <c r="P13" s="6">
        <v>6</v>
      </c>
      <c r="Q13" s="6">
        <v>1</v>
      </c>
      <c r="R13" s="11">
        <f t="shared" si="4"/>
        <v>35</v>
      </c>
      <c r="S13" s="6">
        <v>1</v>
      </c>
      <c r="T13" s="6">
        <v>2</v>
      </c>
      <c r="U13" s="6">
        <v>1</v>
      </c>
      <c r="V13" s="6">
        <v>1</v>
      </c>
      <c r="W13" s="6">
        <v>1</v>
      </c>
      <c r="X13" s="6"/>
      <c r="Y13" s="6">
        <v>1</v>
      </c>
      <c r="Z13" s="6"/>
      <c r="AA13" s="6">
        <f t="shared" si="2"/>
        <v>7</v>
      </c>
      <c r="AB13" s="6">
        <v>1</v>
      </c>
      <c r="AC13" s="6">
        <v>1</v>
      </c>
      <c r="AD13" s="11">
        <f t="shared" si="5"/>
        <v>44</v>
      </c>
    </row>
    <row r="14" spans="1:32" ht="16.5">
      <c r="A14" s="4">
        <v>9</v>
      </c>
      <c r="B14" s="6" t="s">
        <v>45</v>
      </c>
      <c r="C14" s="5" t="s">
        <v>38</v>
      </c>
      <c r="D14" s="5">
        <f t="shared" si="6"/>
        <v>21</v>
      </c>
      <c r="E14" s="6">
        <f>VLOOKUP(B14,'114預估國中班級數'!$D$6:$E$37,2,0)</f>
        <v>19</v>
      </c>
      <c r="F14" s="7">
        <f t="shared" si="0"/>
        <v>41</v>
      </c>
      <c r="G14" s="6"/>
      <c r="H14" s="8"/>
      <c r="I14" s="9">
        <f t="shared" si="1"/>
        <v>2</v>
      </c>
      <c r="J14" s="7">
        <f t="shared" si="3"/>
        <v>43</v>
      </c>
      <c r="K14" s="6"/>
      <c r="L14" s="6"/>
      <c r="M14" s="6"/>
      <c r="N14" s="12">
        <v>2</v>
      </c>
      <c r="O14" s="10" t="s">
        <v>196</v>
      </c>
      <c r="P14" s="12">
        <v>6</v>
      </c>
      <c r="Q14" s="6">
        <v>2</v>
      </c>
      <c r="R14" s="11">
        <f t="shared" si="4"/>
        <v>51</v>
      </c>
      <c r="S14" s="6">
        <v>1</v>
      </c>
      <c r="T14" s="6">
        <v>3</v>
      </c>
      <c r="U14" s="6">
        <v>2</v>
      </c>
      <c r="V14" s="6"/>
      <c r="W14" s="6">
        <v>1</v>
      </c>
      <c r="X14" s="6"/>
      <c r="Y14" s="6">
        <v>1</v>
      </c>
      <c r="Z14" s="6"/>
      <c r="AA14" s="6">
        <f t="shared" si="2"/>
        <v>8</v>
      </c>
      <c r="AB14" s="6">
        <v>1</v>
      </c>
      <c r="AC14" s="6">
        <v>0</v>
      </c>
      <c r="AD14" s="11">
        <f t="shared" si="5"/>
        <v>60</v>
      </c>
    </row>
    <row r="15" spans="1:32" ht="16.5">
      <c r="A15" s="4">
        <v>10</v>
      </c>
      <c r="B15" s="6" t="s">
        <v>46</v>
      </c>
      <c r="C15" s="5" t="s">
        <v>38</v>
      </c>
      <c r="D15" s="5">
        <f t="shared" si="6"/>
        <v>23</v>
      </c>
      <c r="E15" s="6">
        <f>VLOOKUP(B15,'114預估國中班級數'!$D$6:$E$37,2,0)</f>
        <v>16</v>
      </c>
      <c r="F15" s="7">
        <f t="shared" si="0"/>
        <v>35</v>
      </c>
      <c r="G15" s="6"/>
      <c r="H15" s="8"/>
      <c r="I15" s="9">
        <f t="shared" si="1"/>
        <v>1</v>
      </c>
      <c r="J15" s="7">
        <f t="shared" si="3"/>
        <v>36</v>
      </c>
      <c r="K15" s="6">
        <v>3</v>
      </c>
      <c r="L15" s="6">
        <v>7</v>
      </c>
      <c r="M15" s="6">
        <v>2</v>
      </c>
      <c r="N15" s="6">
        <v>4</v>
      </c>
      <c r="O15" s="10" t="s">
        <v>47</v>
      </c>
      <c r="P15" s="6">
        <v>12</v>
      </c>
      <c r="Q15" s="6">
        <v>2</v>
      </c>
      <c r="R15" s="11">
        <f t="shared" si="4"/>
        <v>59</v>
      </c>
      <c r="S15" s="6">
        <v>1</v>
      </c>
      <c r="T15" s="6">
        <v>3</v>
      </c>
      <c r="U15" s="6">
        <v>2</v>
      </c>
      <c r="V15" s="6"/>
      <c r="W15" s="6">
        <v>1</v>
      </c>
      <c r="X15" s="6"/>
      <c r="Y15" s="6">
        <v>1</v>
      </c>
      <c r="Z15" s="6"/>
      <c r="AA15" s="6">
        <f t="shared" si="2"/>
        <v>8</v>
      </c>
      <c r="AB15" s="6">
        <v>1</v>
      </c>
      <c r="AC15" s="12">
        <v>2</v>
      </c>
      <c r="AD15" s="11">
        <f t="shared" si="5"/>
        <v>70</v>
      </c>
    </row>
    <row r="16" spans="1:32" ht="16.5">
      <c r="A16" s="4">
        <v>1</v>
      </c>
      <c r="B16" s="6" t="s">
        <v>48</v>
      </c>
      <c r="C16" s="6" t="s">
        <v>49</v>
      </c>
      <c r="D16" s="5">
        <f t="shared" si="6"/>
        <v>3</v>
      </c>
      <c r="E16" s="6">
        <f>VLOOKUP(B16,'114預估國中班級數'!$D$6:$E$37,2,0)</f>
        <v>3</v>
      </c>
      <c r="F16" s="7">
        <f t="shared" si="0"/>
        <v>6</v>
      </c>
      <c r="G16" s="14"/>
      <c r="H16" s="15">
        <f>偏遠地區學校合理員額!U6</f>
        <v>4</v>
      </c>
      <c r="I16" s="8"/>
      <c r="J16" s="7">
        <f t="shared" si="3"/>
        <v>10</v>
      </c>
      <c r="K16" s="6"/>
      <c r="L16" s="6"/>
      <c r="M16" s="6"/>
      <c r="N16" s="6">
        <v>0</v>
      </c>
      <c r="O16" s="10">
        <v>0</v>
      </c>
      <c r="P16" s="6">
        <v>0</v>
      </c>
      <c r="Q16" s="6">
        <v>1</v>
      </c>
      <c r="R16" s="11">
        <f t="shared" si="4"/>
        <v>11</v>
      </c>
      <c r="S16" s="6">
        <v>1</v>
      </c>
      <c r="T16" s="6">
        <v>1</v>
      </c>
      <c r="U16" s="6">
        <v>1</v>
      </c>
      <c r="V16" s="6"/>
      <c r="W16" s="6">
        <v>1</v>
      </c>
      <c r="X16" s="6"/>
      <c r="Y16" s="6"/>
      <c r="Z16" s="6"/>
      <c r="AA16" s="6">
        <f t="shared" si="2"/>
        <v>4</v>
      </c>
      <c r="AB16" s="6">
        <v>1</v>
      </c>
      <c r="AC16" s="6">
        <v>0</v>
      </c>
      <c r="AD16" s="11">
        <f t="shared" si="5"/>
        <v>16</v>
      </c>
    </row>
    <row r="17" spans="1:31" ht="16.5">
      <c r="A17" s="4">
        <v>2</v>
      </c>
      <c r="B17" s="6" t="s">
        <v>50</v>
      </c>
      <c r="C17" s="6" t="s">
        <v>49</v>
      </c>
      <c r="D17" s="5">
        <f t="shared" si="6"/>
        <v>4</v>
      </c>
      <c r="E17" s="6">
        <f>VLOOKUP(B17,'114預估國中班級數'!$D$6:$E$37,2,0)</f>
        <v>4</v>
      </c>
      <c r="F17" s="7">
        <f t="shared" si="0"/>
        <v>8</v>
      </c>
      <c r="G17" s="14"/>
      <c r="H17" s="15">
        <f>偏遠地區學校合理員額!U7</f>
        <v>4</v>
      </c>
      <c r="I17" s="8"/>
      <c r="J17" s="7">
        <f t="shared" si="3"/>
        <v>12</v>
      </c>
      <c r="K17" s="6"/>
      <c r="L17" s="6"/>
      <c r="M17" s="6"/>
      <c r="N17" s="6">
        <v>0</v>
      </c>
      <c r="O17" s="10">
        <v>0</v>
      </c>
      <c r="P17" s="6">
        <v>0</v>
      </c>
      <c r="Q17" s="6">
        <v>1</v>
      </c>
      <c r="R17" s="11">
        <f t="shared" si="4"/>
        <v>13</v>
      </c>
      <c r="S17" s="6">
        <v>1</v>
      </c>
      <c r="T17" s="6">
        <v>1</v>
      </c>
      <c r="U17" s="6">
        <v>1</v>
      </c>
      <c r="V17" s="6"/>
      <c r="W17" s="6">
        <v>1</v>
      </c>
      <c r="X17" s="6"/>
      <c r="Y17" s="6">
        <v>1</v>
      </c>
      <c r="Z17" s="6"/>
      <c r="AA17" s="6">
        <f t="shared" si="2"/>
        <v>5</v>
      </c>
      <c r="AB17" s="6">
        <v>1</v>
      </c>
      <c r="AC17" s="6">
        <v>0</v>
      </c>
      <c r="AD17" s="11">
        <f t="shared" si="5"/>
        <v>19</v>
      </c>
    </row>
    <row r="18" spans="1:31" ht="18" customHeight="1">
      <c r="A18" s="4">
        <v>3</v>
      </c>
      <c r="B18" s="6" t="s">
        <v>51</v>
      </c>
      <c r="C18" s="6" t="s">
        <v>52</v>
      </c>
      <c r="D18" s="5">
        <f t="shared" si="6"/>
        <v>6</v>
      </c>
      <c r="E18" s="6">
        <f>VLOOKUP(B18,'114預估國中班級數'!$D$6:$E$37,2,0)</f>
        <v>5</v>
      </c>
      <c r="F18" s="7">
        <f t="shared" si="0"/>
        <v>11</v>
      </c>
      <c r="G18" s="6"/>
      <c r="H18" s="15">
        <f>偏遠地區學校合理員額!U8</f>
        <v>3</v>
      </c>
      <c r="I18" s="8"/>
      <c r="J18" s="7">
        <f t="shared" si="3"/>
        <v>14</v>
      </c>
      <c r="K18" s="6"/>
      <c r="L18" s="6"/>
      <c r="M18" s="6"/>
      <c r="N18" s="6">
        <v>1</v>
      </c>
      <c r="O18" s="10" t="s">
        <v>53</v>
      </c>
      <c r="P18" s="6">
        <v>3</v>
      </c>
      <c r="Q18" s="6">
        <v>1</v>
      </c>
      <c r="R18" s="11">
        <f t="shared" si="4"/>
        <v>18</v>
      </c>
      <c r="S18" s="6">
        <v>1</v>
      </c>
      <c r="T18" s="6">
        <v>1</v>
      </c>
      <c r="U18" s="6">
        <v>1</v>
      </c>
      <c r="V18" s="6"/>
      <c r="W18" s="6">
        <v>1</v>
      </c>
      <c r="X18" s="6"/>
      <c r="Y18" s="6"/>
      <c r="Z18" s="6"/>
      <c r="AA18" s="6">
        <f t="shared" si="2"/>
        <v>4</v>
      </c>
      <c r="AB18" s="6">
        <v>1</v>
      </c>
      <c r="AC18" s="6">
        <v>0</v>
      </c>
      <c r="AD18" s="11">
        <f t="shared" si="5"/>
        <v>23</v>
      </c>
    </row>
    <row r="19" spans="1:31" ht="16.899999999999999" customHeight="1">
      <c r="A19" s="4">
        <v>4</v>
      </c>
      <c r="B19" s="6" t="s">
        <v>54</v>
      </c>
      <c r="C19" s="6" t="s">
        <v>49</v>
      </c>
      <c r="D19" s="5">
        <f t="shared" si="6"/>
        <v>7</v>
      </c>
      <c r="E19" s="6">
        <f>VLOOKUP(B19,'114預估國中班級數'!$D$6:$E$37,2,0)</f>
        <v>6</v>
      </c>
      <c r="F19" s="7">
        <f t="shared" si="0"/>
        <v>13</v>
      </c>
      <c r="G19" s="6"/>
      <c r="H19" s="15">
        <f>偏遠地區學校合理員額!U9</f>
        <v>3</v>
      </c>
      <c r="I19" s="8"/>
      <c r="J19" s="7">
        <f t="shared" si="3"/>
        <v>16</v>
      </c>
      <c r="K19" s="6"/>
      <c r="L19" s="6"/>
      <c r="M19" s="6"/>
      <c r="N19" s="6">
        <v>1</v>
      </c>
      <c r="O19" s="10" t="s">
        <v>42</v>
      </c>
      <c r="P19" s="6">
        <v>3</v>
      </c>
      <c r="Q19" s="6">
        <v>1</v>
      </c>
      <c r="R19" s="11">
        <f t="shared" si="4"/>
        <v>20</v>
      </c>
      <c r="S19" s="6">
        <v>1</v>
      </c>
      <c r="T19" s="6">
        <v>1</v>
      </c>
      <c r="U19" s="6">
        <v>1</v>
      </c>
      <c r="V19" s="6"/>
      <c r="W19" s="6">
        <v>1</v>
      </c>
      <c r="X19" s="6"/>
      <c r="Y19" s="6">
        <v>1</v>
      </c>
      <c r="Z19" s="6"/>
      <c r="AA19" s="6">
        <f t="shared" si="2"/>
        <v>5</v>
      </c>
      <c r="AB19" s="6">
        <v>1</v>
      </c>
      <c r="AC19" s="12">
        <v>0</v>
      </c>
      <c r="AD19" s="11">
        <f t="shared" si="5"/>
        <v>26</v>
      </c>
    </row>
    <row r="20" spans="1:31" ht="16.5">
      <c r="A20" s="4">
        <v>5</v>
      </c>
      <c r="B20" s="6" t="s">
        <v>55</v>
      </c>
      <c r="C20" s="6" t="s">
        <v>56</v>
      </c>
      <c r="D20" s="5">
        <f t="shared" si="6"/>
        <v>3</v>
      </c>
      <c r="E20" s="6">
        <f>VLOOKUP(B20,'114預估國中班級數'!$D$6:$E$37,2,0)</f>
        <v>3</v>
      </c>
      <c r="F20" s="7">
        <f t="shared" si="0"/>
        <v>6</v>
      </c>
      <c r="G20" s="6">
        <v>1</v>
      </c>
      <c r="H20" s="15">
        <f>偏遠地區學校合理員額!U10</f>
        <v>4</v>
      </c>
      <c r="I20" s="8"/>
      <c r="J20" s="7">
        <f t="shared" si="3"/>
        <v>11</v>
      </c>
      <c r="K20" s="6"/>
      <c r="L20" s="6"/>
      <c r="M20" s="6"/>
      <c r="N20" s="6">
        <v>0</v>
      </c>
      <c r="O20" s="10">
        <v>0</v>
      </c>
      <c r="P20" s="6">
        <v>0</v>
      </c>
      <c r="Q20" s="6">
        <v>1</v>
      </c>
      <c r="R20" s="11">
        <f t="shared" si="4"/>
        <v>12</v>
      </c>
      <c r="S20" s="6">
        <v>1</v>
      </c>
      <c r="T20" s="6">
        <v>1</v>
      </c>
      <c r="U20" s="6">
        <v>1</v>
      </c>
      <c r="V20" s="6"/>
      <c r="W20" s="6">
        <v>1</v>
      </c>
      <c r="X20" s="6"/>
      <c r="Y20" s="6"/>
      <c r="Z20" s="6"/>
      <c r="AA20" s="6">
        <f t="shared" si="2"/>
        <v>4</v>
      </c>
      <c r="AB20" s="6">
        <v>1</v>
      </c>
      <c r="AC20" s="6">
        <v>1</v>
      </c>
      <c r="AD20" s="11">
        <f t="shared" si="5"/>
        <v>18</v>
      </c>
    </row>
    <row r="21" spans="1:31" ht="16.5">
      <c r="A21" s="4">
        <v>6</v>
      </c>
      <c r="B21" s="6" t="s">
        <v>57</v>
      </c>
      <c r="C21" s="6" t="s">
        <v>58</v>
      </c>
      <c r="D21" s="5">
        <f t="shared" si="6"/>
        <v>4</v>
      </c>
      <c r="E21" s="6">
        <f>VLOOKUP(B21,'114預估國中班級數'!$D$6:$E$37,2,0)</f>
        <v>4</v>
      </c>
      <c r="F21" s="7">
        <f t="shared" si="0"/>
        <v>8</v>
      </c>
      <c r="G21" s="6"/>
      <c r="H21" s="15">
        <f>偏遠地區學校合理員額!U11</f>
        <v>4</v>
      </c>
      <c r="I21" s="8"/>
      <c r="J21" s="7">
        <f t="shared" si="3"/>
        <v>12</v>
      </c>
      <c r="K21" s="6"/>
      <c r="L21" s="6"/>
      <c r="M21" s="6"/>
      <c r="N21" s="6">
        <v>0</v>
      </c>
      <c r="O21" s="10">
        <v>0</v>
      </c>
      <c r="P21" s="6">
        <v>0</v>
      </c>
      <c r="Q21" s="6">
        <v>1</v>
      </c>
      <c r="R21" s="11">
        <f t="shared" si="4"/>
        <v>13</v>
      </c>
      <c r="S21" s="6">
        <v>1</v>
      </c>
      <c r="T21" s="6">
        <v>1</v>
      </c>
      <c r="U21" s="6">
        <v>1</v>
      </c>
      <c r="V21" s="6"/>
      <c r="W21" s="6">
        <v>1</v>
      </c>
      <c r="X21" s="6"/>
      <c r="Y21" s="6"/>
      <c r="Z21" s="6"/>
      <c r="AA21" s="6">
        <f t="shared" si="2"/>
        <v>4</v>
      </c>
      <c r="AB21" s="6">
        <v>1</v>
      </c>
      <c r="AC21" s="6">
        <v>1</v>
      </c>
      <c r="AD21" s="11">
        <f t="shared" si="5"/>
        <v>19</v>
      </c>
      <c r="AE21" s="16"/>
    </row>
    <row r="22" spans="1:31" ht="16.5">
      <c r="A22" s="4">
        <v>7</v>
      </c>
      <c r="B22" s="6" t="s">
        <v>59</v>
      </c>
      <c r="C22" s="6" t="s">
        <v>49</v>
      </c>
      <c r="D22" s="5">
        <f t="shared" si="6"/>
        <v>37</v>
      </c>
      <c r="E22" s="6">
        <f>VLOOKUP(B22,'114預估國中班級數'!$D$6:$E$37,2,0)</f>
        <v>24</v>
      </c>
      <c r="F22" s="7">
        <f t="shared" si="0"/>
        <v>52</v>
      </c>
      <c r="G22" s="14"/>
      <c r="H22" s="15">
        <f>偏遠地區學校合理員額!U12</f>
        <v>12</v>
      </c>
      <c r="I22" s="8"/>
      <c r="J22" s="7">
        <f t="shared" si="3"/>
        <v>64</v>
      </c>
      <c r="K22" s="12">
        <v>5</v>
      </c>
      <c r="L22" s="12">
        <v>13</v>
      </c>
      <c r="M22" s="6">
        <v>2</v>
      </c>
      <c r="N22" s="6">
        <v>8</v>
      </c>
      <c r="O22" s="10" t="s">
        <v>60</v>
      </c>
      <c r="P22" s="6">
        <v>24</v>
      </c>
      <c r="Q22" s="6">
        <v>3</v>
      </c>
      <c r="R22" s="11">
        <f t="shared" si="4"/>
        <v>106</v>
      </c>
      <c r="S22" s="6">
        <v>1</v>
      </c>
      <c r="T22" s="6">
        <v>3</v>
      </c>
      <c r="U22" s="12">
        <v>5</v>
      </c>
      <c r="V22" s="6"/>
      <c r="W22" s="6">
        <v>1</v>
      </c>
      <c r="X22" s="6">
        <v>1</v>
      </c>
      <c r="Y22" s="6">
        <v>1</v>
      </c>
      <c r="Z22" s="6">
        <v>1</v>
      </c>
      <c r="AA22" s="6">
        <f t="shared" si="2"/>
        <v>13</v>
      </c>
      <c r="AB22" s="6">
        <v>1</v>
      </c>
      <c r="AC22" s="6">
        <v>1</v>
      </c>
      <c r="AD22" s="11">
        <f t="shared" si="5"/>
        <v>121</v>
      </c>
    </row>
    <row r="23" spans="1:31" ht="19.5">
      <c r="A23" s="4">
        <v>8</v>
      </c>
      <c r="B23" s="6" t="s">
        <v>61</v>
      </c>
      <c r="C23" s="6" t="s">
        <v>49</v>
      </c>
      <c r="D23" s="5">
        <f t="shared" si="6"/>
        <v>17</v>
      </c>
      <c r="E23" s="6">
        <f>VLOOKUP(B23,'114預估國中班級數'!$D$6:$E$37,2,0)</f>
        <v>12</v>
      </c>
      <c r="F23" s="7">
        <f t="shared" si="0"/>
        <v>26</v>
      </c>
      <c r="G23" s="6"/>
      <c r="H23" s="15">
        <f>偏遠地區學校合理員額!U13</f>
        <v>8</v>
      </c>
      <c r="I23" s="8"/>
      <c r="J23" s="7">
        <f t="shared" si="3"/>
        <v>34</v>
      </c>
      <c r="K23" s="6">
        <v>3</v>
      </c>
      <c r="L23" s="6">
        <v>7</v>
      </c>
      <c r="M23" s="6">
        <v>2</v>
      </c>
      <c r="N23" s="6">
        <v>2</v>
      </c>
      <c r="O23" s="10" t="s">
        <v>62</v>
      </c>
      <c r="P23" s="6">
        <v>6</v>
      </c>
      <c r="Q23" s="12">
        <v>1</v>
      </c>
      <c r="R23" s="11">
        <f t="shared" si="4"/>
        <v>50</v>
      </c>
      <c r="S23" s="6">
        <v>1</v>
      </c>
      <c r="T23" s="6">
        <v>2</v>
      </c>
      <c r="U23" s="6">
        <v>2</v>
      </c>
      <c r="V23" s="6"/>
      <c r="W23" s="6">
        <v>1</v>
      </c>
      <c r="X23" s="6"/>
      <c r="Y23" s="6">
        <v>1</v>
      </c>
      <c r="Z23" s="6"/>
      <c r="AA23" s="6">
        <f t="shared" si="2"/>
        <v>7</v>
      </c>
      <c r="AB23" s="6">
        <v>1</v>
      </c>
      <c r="AC23" s="6">
        <v>2</v>
      </c>
      <c r="AD23" s="11">
        <f t="shared" si="5"/>
        <v>60</v>
      </c>
    </row>
    <row r="24" spans="1:31" ht="16.5">
      <c r="A24" s="4">
        <v>9</v>
      </c>
      <c r="B24" s="6" t="s">
        <v>63</v>
      </c>
      <c r="C24" s="6" t="s">
        <v>58</v>
      </c>
      <c r="D24" s="5">
        <f t="shared" si="6"/>
        <v>35</v>
      </c>
      <c r="E24" s="6">
        <f>VLOOKUP(B24,'114預估國中班級數'!$D$6:$E$37,2,0)</f>
        <v>33</v>
      </c>
      <c r="F24" s="7">
        <f t="shared" si="0"/>
        <v>72</v>
      </c>
      <c r="G24" s="6"/>
      <c r="H24" s="15">
        <f>偏遠地區學校合理員額!U14</f>
        <v>12</v>
      </c>
      <c r="I24" s="8"/>
      <c r="J24" s="7">
        <f t="shared" si="3"/>
        <v>84</v>
      </c>
      <c r="K24" s="6"/>
      <c r="L24" s="6"/>
      <c r="M24" s="6"/>
      <c r="N24" s="6">
        <v>2</v>
      </c>
      <c r="O24" s="10" t="s">
        <v>64</v>
      </c>
      <c r="P24" s="6">
        <v>6</v>
      </c>
      <c r="Q24" s="12">
        <v>3</v>
      </c>
      <c r="R24" s="17">
        <f t="shared" si="4"/>
        <v>93</v>
      </c>
      <c r="S24" s="6">
        <v>1</v>
      </c>
      <c r="T24" s="6">
        <v>3</v>
      </c>
      <c r="U24" s="6">
        <v>4</v>
      </c>
      <c r="V24" s="6"/>
      <c r="W24" s="6">
        <v>1</v>
      </c>
      <c r="X24" s="6"/>
      <c r="Y24" s="6">
        <v>1</v>
      </c>
      <c r="Z24" s="6"/>
      <c r="AA24" s="6">
        <f t="shared" si="2"/>
        <v>10</v>
      </c>
      <c r="AB24" s="6">
        <v>1</v>
      </c>
      <c r="AC24" s="6">
        <v>0</v>
      </c>
      <c r="AD24" s="11">
        <f t="shared" si="5"/>
        <v>104</v>
      </c>
    </row>
    <row r="25" spans="1:31" ht="16.899999999999999" customHeight="1">
      <c r="A25" s="4">
        <v>10</v>
      </c>
      <c r="B25" s="6" t="s">
        <v>65</v>
      </c>
      <c r="C25" s="6" t="s">
        <v>66</v>
      </c>
      <c r="D25" s="5">
        <f t="shared" si="6"/>
        <v>7</v>
      </c>
      <c r="E25" s="6">
        <f>VLOOKUP(B25,'114預估國中班級數'!$D$6:$E$37,2,0)</f>
        <v>6</v>
      </c>
      <c r="F25" s="7">
        <f t="shared" si="0"/>
        <v>13</v>
      </c>
      <c r="G25" s="6"/>
      <c r="H25" s="15">
        <f>偏遠地區學校合理員額!U15</f>
        <v>3</v>
      </c>
      <c r="I25" s="8"/>
      <c r="J25" s="7">
        <f t="shared" si="3"/>
        <v>16</v>
      </c>
      <c r="K25" s="6"/>
      <c r="L25" s="6"/>
      <c r="M25" s="6"/>
      <c r="N25" s="6">
        <v>1</v>
      </c>
      <c r="O25" s="10" t="s">
        <v>67</v>
      </c>
      <c r="P25" s="6">
        <v>3</v>
      </c>
      <c r="Q25" s="6">
        <v>1</v>
      </c>
      <c r="R25" s="11">
        <f t="shared" si="4"/>
        <v>20</v>
      </c>
      <c r="S25" s="6">
        <v>1</v>
      </c>
      <c r="T25" s="6">
        <v>1</v>
      </c>
      <c r="U25" s="6">
        <v>1</v>
      </c>
      <c r="V25" s="6"/>
      <c r="W25" s="6">
        <v>1</v>
      </c>
      <c r="X25" s="6"/>
      <c r="Y25" s="6">
        <v>1</v>
      </c>
      <c r="Z25" s="6"/>
      <c r="AA25" s="6">
        <f t="shared" si="2"/>
        <v>5</v>
      </c>
      <c r="AB25" s="6">
        <v>1</v>
      </c>
      <c r="AC25" s="6">
        <v>0</v>
      </c>
      <c r="AD25" s="11">
        <f t="shared" si="5"/>
        <v>26</v>
      </c>
    </row>
    <row r="26" spans="1:31" ht="16.5">
      <c r="A26" s="4">
        <v>11</v>
      </c>
      <c r="B26" s="6" t="s">
        <v>68</v>
      </c>
      <c r="C26" s="6" t="s">
        <v>49</v>
      </c>
      <c r="D26" s="5">
        <f t="shared" si="6"/>
        <v>12</v>
      </c>
      <c r="E26" s="6">
        <f>VLOOKUP(B26,'114預估國中班級數'!$D$6:$E$37,2,0)</f>
        <v>8</v>
      </c>
      <c r="F26" s="7">
        <f t="shared" si="0"/>
        <v>17</v>
      </c>
      <c r="G26" s="14"/>
      <c r="H26" s="15">
        <f>偏遠地區學校合理員額!U16</f>
        <v>6</v>
      </c>
      <c r="I26" s="8"/>
      <c r="J26" s="7">
        <f t="shared" si="3"/>
        <v>23</v>
      </c>
      <c r="K26" s="6">
        <v>3</v>
      </c>
      <c r="L26" s="6">
        <v>8</v>
      </c>
      <c r="M26" s="6">
        <v>1</v>
      </c>
      <c r="N26" s="6">
        <v>1</v>
      </c>
      <c r="O26" s="10" t="s">
        <v>67</v>
      </c>
      <c r="P26" s="6">
        <v>3</v>
      </c>
      <c r="Q26" s="6">
        <v>1</v>
      </c>
      <c r="R26" s="11">
        <f t="shared" si="4"/>
        <v>36</v>
      </c>
      <c r="S26" s="6">
        <v>1</v>
      </c>
      <c r="T26" s="12">
        <v>1</v>
      </c>
      <c r="U26" s="12">
        <v>1</v>
      </c>
      <c r="V26" s="6"/>
      <c r="W26" s="6">
        <v>1</v>
      </c>
      <c r="X26" s="6"/>
      <c r="Y26" s="6">
        <v>1</v>
      </c>
      <c r="Z26" s="6"/>
      <c r="AA26" s="6">
        <f t="shared" si="2"/>
        <v>5</v>
      </c>
      <c r="AB26" s="6">
        <v>1</v>
      </c>
      <c r="AC26" s="12">
        <v>0</v>
      </c>
      <c r="AD26" s="11">
        <f t="shared" si="5"/>
        <v>42</v>
      </c>
    </row>
    <row r="27" spans="1:31" ht="16.5">
      <c r="A27" s="4">
        <v>12</v>
      </c>
      <c r="B27" s="6" t="s">
        <v>69</v>
      </c>
      <c r="C27" s="6" t="s">
        <v>49</v>
      </c>
      <c r="D27" s="5">
        <f t="shared" si="6"/>
        <v>5</v>
      </c>
      <c r="E27" s="6">
        <f>VLOOKUP(B27,'114預估國中班級數'!$D$6:$E$37,2,0)</f>
        <v>4</v>
      </c>
      <c r="F27" s="7">
        <f t="shared" si="0"/>
        <v>8</v>
      </c>
      <c r="G27" s="6"/>
      <c r="H27" s="15">
        <f>偏遠地區學校合理員額!U17</f>
        <v>4</v>
      </c>
      <c r="I27" s="8"/>
      <c r="J27" s="7">
        <f t="shared" si="3"/>
        <v>12</v>
      </c>
      <c r="K27" s="6"/>
      <c r="L27" s="6"/>
      <c r="M27" s="6"/>
      <c r="N27" s="6">
        <v>1</v>
      </c>
      <c r="O27" s="10" t="s">
        <v>67</v>
      </c>
      <c r="P27" s="6">
        <v>3</v>
      </c>
      <c r="Q27" s="6">
        <v>1</v>
      </c>
      <c r="R27" s="11">
        <f t="shared" si="4"/>
        <v>16</v>
      </c>
      <c r="S27" s="6">
        <v>1</v>
      </c>
      <c r="T27" s="6">
        <v>1</v>
      </c>
      <c r="U27" s="6">
        <v>1</v>
      </c>
      <c r="V27" s="6"/>
      <c r="W27" s="6">
        <v>1</v>
      </c>
      <c r="X27" s="6"/>
      <c r="Y27" s="6">
        <v>1</v>
      </c>
      <c r="Z27" s="6"/>
      <c r="AA27" s="6">
        <f t="shared" si="2"/>
        <v>5</v>
      </c>
      <c r="AB27" s="6">
        <v>1</v>
      </c>
      <c r="AC27" s="6">
        <v>1</v>
      </c>
      <c r="AD27" s="11">
        <f t="shared" si="5"/>
        <v>23</v>
      </c>
    </row>
    <row r="28" spans="1:31" ht="16.5">
      <c r="A28" s="4">
        <v>13</v>
      </c>
      <c r="B28" s="6" t="s">
        <v>70</v>
      </c>
      <c r="C28" s="6" t="s">
        <v>71</v>
      </c>
      <c r="D28" s="5">
        <f t="shared" si="6"/>
        <v>4</v>
      </c>
      <c r="E28" s="6">
        <f>VLOOKUP(B28,'114預估國中班級數'!$D$6:$E$37,2,0)</f>
        <v>3</v>
      </c>
      <c r="F28" s="7">
        <f t="shared" si="0"/>
        <v>6</v>
      </c>
      <c r="G28" s="14"/>
      <c r="H28" s="15">
        <f>偏遠地區學校合理員額!U18</f>
        <v>4</v>
      </c>
      <c r="I28" s="8"/>
      <c r="J28" s="7">
        <f t="shared" si="3"/>
        <v>10</v>
      </c>
      <c r="K28" s="6"/>
      <c r="L28" s="6"/>
      <c r="M28" s="6"/>
      <c r="N28" s="6">
        <v>1</v>
      </c>
      <c r="O28" s="18" t="s">
        <v>67</v>
      </c>
      <c r="P28" s="6">
        <v>3</v>
      </c>
      <c r="Q28" s="6">
        <v>1</v>
      </c>
      <c r="R28" s="11">
        <f t="shared" si="4"/>
        <v>14</v>
      </c>
      <c r="S28" s="6">
        <v>1</v>
      </c>
      <c r="T28" s="6">
        <v>1</v>
      </c>
      <c r="U28" s="6">
        <v>1</v>
      </c>
      <c r="V28" s="6"/>
      <c r="W28" s="6">
        <v>1</v>
      </c>
      <c r="X28" s="6"/>
      <c r="Y28" s="6"/>
      <c r="Z28" s="6"/>
      <c r="AA28" s="6">
        <f t="shared" si="2"/>
        <v>4</v>
      </c>
      <c r="AB28" s="6">
        <v>1</v>
      </c>
      <c r="AC28" s="6">
        <v>0</v>
      </c>
      <c r="AD28" s="11">
        <f t="shared" si="5"/>
        <v>19</v>
      </c>
    </row>
    <row r="29" spans="1:31" ht="16.5">
      <c r="A29" s="4">
        <v>14</v>
      </c>
      <c r="B29" s="6" t="s">
        <v>72</v>
      </c>
      <c r="C29" s="6" t="s">
        <v>58</v>
      </c>
      <c r="D29" s="5">
        <f t="shared" si="6"/>
        <v>6</v>
      </c>
      <c r="E29" s="6">
        <f>VLOOKUP(B29,'114預估國中班級數'!$D$6:$E$37,2,0)</f>
        <v>5</v>
      </c>
      <c r="F29" s="7">
        <f t="shared" si="0"/>
        <v>11</v>
      </c>
      <c r="G29" s="14"/>
      <c r="H29" s="15">
        <f>偏遠地區學校合理員額!U19</f>
        <v>3</v>
      </c>
      <c r="I29" s="8"/>
      <c r="J29" s="7">
        <f t="shared" si="3"/>
        <v>14</v>
      </c>
      <c r="K29" s="6"/>
      <c r="L29" s="6"/>
      <c r="M29" s="6"/>
      <c r="N29" s="6">
        <v>1</v>
      </c>
      <c r="O29" s="10" t="s">
        <v>36</v>
      </c>
      <c r="P29" s="6">
        <v>3</v>
      </c>
      <c r="Q29" s="6">
        <v>1</v>
      </c>
      <c r="R29" s="11">
        <f t="shared" si="4"/>
        <v>18</v>
      </c>
      <c r="S29" s="6">
        <v>1</v>
      </c>
      <c r="T29" s="6">
        <v>1</v>
      </c>
      <c r="U29" s="6">
        <v>1</v>
      </c>
      <c r="V29" s="6"/>
      <c r="W29" s="6">
        <v>1</v>
      </c>
      <c r="X29" s="6"/>
      <c r="Y29" s="6"/>
      <c r="Z29" s="6"/>
      <c r="AA29" s="6">
        <f t="shared" si="2"/>
        <v>4</v>
      </c>
      <c r="AB29" s="6">
        <v>1</v>
      </c>
      <c r="AC29" s="6">
        <v>0</v>
      </c>
      <c r="AD29" s="11">
        <f t="shared" si="5"/>
        <v>23</v>
      </c>
    </row>
    <row r="30" spans="1:31" ht="16.5">
      <c r="A30" s="4">
        <v>15</v>
      </c>
      <c r="B30" s="6" t="s">
        <v>73</v>
      </c>
      <c r="C30" s="6" t="s">
        <v>58</v>
      </c>
      <c r="D30" s="5">
        <f t="shared" si="6"/>
        <v>3</v>
      </c>
      <c r="E30" s="6">
        <f>VLOOKUP(B30,'114預估國中班級數'!$D$6:$E$37,2,0)</f>
        <v>3</v>
      </c>
      <c r="F30" s="7">
        <f t="shared" si="0"/>
        <v>6</v>
      </c>
      <c r="G30" s="6"/>
      <c r="H30" s="15">
        <f>偏遠地區學校合理員額!U20</f>
        <v>4</v>
      </c>
      <c r="I30" s="8"/>
      <c r="J30" s="7">
        <f t="shared" si="3"/>
        <v>10</v>
      </c>
      <c r="K30" s="6"/>
      <c r="L30" s="6"/>
      <c r="M30" s="6"/>
      <c r="N30" s="6">
        <v>0</v>
      </c>
      <c r="O30" s="10">
        <v>0</v>
      </c>
      <c r="P30" s="6">
        <v>0</v>
      </c>
      <c r="Q30" s="6">
        <v>1</v>
      </c>
      <c r="R30" s="11">
        <f t="shared" si="4"/>
        <v>11</v>
      </c>
      <c r="S30" s="6">
        <v>1</v>
      </c>
      <c r="T30" s="6">
        <v>1</v>
      </c>
      <c r="U30" s="6">
        <v>1</v>
      </c>
      <c r="V30" s="6"/>
      <c r="W30" s="6">
        <v>1</v>
      </c>
      <c r="X30" s="6"/>
      <c r="Y30" s="6"/>
      <c r="Z30" s="6"/>
      <c r="AA30" s="6">
        <f t="shared" si="2"/>
        <v>4</v>
      </c>
      <c r="AB30" s="6">
        <v>1</v>
      </c>
      <c r="AC30" s="6">
        <v>0</v>
      </c>
      <c r="AD30" s="11">
        <f t="shared" si="5"/>
        <v>16</v>
      </c>
    </row>
    <row r="31" spans="1:31" ht="16.5">
      <c r="A31" s="4">
        <v>16</v>
      </c>
      <c r="B31" s="6" t="s">
        <v>74</v>
      </c>
      <c r="C31" s="6" t="s">
        <v>75</v>
      </c>
      <c r="D31" s="5">
        <f t="shared" si="6"/>
        <v>4</v>
      </c>
      <c r="E31" s="6">
        <f>VLOOKUP(B31,'114預估國中班級數'!$D$6:$E$37,2,0)</f>
        <v>3</v>
      </c>
      <c r="F31" s="7">
        <f>ROUNDDOWN((E31*2.2),0)</f>
        <v>6</v>
      </c>
      <c r="G31" s="14"/>
      <c r="H31" s="15">
        <f>偏遠地區學校合理員額!U21</f>
        <v>4</v>
      </c>
      <c r="I31" s="8"/>
      <c r="J31" s="7">
        <f t="shared" si="3"/>
        <v>10</v>
      </c>
      <c r="K31" s="6"/>
      <c r="L31" s="6"/>
      <c r="M31" s="6"/>
      <c r="N31" s="6">
        <v>1</v>
      </c>
      <c r="O31" s="10" t="s">
        <v>76</v>
      </c>
      <c r="P31" s="6">
        <v>3</v>
      </c>
      <c r="Q31" s="6">
        <v>1</v>
      </c>
      <c r="R31" s="11">
        <f t="shared" si="4"/>
        <v>14</v>
      </c>
      <c r="S31" s="6">
        <v>1</v>
      </c>
      <c r="T31" s="6">
        <v>1</v>
      </c>
      <c r="U31" s="6">
        <v>1</v>
      </c>
      <c r="V31" s="6"/>
      <c r="W31" s="6">
        <v>1</v>
      </c>
      <c r="X31" s="6"/>
      <c r="Y31" s="6"/>
      <c r="Z31" s="6"/>
      <c r="AA31" s="6">
        <f t="shared" si="2"/>
        <v>4</v>
      </c>
      <c r="AB31" s="6">
        <v>1</v>
      </c>
      <c r="AC31" s="6">
        <v>0</v>
      </c>
      <c r="AD31" s="11">
        <f t="shared" si="5"/>
        <v>19</v>
      </c>
    </row>
    <row r="32" spans="1:31" ht="16.5">
      <c r="A32" s="4">
        <v>17</v>
      </c>
      <c r="B32" s="6" t="s">
        <v>77</v>
      </c>
      <c r="C32" s="6" t="s">
        <v>66</v>
      </c>
      <c r="D32" s="5">
        <f t="shared" si="6"/>
        <v>5</v>
      </c>
      <c r="E32" s="6">
        <f>VLOOKUP(B32,'114預估國中班級數'!$D$6:$E$37,2,0)</f>
        <v>4</v>
      </c>
      <c r="F32" s="7">
        <f t="shared" si="0"/>
        <v>8</v>
      </c>
      <c r="G32" s="6"/>
      <c r="H32" s="15">
        <f>偏遠地區學校合理員額!U22</f>
        <v>4</v>
      </c>
      <c r="I32" s="8"/>
      <c r="J32" s="7">
        <f t="shared" si="3"/>
        <v>12</v>
      </c>
      <c r="K32" s="6"/>
      <c r="L32" s="6"/>
      <c r="M32" s="6"/>
      <c r="N32" s="6">
        <v>1</v>
      </c>
      <c r="O32" s="10" t="s">
        <v>67</v>
      </c>
      <c r="P32" s="6">
        <v>3</v>
      </c>
      <c r="Q32" s="6">
        <v>1</v>
      </c>
      <c r="R32" s="11">
        <f t="shared" si="4"/>
        <v>16</v>
      </c>
      <c r="S32" s="6">
        <v>1</v>
      </c>
      <c r="T32" s="6">
        <v>1</v>
      </c>
      <c r="U32" s="6">
        <v>1</v>
      </c>
      <c r="V32" s="6"/>
      <c r="W32" s="6">
        <v>1</v>
      </c>
      <c r="X32" s="6"/>
      <c r="Y32" s="6">
        <v>1</v>
      </c>
      <c r="Z32" s="6"/>
      <c r="AA32" s="6">
        <f t="shared" si="2"/>
        <v>5</v>
      </c>
      <c r="AB32" s="6">
        <v>1</v>
      </c>
      <c r="AC32" s="6">
        <v>0</v>
      </c>
      <c r="AD32" s="11">
        <f t="shared" si="5"/>
        <v>22</v>
      </c>
    </row>
    <row r="33" spans="1:31" ht="16.5">
      <c r="A33" s="4">
        <v>18</v>
      </c>
      <c r="B33" s="6" t="s">
        <v>78</v>
      </c>
      <c r="C33" s="6" t="s">
        <v>71</v>
      </c>
      <c r="D33" s="5">
        <f t="shared" si="6"/>
        <v>3</v>
      </c>
      <c r="E33" s="6">
        <f>VLOOKUP(B33,'114預估國中班級數'!$D$6:$E$37,2,0)</f>
        <v>3</v>
      </c>
      <c r="F33" s="7">
        <f t="shared" si="0"/>
        <v>6</v>
      </c>
      <c r="G33" s="14"/>
      <c r="H33" s="15">
        <f>偏遠地區學校合理員額!U23</f>
        <v>4</v>
      </c>
      <c r="I33" s="8"/>
      <c r="J33" s="7">
        <f t="shared" si="3"/>
        <v>10</v>
      </c>
      <c r="K33" s="6"/>
      <c r="L33" s="6"/>
      <c r="M33" s="6"/>
      <c r="N33" s="6">
        <v>0</v>
      </c>
      <c r="O33" s="10">
        <v>0</v>
      </c>
      <c r="P33" s="6">
        <v>0</v>
      </c>
      <c r="Q33" s="6">
        <v>1</v>
      </c>
      <c r="R33" s="11">
        <f t="shared" si="4"/>
        <v>11</v>
      </c>
      <c r="S33" s="6">
        <v>1</v>
      </c>
      <c r="T33" s="6">
        <v>1</v>
      </c>
      <c r="U33" s="6">
        <v>1</v>
      </c>
      <c r="V33" s="6"/>
      <c r="W33" s="6">
        <v>1</v>
      </c>
      <c r="X33" s="6"/>
      <c r="Y33" s="6"/>
      <c r="Z33" s="6"/>
      <c r="AA33" s="6">
        <f t="shared" si="2"/>
        <v>4</v>
      </c>
      <c r="AB33" s="6">
        <v>1</v>
      </c>
      <c r="AC33" s="6">
        <v>0</v>
      </c>
      <c r="AD33" s="11">
        <f t="shared" si="5"/>
        <v>16</v>
      </c>
    </row>
    <row r="34" spans="1:31" ht="16.5">
      <c r="A34" s="4">
        <v>19</v>
      </c>
      <c r="B34" s="6" t="s">
        <v>79</v>
      </c>
      <c r="C34" s="6" t="s">
        <v>58</v>
      </c>
      <c r="D34" s="5">
        <f t="shared" si="6"/>
        <v>3</v>
      </c>
      <c r="E34" s="6">
        <f>VLOOKUP(B34,'114預估國中班級數'!$D$6:$E$37,2,0)</f>
        <v>3</v>
      </c>
      <c r="F34" s="7">
        <f t="shared" si="0"/>
        <v>6</v>
      </c>
      <c r="G34" s="6"/>
      <c r="H34" s="15">
        <f>偏遠地區學校合理員額!U24</f>
        <v>4</v>
      </c>
      <c r="I34" s="8"/>
      <c r="J34" s="7">
        <f t="shared" si="3"/>
        <v>10</v>
      </c>
      <c r="K34" s="6"/>
      <c r="L34" s="6"/>
      <c r="M34" s="6"/>
      <c r="N34" s="6">
        <v>0</v>
      </c>
      <c r="O34" s="10">
        <v>0</v>
      </c>
      <c r="P34" s="6">
        <v>0</v>
      </c>
      <c r="Q34" s="6">
        <v>1</v>
      </c>
      <c r="R34" s="11">
        <f t="shared" si="4"/>
        <v>11</v>
      </c>
      <c r="S34" s="6">
        <v>1</v>
      </c>
      <c r="T34" s="6">
        <v>1</v>
      </c>
      <c r="U34" s="6">
        <v>1</v>
      </c>
      <c r="V34" s="6"/>
      <c r="W34" s="6">
        <v>1</v>
      </c>
      <c r="X34" s="6"/>
      <c r="Y34" s="6"/>
      <c r="Z34" s="6"/>
      <c r="AA34" s="6">
        <f t="shared" si="2"/>
        <v>4</v>
      </c>
      <c r="AB34" s="6">
        <v>1</v>
      </c>
      <c r="AC34" s="6">
        <v>0</v>
      </c>
      <c r="AD34" s="11">
        <f t="shared" si="5"/>
        <v>16</v>
      </c>
    </row>
    <row r="35" spans="1:31" ht="16.5">
      <c r="A35" s="4">
        <v>20</v>
      </c>
      <c r="B35" s="6" t="s">
        <v>80</v>
      </c>
      <c r="C35" s="6" t="s">
        <v>71</v>
      </c>
      <c r="D35" s="5">
        <f t="shared" si="6"/>
        <v>4</v>
      </c>
      <c r="E35" s="6">
        <f>VLOOKUP(B35,'114預估國中班級數'!$D$6:$E$37,2,0)</f>
        <v>3</v>
      </c>
      <c r="F35" s="7">
        <f t="shared" si="0"/>
        <v>6</v>
      </c>
      <c r="G35" s="14"/>
      <c r="H35" s="15">
        <f>偏遠地區學校合理員額!U25</f>
        <v>4</v>
      </c>
      <c r="I35" s="8"/>
      <c r="J35" s="7">
        <f t="shared" si="3"/>
        <v>10</v>
      </c>
      <c r="K35" s="6"/>
      <c r="L35" s="6"/>
      <c r="M35" s="6"/>
      <c r="N35" s="6">
        <v>1</v>
      </c>
      <c r="O35" s="10" t="s">
        <v>36</v>
      </c>
      <c r="P35" s="6">
        <v>3</v>
      </c>
      <c r="Q35" s="6">
        <v>1</v>
      </c>
      <c r="R35" s="11">
        <f t="shared" si="4"/>
        <v>14</v>
      </c>
      <c r="S35" s="6">
        <v>1</v>
      </c>
      <c r="T35" s="6">
        <v>1</v>
      </c>
      <c r="U35" s="6">
        <v>1</v>
      </c>
      <c r="V35" s="6"/>
      <c r="W35" s="6">
        <v>1</v>
      </c>
      <c r="X35" s="6"/>
      <c r="Y35" s="6"/>
      <c r="Z35" s="6"/>
      <c r="AA35" s="6">
        <f t="shared" si="2"/>
        <v>4</v>
      </c>
      <c r="AB35" s="6">
        <v>1</v>
      </c>
      <c r="AC35" s="6">
        <v>0</v>
      </c>
      <c r="AD35" s="11">
        <f t="shared" si="5"/>
        <v>19</v>
      </c>
    </row>
    <row r="36" spans="1:31" ht="16.5">
      <c r="A36" s="4">
        <v>21</v>
      </c>
      <c r="B36" s="6" t="s">
        <v>81</v>
      </c>
      <c r="C36" s="6" t="s">
        <v>58</v>
      </c>
      <c r="D36" s="5">
        <f t="shared" si="6"/>
        <v>3</v>
      </c>
      <c r="E36" s="6">
        <f>VLOOKUP(B36,'114預估國中班級數'!$D$6:$E$37,2,0)</f>
        <v>3</v>
      </c>
      <c r="F36" s="7">
        <f t="shared" si="0"/>
        <v>6</v>
      </c>
      <c r="G36" s="6"/>
      <c r="H36" s="15">
        <f>偏遠地區學校合理員額!U26</f>
        <v>4</v>
      </c>
      <c r="I36" s="8"/>
      <c r="J36" s="7">
        <f t="shared" si="3"/>
        <v>10</v>
      </c>
      <c r="K36" s="6"/>
      <c r="L36" s="6"/>
      <c r="M36" s="6"/>
      <c r="N36" s="6">
        <v>0</v>
      </c>
      <c r="O36" s="10">
        <v>0</v>
      </c>
      <c r="P36" s="6">
        <v>0</v>
      </c>
      <c r="Q36" s="6">
        <v>1</v>
      </c>
      <c r="R36" s="11">
        <f t="shared" si="4"/>
        <v>11</v>
      </c>
      <c r="S36" s="6">
        <v>1</v>
      </c>
      <c r="T36" s="6">
        <v>1</v>
      </c>
      <c r="U36" s="6">
        <v>1</v>
      </c>
      <c r="V36" s="6"/>
      <c r="W36" s="6">
        <v>1</v>
      </c>
      <c r="X36" s="6"/>
      <c r="Y36" s="6"/>
      <c r="Z36" s="6"/>
      <c r="AA36" s="6">
        <f t="shared" si="2"/>
        <v>4</v>
      </c>
      <c r="AB36" s="6">
        <v>1</v>
      </c>
      <c r="AC36" s="6">
        <v>0</v>
      </c>
      <c r="AD36" s="11">
        <f t="shared" si="5"/>
        <v>16</v>
      </c>
    </row>
    <row r="37" spans="1:31" ht="18.75" customHeight="1">
      <c r="A37" s="4"/>
      <c r="B37" s="6" t="s">
        <v>21</v>
      </c>
      <c r="C37" s="6"/>
      <c r="D37" s="5">
        <f>SUM(D6:D36)</f>
        <v>427</v>
      </c>
      <c r="E37" s="5">
        <f>SUM(E6:E36)</f>
        <v>346</v>
      </c>
      <c r="F37" s="126">
        <f t="shared" ref="F37:J37" si="7">SUM(F6:F36)</f>
        <v>744</v>
      </c>
      <c r="G37" s="5">
        <f t="shared" si="7"/>
        <v>5</v>
      </c>
      <c r="H37" s="125">
        <f t="shared" si="7"/>
        <v>102</v>
      </c>
      <c r="I37" s="125">
        <f t="shared" si="7"/>
        <v>20</v>
      </c>
      <c r="J37" s="126">
        <f t="shared" si="7"/>
        <v>871</v>
      </c>
      <c r="K37" s="5">
        <f t="shared" ref="K37:AC37" si="8">SUM(K6:K36)</f>
        <v>32</v>
      </c>
      <c r="L37" s="5">
        <f t="shared" si="8"/>
        <v>83</v>
      </c>
      <c r="M37" s="5">
        <f t="shared" si="8"/>
        <v>13</v>
      </c>
      <c r="N37" s="5">
        <f t="shared" si="8"/>
        <v>49</v>
      </c>
      <c r="O37" s="5">
        <f t="shared" si="8"/>
        <v>0</v>
      </c>
      <c r="P37" s="5">
        <f t="shared" si="8"/>
        <v>147</v>
      </c>
      <c r="Q37" s="20">
        <f t="shared" si="8"/>
        <v>45</v>
      </c>
      <c r="R37" s="19">
        <f>SUM(R6:R36)</f>
        <v>1159</v>
      </c>
      <c r="S37" s="5">
        <f t="shared" si="8"/>
        <v>32</v>
      </c>
      <c r="T37" s="5">
        <f t="shared" si="8"/>
        <v>50</v>
      </c>
      <c r="U37" s="5">
        <f t="shared" si="8"/>
        <v>55</v>
      </c>
      <c r="V37" s="5">
        <f t="shared" si="8"/>
        <v>2</v>
      </c>
      <c r="W37" s="5">
        <f t="shared" si="8"/>
        <v>31</v>
      </c>
      <c r="X37" s="5">
        <f t="shared" si="8"/>
        <v>4</v>
      </c>
      <c r="Y37" s="5">
        <f t="shared" si="8"/>
        <v>19</v>
      </c>
      <c r="Z37" s="5">
        <f t="shared" si="8"/>
        <v>3</v>
      </c>
      <c r="AA37" s="5">
        <f t="shared" si="8"/>
        <v>196</v>
      </c>
      <c r="AB37" s="5">
        <f t="shared" si="8"/>
        <v>31</v>
      </c>
      <c r="AC37" s="20">
        <f t="shared" si="8"/>
        <v>17</v>
      </c>
      <c r="AD37" s="19">
        <f>SUM(AD6:AD36)</f>
        <v>1403</v>
      </c>
      <c r="AE37" s="16"/>
    </row>
    <row r="38" spans="1:31" ht="1.5" customHeight="1">
      <c r="A38" s="21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22"/>
    </row>
    <row r="39" spans="1:31" s="32" customFormat="1" ht="20.25" customHeight="1">
      <c r="A39" s="23"/>
      <c r="B39" s="24" t="s">
        <v>82</v>
      </c>
      <c r="C39" s="24"/>
      <c r="D39" s="25"/>
      <c r="E39" s="26"/>
      <c r="F39" s="26"/>
      <c r="G39" s="26"/>
      <c r="H39" s="26"/>
      <c r="I39" s="26"/>
      <c r="J39" s="26"/>
      <c r="K39" s="25"/>
      <c r="L39" s="25"/>
      <c r="M39" s="27"/>
      <c r="N39" s="28"/>
      <c r="O39" s="29"/>
      <c r="P39" s="28"/>
      <c r="Q39" s="28"/>
      <c r="R39" s="28"/>
      <c r="S39" s="28"/>
      <c r="T39" s="28"/>
      <c r="U39" s="30"/>
      <c r="V39" s="28"/>
      <c r="W39" s="28"/>
      <c r="X39" s="28"/>
      <c r="Y39" s="28"/>
      <c r="Z39" s="28"/>
      <c r="AA39" s="28"/>
      <c r="AB39" s="28"/>
      <c r="AC39" s="28"/>
      <c r="AD39" s="31"/>
    </row>
    <row r="40" spans="1:31" s="32" customFormat="1" ht="20.25" customHeight="1">
      <c r="A40" s="23"/>
      <c r="B40" s="33" t="s">
        <v>83</v>
      </c>
      <c r="C40" s="24"/>
      <c r="D40" s="25"/>
      <c r="E40" s="26"/>
      <c r="F40" s="26"/>
      <c r="G40" s="26"/>
      <c r="H40" s="26"/>
      <c r="I40" s="26"/>
      <c r="J40" s="26"/>
      <c r="K40" s="25"/>
      <c r="L40" s="25"/>
      <c r="M40" s="27"/>
      <c r="N40" s="28"/>
      <c r="O40" s="29"/>
      <c r="P40" s="28"/>
      <c r="Q40" s="28"/>
      <c r="R40" s="28"/>
      <c r="S40" s="28"/>
      <c r="T40" s="28"/>
      <c r="U40" s="30"/>
      <c r="V40" s="28"/>
      <c r="W40" s="28"/>
      <c r="X40" s="28"/>
      <c r="Y40" s="28"/>
      <c r="Z40" s="28"/>
      <c r="AA40" s="28"/>
      <c r="AB40" s="28"/>
      <c r="AC40" s="28"/>
      <c r="AD40" s="31"/>
    </row>
    <row r="41" spans="1:31" s="32" customFormat="1" ht="20.25" customHeight="1">
      <c r="A41" s="23"/>
      <c r="C41" s="33"/>
      <c r="D41" s="31"/>
      <c r="E41" s="34"/>
      <c r="F41" s="35"/>
      <c r="G41" s="34"/>
      <c r="H41" s="55" t="s">
        <v>84</v>
      </c>
      <c r="I41" s="55" t="s">
        <v>85</v>
      </c>
      <c r="K41" s="28"/>
      <c r="L41" s="28">
        <f>SUM(E6:E15)</f>
        <v>204</v>
      </c>
      <c r="M41" s="36">
        <f>SUM(F6:F15)</f>
        <v>443</v>
      </c>
      <c r="N41" s="83"/>
      <c r="O41" s="37"/>
      <c r="P41" s="28"/>
      <c r="Q41" s="28"/>
      <c r="R41" s="28"/>
      <c r="S41" s="28"/>
      <c r="T41" s="28"/>
      <c r="U41" s="30"/>
      <c r="V41" s="28"/>
      <c r="W41" s="28"/>
      <c r="X41" s="28"/>
      <c r="Y41" s="28"/>
      <c r="Z41" s="28"/>
      <c r="AA41" s="28"/>
      <c r="AB41" s="28"/>
      <c r="AC41" s="28"/>
      <c r="AD41" s="31"/>
    </row>
    <row r="42" spans="1:31" s="32" customFormat="1" ht="16.5">
      <c r="B42" s="38"/>
      <c r="C42" s="38"/>
      <c r="D42" s="38"/>
      <c r="E42" s="39"/>
      <c r="F42" s="40"/>
      <c r="G42" s="39"/>
      <c r="H42" s="55" t="s">
        <v>86</v>
      </c>
      <c r="I42" s="55" t="s">
        <v>87</v>
      </c>
      <c r="K42" s="41"/>
      <c r="L42" s="28">
        <v>22</v>
      </c>
      <c r="M42" s="36">
        <f>ROUNDDOWN((L42*2.2),0)</f>
        <v>48</v>
      </c>
      <c r="N42" s="83"/>
      <c r="O42" s="37"/>
      <c r="P42" s="42"/>
      <c r="Q42" s="38"/>
      <c r="R42" s="43"/>
      <c r="S42" s="43"/>
      <c r="T42" s="38"/>
      <c r="U42" s="39"/>
      <c r="V42" s="41"/>
      <c r="W42" s="41"/>
      <c r="X42" s="41"/>
      <c r="Y42" s="41"/>
      <c r="Z42" s="41"/>
      <c r="AA42" s="41"/>
      <c r="AB42" s="41"/>
      <c r="AC42" s="41"/>
      <c r="AD42" s="38"/>
    </row>
    <row r="43" spans="1:31" ht="16.5">
      <c r="B43" s="44"/>
      <c r="C43" s="44"/>
      <c r="D43" s="44"/>
      <c r="H43" s="55" t="s">
        <v>88</v>
      </c>
      <c r="I43" s="55" t="s">
        <v>88</v>
      </c>
      <c r="L43" s="41">
        <f>L41+L42</f>
        <v>226</v>
      </c>
      <c r="M43" s="48">
        <f>M41+M42</f>
        <v>491</v>
      </c>
      <c r="N43" s="41"/>
      <c r="O43" s="49"/>
      <c r="P43" s="50"/>
      <c r="Q43" s="44"/>
      <c r="R43" s="44"/>
      <c r="S43" s="42"/>
      <c r="T43" s="44"/>
      <c r="U43" s="51"/>
      <c r="V43" s="52"/>
      <c r="AD43" s="44"/>
    </row>
    <row r="44" spans="1:31" ht="16.5">
      <c r="B44" s="44"/>
      <c r="C44" s="44"/>
      <c r="D44" s="44"/>
      <c r="H44" s="55" t="s">
        <v>89</v>
      </c>
      <c r="I44" s="58"/>
      <c r="L44" s="53">
        <f>L43*2.2</f>
        <v>497.20000000000005</v>
      </c>
      <c r="N44" s="54"/>
      <c r="O44" s="50"/>
      <c r="P44" s="42"/>
      <c r="Q44" s="44"/>
      <c r="R44" s="44"/>
      <c r="S44" s="42"/>
      <c r="T44" s="44"/>
      <c r="U44" s="51"/>
      <c r="V44" s="52"/>
      <c r="AD44" s="44"/>
    </row>
    <row r="45" spans="1:31" ht="16.5">
      <c r="B45" s="44"/>
      <c r="C45" s="44"/>
      <c r="D45" s="44"/>
      <c r="I45" s="45" t="s">
        <v>91</v>
      </c>
      <c r="L45" s="54">
        <f>497-M43</f>
        <v>6</v>
      </c>
      <c r="M45" s="54" t="s">
        <v>195</v>
      </c>
      <c r="O45" s="50"/>
      <c r="P45" s="42"/>
      <c r="Q45" s="44"/>
      <c r="R45" s="44"/>
      <c r="S45" s="42"/>
      <c r="T45" s="44"/>
      <c r="U45" s="51"/>
      <c r="V45" s="52"/>
      <c r="AD45" s="44"/>
    </row>
    <row r="46" spans="1:31" ht="16.5">
      <c r="B46" s="44"/>
      <c r="C46" s="44"/>
      <c r="D46" s="44"/>
      <c r="L46" s="54"/>
      <c r="O46" s="50"/>
      <c r="P46" s="42"/>
      <c r="Q46" s="44"/>
      <c r="R46" s="44"/>
      <c r="S46" s="42"/>
      <c r="T46" s="44"/>
      <c r="U46" s="57"/>
      <c r="V46" s="52"/>
      <c r="AD46" s="44"/>
    </row>
    <row r="47" spans="1:31" ht="16.5">
      <c r="B47" s="44"/>
      <c r="C47" s="44"/>
      <c r="D47" s="44"/>
      <c r="J47" s="56"/>
      <c r="L47" s="54"/>
      <c r="M47" s="54"/>
      <c r="O47" s="50"/>
      <c r="P47" s="42"/>
      <c r="Q47" s="44"/>
      <c r="R47" s="44"/>
      <c r="S47" s="42"/>
      <c r="T47" s="44"/>
      <c r="U47" s="51"/>
      <c r="V47" s="52"/>
    </row>
    <row r="48" spans="1:31" ht="16.5">
      <c r="B48" s="44"/>
      <c r="C48" s="44"/>
      <c r="D48" s="44"/>
      <c r="L48" s="59"/>
      <c r="M48" s="59"/>
      <c r="O48" s="50"/>
      <c r="P48" s="42"/>
      <c r="Q48" s="44"/>
      <c r="R48" s="44"/>
      <c r="S48" s="42"/>
      <c r="T48" s="44"/>
      <c r="U48" s="57"/>
      <c r="V48" s="52"/>
    </row>
    <row r="49" spans="1:22" ht="16.5">
      <c r="A49" s="1" t="s">
        <v>90</v>
      </c>
      <c r="B49" s="44"/>
      <c r="C49" s="44"/>
      <c r="D49" s="44"/>
      <c r="O49" s="50"/>
      <c r="P49" s="42"/>
      <c r="Q49" s="44"/>
      <c r="R49" s="44"/>
      <c r="S49" s="42"/>
      <c r="T49" s="44"/>
      <c r="U49" s="57"/>
      <c r="V49" s="52"/>
    </row>
    <row r="50" spans="1:22" ht="16.5">
      <c r="A50" s="1" t="s">
        <v>92</v>
      </c>
      <c r="B50" s="44"/>
      <c r="C50" s="44"/>
      <c r="D50" s="44"/>
      <c r="O50" s="50"/>
      <c r="P50" s="42"/>
      <c r="Q50" s="44"/>
      <c r="R50" s="44"/>
      <c r="S50" s="42"/>
      <c r="T50" s="44"/>
      <c r="U50" s="57"/>
      <c r="V50" s="52"/>
    </row>
    <row r="51" spans="1:22" ht="16.5">
      <c r="A51" s="1" t="s">
        <v>93</v>
      </c>
      <c r="B51" s="44"/>
      <c r="C51" s="44"/>
      <c r="D51" s="44"/>
      <c r="O51" s="50"/>
      <c r="P51" s="42"/>
      <c r="Q51" s="44"/>
      <c r="R51" s="44"/>
      <c r="S51" s="42"/>
      <c r="T51" s="44"/>
      <c r="U51" s="51"/>
      <c r="V51" s="52"/>
    </row>
    <row r="52" spans="1:22" ht="16.5">
      <c r="A52" s="1" t="s">
        <v>94</v>
      </c>
      <c r="B52" s="44"/>
      <c r="C52" s="44"/>
      <c r="D52" s="44"/>
      <c r="P52" s="42"/>
      <c r="Q52" s="44"/>
      <c r="R52" s="44"/>
      <c r="S52" s="42"/>
      <c r="T52" s="44"/>
      <c r="U52" s="57"/>
      <c r="V52" s="52"/>
    </row>
    <row r="53" spans="1:22" ht="16.5">
      <c r="B53" s="44"/>
      <c r="C53" s="44"/>
      <c r="D53" s="44"/>
      <c r="P53" s="61"/>
      <c r="Q53" s="44"/>
      <c r="R53" s="44"/>
      <c r="S53" s="61"/>
      <c r="T53" s="44"/>
      <c r="U53" s="62"/>
      <c r="V53" s="61"/>
    </row>
    <row r="54" spans="1:22" ht="16.5">
      <c r="A54" s="1" t="s">
        <v>95</v>
      </c>
      <c r="B54" s="44"/>
      <c r="C54" s="44"/>
      <c r="D54" s="44"/>
      <c r="P54" s="61"/>
      <c r="Q54" s="44"/>
      <c r="R54" s="44"/>
    </row>
    <row r="55" spans="1:22" ht="16.5">
      <c r="A55" s="1" t="s">
        <v>96</v>
      </c>
      <c r="B55" s="44"/>
      <c r="C55" s="44"/>
      <c r="D55" s="44"/>
      <c r="P55" s="44"/>
      <c r="Q55" s="44"/>
      <c r="R55" s="44"/>
    </row>
    <row r="56" spans="1:22" ht="16.5">
      <c r="B56" s="44"/>
      <c r="C56" s="44"/>
      <c r="D56" s="44"/>
      <c r="P56" s="44"/>
      <c r="Q56" s="44"/>
      <c r="R56" s="44"/>
    </row>
    <row r="57" spans="1:22" ht="16.5">
      <c r="B57" s="44"/>
      <c r="C57" s="44"/>
      <c r="D57" s="44"/>
      <c r="P57" s="44"/>
      <c r="Q57" s="44"/>
      <c r="R57" s="44"/>
    </row>
    <row r="58" spans="1:22" ht="16.5">
      <c r="B58" s="44"/>
      <c r="C58" s="44"/>
      <c r="D58" s="44"/>
      <c r="P58" s="44"/>
      <c r="Q58" s="44"/>
      <c r="R58" s="44"/>
    </row>
    <row r="59" spans="1:22" ht="16.5">
      <c r="B59" s="44"/>
      <c r="C59" s="44"/>
      <c r="D59" s="44"/>
      <c r="P59" s="44"/>
      <c r="Q59" s="44"/>
      <c r="R59" s="44"/>
    </row>
    <row r="60" spans="1:22" ht="16.5">
      <c r="B60" s="44"/>
      <c r="C60" s="44"/>
      <c r="D60" s="44"/>
      <c r="P60" s="44"/>
      <c r="Q60" s="44"/>
      <c r="R60" s="44"/>
    </row>
    <row r="61" spans="1:22" ht="16.5">
      <c r="B61" s="44"/>
      <c r="C61" s="44"/>
      <c r="D61" s="44"/>
      <c r="P61" s="44"/>
      <c r="Q61" s="44"/>
      <c r="R61" s="44"/>
    </row>
    <row r="62" spans="1:22" ht="16.5">
      <c r="B62" s="44"/>
      <c r="C62" s="44"/>
      <c r="D62" s="44"/>
      <c r="P62" s="44"/>
      <c r="Q62" s="44"/>
      <c r="R62" s="44"/>
    </row>
    <row r="63" spans="1:22" ht="16.5">
      <c r="B63" s="44"/>
      <c r="C63" s="44"/>
      <c r="D63" s="44"/>
      <c r="P63" s="44"/>
      <c r="Q63" s="44"/>
      <c r="R63" s="44"/>
    </row>
    <row r="64" spans="1:22" ht="16.5">
      <c r="B64" s="44"/>
      <c r="C64" s="44"/>
      <c r="D64" s="44"/>
      <c r="P64" s="44"/>
      <c r="Q64" s="44"/>
      <c r="R64" s="44"/>
    </row>
    <row r="65" spans="2:18" ht="16.5">
      <c r="B65" s="44"/>
      <c r="C65" s="44"/>
      <c r="D65" s="44"/>
      <c r="P65" s="44"/>
      <c r="Q65" s="44"/>
      <c r="R65" s="44"/>
    </row>
    <row r="66" spans="2:18" ht="16.5">
      <c r="B66" s="44"/>
      <c r="C66" s="44"/>
      <c r="D66" s="44"/>
      <c r="P66" s="44"/>
      <c r="Q66" s="44"/>
      <c r="R66" s="44"/>
    </row>
    <row r="67" spans="2:18" ht="16.5">
      <c r="B67" s="44"/>
      <c r="C67" s="44"/>
      <c r="D67" s="44"/>
      <c r="P67" s="44"/>
      <c r="Q67" s="44"/>
      <c r="R67" s="44"/>
    </row>
    <row r="68" spans="2:18" ht="16.5">
      <c r="B68" s="44"/>
      <c r="C68" s="44"/>
      <c r="D68" s="44"/>
      <c r="P68" s="44"/>
      <c r="Q68" s="44"/>
      <c r="R68" s="44"/>
    </row>
    <row r="69" spans="2:18" ht="16.5">
      <c r="B69" s="44"/>
      <c r="C69" s="44"/>
      <c r="D69" s="44"/>
      <c r="P69" s="44"/>
      <c r="Q69" s="44"/>
      <c r="R69" s="44"/>
    </row>
    <row r="70" spans="2:18" ht="16.5">
      <c r="B70" s="44"/>
      <c r="C70" s="44"/>
      <c r="D70" s="44"/>
      <c r="P70" s="44"/>
      <c r="Q70" s="44"/>
      <c r="R70" s="44"/>
    </row>
    <row r="71" spans="2:18" ht="16.5">
      <c r="B71" s="44"/>
      <c r="C71" s="44"/>
      <c r="D71" s="44"/>
      <c r="P71" s="44"/>
      <c r="Q71" s="44"/>
      <c r="R71" s="44"/>
    </row>
    <row r="72" spans="2:18" ht="16.5">
      <c r="B72" s="44"/>
      <c r="C72" s="44"/>
      <c r="D72" s="44"/>
      <c r="P72" s="44"/>
      <c r="Q72" s="44"/>
      <c r="R72" s="44"/>
    </row>
    <row r="73" spans="2:18" ht="16.5">
      <c r="B73" s="44"/>
      <c r="C73" s="44"/>
      <c r="D73" s="44"/>
      <c r="P73" s="44"/>
      <c r="Q73" s="44"/>
      <c r="R73" s="44"/>
    </row>
    <row r="74" spans="2:18" ht="16.5">
      <c r="B74" s="44"/>
      <c r="C74" s="44"/>
      <c r="D74" s="44"/>
      <c r="P74" s="44"/>
      <c r="Q74" s="44"/>
      <c r="R74" s="44"/>
    </row>
    <row r="75" spans="2:18" ht="16.5">
      <c r="B75" s="44"/>
      <c r="C75" s="44"/>
      <c r="D75" s="44"/>
      <c r="P75" s="44"/>
      <c r="Q75" s="44"/>
      <c r="R75" s="44"/>
    </row>
    <row r="76" spans="2:18" ht="16.5">
      <c r="B76" s="44"/>
      <c r="C76" s="44"/>
      <c r="D76" s="44"/>
      <c r="P76" s="44"/>
      <c r="Q76" s="44"/>
      <c r="R76" s="44"/>
    </row>
    <row r="77" spans="2:18" ht="16.5">
      <c r="B77" s="44"/>
      <c r="C77" s="44"/>
      <c r="D77" s="44"/>
      <c r="P77" s="44"/>
      <c r="Q77" s="44"/>
      <c r="R77" s="44"/>
    </row>
    <row r="78" spans="2:18" ht="16.5">
      <c r="B78" s="44"/>
      <c r="C78" s="44"/>
      <c r="D78" s="44"/>
      <c r="P78" s="44"/>
      <c r="Q78" s="44"/>
      <c r="R78" s="44"/>
    </row>
    <row r="79" spans="2:18" ht="16.5">
      <c r="B79" s="44"/>
      <c r="C79" s="44"/>
      <c r="D79" s="44"/>
      <c r="P79" s="44"/>
      <c r="Q79" s="44"/>
      <c r="R79" s="44"/>
    </row>
    <row r="80" spans="2:18" ht="16.5">
      <c r="B80" s="44"/>
      <c r="C80" s="44"/>
      <c r="D80" s="44"/>
      <c r="P80" s="44"/>
      <c r="Q80" s="44"/>
      <c r="R80" s="44"/>
    </row>
    <row r="81" spans="2:18" ht="16.5">
      <c r="B81" s="44"/>
      <c r="C81" s="44"/>
      <c r="D81" s="44"/>
      <c r="P81" s="44"/>
      <c r="Q81" s="44"/>
      <c r="R81" s="44"/>
    </row>
    <row r="82" spans="2:18" ht="16.5">
      <c r="B82" s="44"/>
      <c r="C82" s="44"/>
      <c r="D82" s="44"/>
      <c r="P82" s="44"/>
      <c r="Q82" s="44"/>
      <c r="R82" s="44"/>
    </row>
    <row r="83" spans="2:18" ht="16.5">
      <c r="B83" s="44"/>
      <c r="C83" s="44"/>
      <c r="D83" s="44"/>
      <c r="P83" s="44"/>
      <c r="Q83" s="44"/>
      <c r="R83" s="44"/>
    </row>
    <row r="84" spans="2:18" ht="16.5">
      <c r="B84" s="44"/>
      <c r="C84" s="44"/>
      <c r="D84" s="44"/>
      <c r="P84" s="44"/>
      <c r="Q84" s="44"/>
      <c r="R84" s="44"/>
    </row>
    <row r="85" spans="2:18" ht="16.5">
      <c r="B85" s="44"/>
      <c r="C85" s="44"/>
      <c r="D85" s="44"/>
      <c r="P85" s="44"/>
      <c r="Q85" s="44"/>
      <c r="R85" s="44"/>
    </row>
    <row r="86" spans="2:18" ht="16.5">
      <c r="B86" s="44"/>
      <c r="C86" s="44"/>
      <c r="D86" s="44"/>
      <c r="P86" s="44"/>
      <c r="Q86" s="44"/>
      <c r="R86" s="44"/>
    </row>
    <row r="87" spans="2:18" ht="16.5">
      <c r="B87" s="44"/>
      <c r="C87" s="44"/>
      <c r="D87" s="44"/>
      <c r="P87" s="44"/>
      <c r="Q87" s="44"/>
      <c r="R87" s="44"/>
    </row>
    <row r="88" spans="2:18" ht="16.5">
      <c r="B88" s="44"/>
      <c r="C88" s="44"/>
      <c r="D88" s="44"/>
      <c r="P88" s="44"/>
      <c r="Q88" s="44"/>
      <c r="R88" s="44"/>
    </row>
    <row r="89" spans="2:18" ht="16.5">
      <c r="B89" s="44"/>
      <c r="C89" s="44"/>
      <c r="D89" s="44"/>
      <c r="P89" s="44"/>
      <c r="Q89" s="44"/>
      <c r="R89" s="44"/>
    </row>
    <row r="90" spans="2:18" ht="16.5">
      <c r="B90" s="44"/>
      <c r="C90" s="44"/>
      <c r="D90" s="44"/>
      <c r="P90" s="44"/>
      <c r="Q90" s="44"/>
      <c r="R90" s="44"/>
    </row>
    <row r="91" spans="2:18" ht="16.5">
      <c r="B91" s="44"/>
      <c r="C91" s="44"/>
      <c r="D91" s="44"/>
      <c r="P91" s="44"/>
      <c r="Q91" s="44"/>
      <c r="R91" s="44"/>
    </row>
    <row r="92" spans="2:18" ht="16.5">
      <c r="B92" s="44"/>
      <c r="C92" s="44"/>
      <c r="D92" s="44"/>
      <c r="P92" s="44"/>
      <c r="Q92" s="44"/>
      <c r="R92" s="44"/>
    </row>
    <row r="93" spans="2:18" ht="16.5">
      <c r="B93" s="44"/>
      <c r="C93" s="44"/>
      <c r="D93" s="44"/>
      <c r="P93" s="44"/>
      <c r="Q93" s="44"/>
      <c r="R93" s="44"/>
    </row>
    <row r="94" spans="2:18" ht="16.5">
      <c r="B94" s="44"/>
      <c r="C94" s="44"/>
      <c r="D94" s="44"/>
      <c r="P94" s="44"/>
      <c r="Q94" s="44"/>
      <c r="R94" s="44"/>
    </row>
    <row r="95" spans="2:18" ht="16.5">
      <c r="B95" s="44"/>
      <c r="C95" s="44"/>
      <c r="D95" s="44"/>
      <c r="P95" s="44"/>
      <c r="Q95" s="44"/>
      <c r="R95" s="44"/>
    </row>
    <row r="96" spans="2:18" ht="16.5">
      <c r="B96" s="44"/>
      <c r="C96" s="44"/>
      <c r="D96" s="44"/>
      <c r="P96" s="44"/>
      <c r="Q96" s="44"/>
      <c r="R96" s="44"/>
    </row>
    <row r="97" spans="2:18" ht="16.5">
      <c r="B97" s="44"/>
      <c r="C97" s="44"/>
      <c r="D97" s="44"/>
      <c r="P97" s="44"/>
      <c r="Q97" s="44"/>
      <c r="R97" s="44"/>
    </row>
    <row r="98" spans="2:18" ht="16.5">
      <c r="B98" s="44"/>
      <c r="C98" s="44"/>
      <c r="D98" s="44"/>
      <c r="P98" s="44"/>
      <c r="Q98" s="44"/>
      <c r="R98" s="44"/>
    </row>
    <row r="99" spans="2:18" ht="16.5">
      <c r="B99" s="44"/>
      <c r="C99" s="44"/>
      <c r="D99" s="44"/>
      <c r="P99" s="44"/>
      <c r="Q99" s="44"/>
      <c r="R99" s="44"/>
    </row>
    <row r="100" spans="2:18" ht="16.5">
      <c r="B100" s="44"/>
      <c r="C100" s="44"/>
      <c r="D100" s="44"/>
      <c r="P100" s="44"/>
      <c r="Q100" s="44"/>
      <c r="R100" s="44"/>
    </row>
    <row r="101" spans="2:18" ht="16.5">
      <c r="B101" s="44"/>
      <c r="C101" s="44"/>
      <c r="D101" s="44"/>
      <c r="P101" s="44"/>
      <c r="Q101" s="44"/>
      <c r="R101" s="44"/>
    </row>
    <row r="102" spans="2:18" ht="16.5">
      <c r="B102" s="44"/>
      <c r="C102" s="44"/>
      <c r="D102" s="44"/>
      <c r="P102" s="44"/>
      <c r="Q102" s="44"/>
      <c r="R102" s="44"/>
    </row>
    <row r="103" spans="2:18" ht="16.5">
      <c r="B103" s="44"/>
      <c r="C103" s="44"/>
      <c r="D103" s="44"/>
      <c r="P103" s="44"/>
      <c r="Q103" s="44"/>
      <c r="R103" s="44"/>
    </row>
    <row r="104" spans="2:18" ht="16.5">
      <c r="B104" s="44"/>
      <c r="C104" s="44"/>
      <c r="D104" s="44"/>
      <c r="P104" s="44"/>
      <c r="Q104" s="44"/>
      <c r="R104" s="44"/>
    </row>
    <row r="105" spans="2:18" ht="16.5">
      <c r="B105" s="44"/>
      <c r="C105" s="44"/>
      <c r="D105" s="44"/>
      <c r="P105" s="44"/>
      <c r="Q105" s="44"/>
      <c r="R105" s="44"/>
    </row>
    <row r="106" spans="2:18" ht="16.5">
      <c r="B106" s="44"/>
      <c r="C106" s="44"/>
      <c r="D106" s="44"/>
      <c r="P106" s="44"/>
      <c r="Q106" s="44"/>
      <c r="R106" s="44"/>
    </row>
    <row r="107" spans="2:18" ht="16.5">
      <c r="B107" s="44"/>
      <c r="C107" s="44"/>
      <c r="D107" s="44"/>
      <c r="P107" s="44"/>
      <c r="Q107" s="44"/>
      <c r="R107" s="44"/>
    </row>
    <row r="108" spans="2:18" ht="16.5">
      <c r="B108" s="44"/>
      <c r="C108" s="44"/>
      <c r="D108" s="44"/>
      <c r="P108" s="44"/>
      <c r="Q108" s="44"/>
      <c r="R108" s="44"/>
    </row>
    <row r="109" spans="2:18" ht="16.5">
      <c r="B109" s="44"/>
      <c r="C109" s="44"/>
      <c r="D109" s="44"/>
      <c r="P109" s="44"/>
      <c r="Q109" s="44"/>
      <c r="R109" s="44"/>
    </row>
    <row r="110" spans="2:18" ht="16.5">
      <c r="B110" s="44"/>
      <c r="C110" s="44"/>
      <c r="D110" s="44"/>
      <c r="P110" s="44"/>
      <c r="Q110" s="44"/>
      <c r="R110" s="44"/>
    </row>
    <row r="111" spans="2:18" ht="16.5">
      <c r="B111" s="44"/>
      <c r="C111" s="44"/>
      <c r="D111" s="44"/>
      <c r="P111" s="44"/>
      <c r="Q111" s="44"/>
      <c r="R111" s="44"/>
    </row>
    <row r="112" spans="2:18" ht="16.5">
      <c r="B112" s="44"/>
      <c r="C112" s="44"/>
      <c r="D112" s="44"/>
      <c r="P112" s="44"/>
      <c r="Q112" s="44"/>
      <c r="R112" s="44"/>
    </row>
    <row r="113" spans="2:18" ht="16.5">
      <c r="B113" s="44"/>
      <c r="C113" s="44"/>
      <c r="D113" s="44"/>
      <c r="P113" s="44"/>
      <c r="Q113" s="44"/>
      <c r="R113" s="44"/>
    </row>
    <row r="114" spans="2:18" ht="16.5">
      <c r="B114" s="44"/>
      <c r="C114" s="44"/>
      <c r="D114" s="44"/>
      <c r="P114" s="44"/>
      <c r="Q114" s="44"/>
      <c r="R114" s="44"/>
    </row>
    <row r="115" spans="2:18" ht="16.5">
      <c r="B115" s="44"/>
      <c r="C115" s="44"/>
      <c r="D115" s="44"/>
      <c r="P115" s="44"/>
      <c r="Q115" s="44"/>
      <c r="R115" s="44"/>
    </row>
    <row r="116" spans="2:18" ht="16.5">
      <c r="B116" s="44"/>
      <c r="C116" s="44"/>
      <c r="D116" s="44"/>
      <c r="P116" s="44"/>
      <c r="Q116" s="44"/>
      <c r="R116" s="44"/>
    </row>
    <row r="117" spans="2:18" ht="16.5">
      <c r="B117" s="44"/>
      <c r="C117" s="44"/>
      <c r="D117" s="44"/>
      <c r="P117" s="44"/>
      <c r="Q117" s="44"/>
      <c r="R117" s="44"/>
    </row>
    <row r="118" spans="2:18" ht="16.5">
      <c r="B118" s="44"/>
      <c r="C118" s="44"/>
      <c r="D118" s="44"/>
      <c r="P118" s="44"/>
      <c r="Q118" s="44"/>
      <c r="R118" s="44"/>
    </row>
    <row r="119" spans="2:18" ht="16.5">
      <c r="B119" s="44"/>
      <c r="C119" s="44"/>
      <c r="D119" s="44"/>
      <c r="P119" s="44"/>
      <c r="Q119" s="44"/>
      <c r="R119" s="44"/>
    </row>
    <row r="120" spans="2:18" ht="16.5">
      <c r="B120" s="44"/>
      <c r="C120" s="44"/>
      <c r="D120" s="44"/>
      <c r="P120" s="44"/>
      <c r="Q120" s="44"/>
      <c r="R120" s="44"/>
    </row>
    <row r="121" spans="2:18" ht="16.5">
      <c r="B121" s="44"/>
      <c r="C121" s="44"/>
      <c r="D121" s="44"/>
      <c r="P121" s="44"/>
      <c r="Q121" s="44"/>
      <c r="R121" s="44"/>
    </row>
    <row r="122" spans="2:18" ht="16.5">
      <c r="B122" s="44"/>
      <c r="C122" s="44"/>
      <c r="D122" s="44"/>
      <c r="P122" s="44"/>
      <c r="Q122" s="44"/>
      <c r="R122" s="44"/>
    </row>
    <row r="123" spans="2:18" ht="16.5">
      <c r="B123" s="44"/>
      <c r="C123" s="44"/>
      <c r="D123" s="44"/>
      <c r="P123" s="44"/>
      <c r="Q123" s="44"/>
      <c r="R123" s="44"/>
    </row>
    <row r="124" spans="2:18" ht="16.5">
      <c r="B124" s="44"/>
      <c r="C124" s="44"/>
      <c r="D124" s="44"/>
      <c r="P124" s="44"/>
      <c r="Q124" s="44"/>
      <c r="R124" s="44"/>
    </row>
    <row r="125" spans="2:18" ht="16.5">
      <c r="B125" s="44"/>
      <c r="C125" s="44"/>
      <c r="D125" s="44"/>
      <c r="P125" s="44"/>
      <c r="Q125" s="44"/>
      <c r="R125" s="44"/>
    </row>
    <row r="126" spans="2:18" ht="16.5">
      <c r="B126" s="44"/>
      <c r="C126" s="44"/>
      <c r="D126" s="44"/>
      <c r="P126" s="44"/>
      <c r="Q126" s="44"/>
      <c r="R126" s="44"/>
    </row>
    <row r="127" spans="2:18" ht="16.5">
      <c r="B127" s="44"/>
      <c r="C127" s="44"/>
      <c r="D127" s="44"/>
      <c r="P127" s="44"/>
      <c r="Q127" s="44"/>
      <c r="R127" s="44"/>
    </row>
    <row r="128" spans="2:18" ht="16.5">
      <c r="B128" s="44"/>
      <c r="C128" s="44"/>
      <c r="D128" s="44"/>
      <c r="P128" s="44"/>
      <c r="Q128" s="44"/>
      <c r="R128" s="44"/>
    </row>
    <row r="129" spans="2:18" ht="16.5">
      <c r="B129" s="44"/>
      <c r="C129" s="44"/>
      <c r="D129" s="44"/>
      <c r="P129" s="44"/>
      <c r="Q129" s="44"/>
      <c r="R129" s="44"/>
    </row>
    <row r="130" spans="2:18" ht="16.5">
      <c r="B130" s="44"/>
      <c r="C130" s="44"/>
      <c r="D130" s="44"/>
      <c r="P130" s="44"/>
      <c r="Q130" s="44"/>
      <c r="R130" s="44"/>
    </row>
    <row r="131" spans="2:18" ht="16.5">
      <c r="B131" s="44"/>
      <c r="C131" s="44"/>
      <c r="D131" s="44"/>
      <c r="P131" s="44"/>
      <c r="Q131" s="44"/>
      <c r="R131" s="44"/>
    </row>
    <row r="132" spans="2:18" ht="16.5">
      <c r="B132" s="44"/>
      <c r="C132" s="44"/>
      <c r="D132" s="44"/>
      <c r="P132" s="44"/>
      <c r="Q132" s="44"/>
      <c r="R132" s="44"/>
    </row>
    <row r="133" spans="2:18" ht="16.5">
      <c r="B133" s="44"/>
      <c r="C133" s="44"/>
      <c r="D133" s="44"/>
      <c r="P133" s="44"/>
      <c r="Q133" s="44"/>
      <c r="R133" s="44"/>
    </row>
    <row r="134" spans="2:18" ht="16.5">
      <c r="B134" s="44"/>
      <c r="C134" s="44"/>
      <c r="D134" s="44"/>
      <c r="P134" s="44"/>
      <c r="Q134" s="44"/>
      <c r="R134" s="44"/>
    </row>
    <row r="135" spans="2:18" ht="16.5">
      <c r="B135" s="44"/>
      <c r="C135" s="44"/>
      <c r="D135" s="44"/>
      <c r="P135" s="44"/>
      <c r="Q135" s="44"/>
      <c r="R135" s="44"/>
    </row>
    <row r="136" spans="2:18" ht="16.5">
      <c r="B136" s="44"/>
      <c r="C136" s="44"/>
      <c r="D136" s="44"/>
      <c r="P136" s="44"/>
      <c r="Q136" s="44"/>
      <c r="R136" s="44"/>
    </row>
    <row r="137" spans="2:18" ht="16.5">
      <c r="B137" s="44"/>
      <c r="C137" s="44"/>
      <c r="D137" s="44"/>
      <c r="P137" s="44"/>
      <c r="Q137" s="44"/>
      <c r="R137" s="44"/>
    </row>
    <row r="138" spans="2:18" ht="16.5">
      <c r="B138" s="44"/>
      <c r="C138" s="44"/>
      <c r="D138" s="44"/>
      <c r="P138" s="44"/>
      <c r="Q138" s="44"/>
      <c r="R138" s="44"/>
    </row>
    <row r="139" spans="2:18" ht="16.5">
      <c r="B139" s="44"/>
      <c r="C139" s="44"/>
      <c r="D139" s="44"/>
      <c r="P139" s="44"/>
      <c r="Q139" s="44"/>
      <c r="R139" s="44"/>
    </row>
    <row r="140" spans="2:18" ht="16.5">
      <c r="B140" s="44"/>
      <c r="C140" s="44"/>
      <c r="D140" s="44"/>
      <c r="P140" s="44"/>
      <c r="Q140" s="44"/>
      <c r="R140" s="44"/>
    </row>
    <row r="141" spans="2:18" ht="16.5">
      <c r="B141" s="44"/>
      <c r="C141" s="44"/>
      <c r="D141" s="44"/>
      <c r="P141" s="44"/>
      <c r="Q141" s="44"/>
      <c r="R141" s="44"/>
    </row>
    <row r="142" spans="2:18" ht="16.5">
      <c r="B142" s="44"/>
      <c r="C142" s="44"/>
      <c r="D142" s="44"/>
      <c r="P142" s="44"/>
      <c r="Q142" s="44"/>
      <c r="R142" s="44"/>
    </row>
    <row r="143" spans="2:18" ht="16.5">
      <c r="B143" s="44"/>
      <c r="C143" s="44"/>
      <c r="D143" s="44"/>
      <c r="P143" s="44"/>
      <c r="Q143" s="44"/>
      <c r="R143" s="44"/>
    </row>
    <row r="144" spans="2:18" ht="16.5">
      <c r="B144" s="44"/>
      <c r="C144" s="44"/>
      <c r="D144" s="44"/>
      <c r="P144" s="44"/>
      <c r="Q144" s="44"/>
      <c r="R144" s="44"/>
    </row>
    <row r="145" spans="2:18" ht="16.5">
      <c r="B145" s="44"/>
      <c r="C145" s="44"/>
      <c r="D145" s="44"/>
      <c r="P145" s="44"/>
      <c r="Q145" s="44"/>
      <c r="R145" s="44"/>
    </row>
    <row r="146" spans="2:18" ht="16.5">
      <c r="B146" s="44"/>
      <c r="C146" s="44"/>
      <c r="D146" s="44"/>
      <c r="P146" s="44"/>
      <c r="Q146" s="44"/>
      <c r="R146" s="44"/>
    </row>
    <row r="147" spans="2:18" ht="16.5">
      <c r="B147" s="44"/>
      <c r="C147" s="44"/>
      <c r="D147" s="44"/>
      <c r="P147" s="44"/>
      <c r="Q147" s="44"/>
      <c r="R147" s="44"/>
    </row>
    <row r="148" spans="2:18" ht="16.5">
      <c r="B148" s="44"/>
      <c r="C148" s="44"/>
      <c r="D148" s="44"/>
      <c r="P148" s="44"/>
      <c r="Q148" s="44"/>
      <c r="R148" s="44"/>
    </row>
    <row r="149" spans="2:18" ht="16.5">
      <c r="B149" s="44"/>
      <c r="C149" s="44"/>
      <c r="D149" s="44"/>
      <c r="P149" s="44"/>
      <c r="Q149" s="44"/>
      <c r="R149" s="44"/>
    </row>
    <row r="150" spans="2:18" ht="16.5">
      <c r="B150" s="44"/>
      <c r="C150" s="44"/>
      <c r="D150" s="44"/>
    </row>
    <row r="151" spans="2:18" ht="16.5">
      <c r="B151" s="44"/>
      <c r="C151" s="44"/>
      <c r="D151" s="44"/>
    </row>
    <row r="152" spans="2:18" ht="16.5">
      <c r="B152" s="44"/>
      <c r="C152" s="44"/>
      <c r="D152" s="44"/>
    </row>
    <row r="153" spans="2:18" ht="16.5">
      <c r="B153" s="44"/>
      <c r="C153" s="44"/>
      <c r="D153" s="44"/>
    </row>
    <row r="154" spans="2:18" ht="16.5">
      <c r="B154" s="44"/>
      <c r="C154" s="44"/>
      <c r="D154" s="44"/>
    </row>
    <row r="155" spans="2:18" ht="16.5">
      <c r="B155" s="44"/>
      <c r="C155" s="44"/>
      <c r="D155" s="44"/>
    </row>
    <row r="156" spans="2:18" ht="16.5">
      <c r="B156" s="44"/>
      <c r="C156" s="44"/>
      <c r="D156" s="44"/>
    </row>
    <row r="157" spans="2:18" ht="16.5">
      <c r="B157" s="44"/>
      <c r="C157" s="44"/>
      <c r="D157" s="44"/>
    </row>
    <row r="158" spans="2:18" ht="16.5">
      <c r="B158" s="44"/>
      <c r="C158" s="44"/>
      <c r="D158" s="44"/>
    </row>
    <row r="159" spans="2:18" ht="16.5">
      <c r="B159" s="44"/>
      <c r="C159" s="44"/>
      <c r="D159" s="44"/>
    </row>
    <row r="160" spans="2:18" ht="16.5">
      <c r="B160" s="44"/>
      <c r="C160" s="44"/>
      <c r="D160" s="44"/>
    </row>
    <row r="161" spans="2:4" ht="16.5">
      <c r="B161" s="44"/>
      <c r="C161" s="44"/>
      <c r="D161" s="44"/>
    </row>
    <row r="162" spans="2:4" ht="16.5">
      <c r="B162" s="44"/>
      <c r="C162" s="44"/>
      <c r="D162" s="44"/>
    </row>
    <row r="163" spans="2:4" ht="16.5">
      <c r="B163" s="44"/>
      <c r="C163" s="44"/>
      <c r="D163" s="44"/>
    </row>
    <row r="164" spans="2:4" ht="16.5">
      <c r="B164" s="44"/>
      <c r="C164" s="44"/>
      <c r="D164" s="44"/>
    </row>
    <row r="165" spans="2:4" ht="16.5">
      <c r="B165" s="44"/>
      <c r="C165" s="44"/>
      <c r="D165" s="44"/>
    </row>
    <row r="166" spans="2:4" ht="16.5">
      <c r="B166" s="44"/>
      <c r="C166" s="44"/>
      <c r="D166" s="44"/>
    </row>
    <row r="167" spans="2:4" ht="16.5">
      <c r="B167" s="44"/>
      <c r="C167" s="44"/>
      <c r="D167" s="44"/>
    </row>
    <row r="168" spans="2:4" ht="16.5">
      <c r="B168" s="44"/>
      <c r="C168" s="44"/>
      <c r="D168" s="44"/>
    </row>
    <row r="169" spans="2:4" ht="16.5">
      <c r="B169" s="44"/>
      <c r="C169" s="44"/>
      <c r="D169" s="44"/>
    </row>
    <row r="170" spans="2:4" ht="16.5">
      <c r="B170" s="44"/>
      <c r="C170" s="44"/>
      <c r="D170" s="44"/>
    </row>
    <row r="171" spans="2:4" ht="16.5">
      <c r="B171" s="44"/>
      <c r="C171" s="44"/>
      <c r="D171" s="44"/>
    </row>
    <row r="172" spans="2:4" ht="16.5">
      <c r="B172" s="44"/>
      <c r="C172" s="44"/>
      <c r="D172" s="44"/>
    </row>
    <row r="173" spans="2:4" ht="16.5">
      <c r="B173" s="44"/>
      <c r="C173" s="44"/>
      <c r="D173" s="44"/>
    </row>
    <row r="174" spans="2:4" ht="16.5">
      <c r="B174" s="44"/>
      <c r="C174" s="44"/>
      <c r="D174" s="44"/>
    </row>
    <row r="175" spans="2:4" ht="16.5">
      <c r="B175" s="44"/>
      <c r="C175" s="44"/>
      <c r="D175" s="44"/>
    </row>
    <row r="176" spans="2:4" ht="16.5">
      <c r="B176" s="44"/>
      <c r="C176" s="44"/>
      <c r="D176" s="44"/>
    </row>
    <row r="177" spans="2:4" ht="16.5">
      <c r="B177" s="44"/>
      <c r="C177" s="44"/>
      <c r="D177" s="44"/>
    </row>
    <row r="178" spans="2:4" ht="16.5">
      <c r="B178" s="44"/>
      <c r="C178" s="44"/>
      <c r="D178" s="44"/>
    </row>
    <row r="179" spans="2:4" ht="16.5">
      <c r="B179" s="44"/>
      <c r="C179" s="44"/>
      <c r="D179" s="44"/>
    </row>
    <row r="180" spans="2:4" ht="16.5">
      <c r="B180" s="44"/>
      <c r="C180" s="44"/>
      <c r="D180" s="44"/>
    </row>
    <row r="181" spans="2:4" ht="16.5">
      <c r="B181" s="44"/>
      <c r="C181" s="44"/>
      <c r="D181" s="44"/>
    </row>
    <row r="182" spans="2:4" ht="16.5">
      <c r="B182" s="44"/>
      <c r="C182" s="44"/>
      <c r="D182" s="44"/>
    </row>
    <row r="183" spans="2:4" ht="16.5">
      <c r="B183" s="44"/>
      <c r="C183" s="44"/>
      <c r="D183" s="44"/>
    </row>
    <row r="184" spans="2:4" ht="16.5">
      <c r="B184" s="44"/>
      <c r="C184" s="44"/>
      <c r="D184" s="44"/>
    </row>
    <row r="185" spans="2:4" ht="16.5">
      <c r="B185" s="44"/>
      <c r="C185" s="44"/>
      <c r="D185" s="44"/>
    </row>
    <row r="186" spans="2:4" ht="16.5">
      <c r="B186" s="44"/>
      <c r="C186" s="44"/>
      <c r="D186" s="44"/>
    </row>
    <row r="187" spans="2:4" ht="16.5">
      <c r="B187" s="44"/>
      <c r="C187" s="44"/>
      <c r="D187" s="44"/>
    </row>
    <row r="188" spans="2:4" ht="16.5">
      <c r="B188" s="44"/>
      <c r="C188" s="44"/>
      <c r="D188" s="44"/>
    </row>
    <row r="189" spans="2:4" ht="16.5">
      <c r="B189" s="44"/>
      <c r="C189" s="44"/>
      <c r="D189" s="44"/>
    </row>
    <row r="190" spans="2:4" ht="16.5">
      <c r="B190" s="44"/>
      <c r="C190" s="44"/>
      <c r="D190" s="44"/>
    </row>
    <row r="191" spans="2:4" ht="16.5">
      <c r="B191" s="44"/>
      <c r="C191" s="44"/>
      <c r="D191" s="44"/>
    </row>
    <row r="192" spans="2:4" ht="16.5">
      <c r="B192" s="44"/>
      <c r="C192" s="44"/>
      <c r="D192" s="44"/>
    </row>
    <row r="193" spans="2:4" ht="16.5">
      <c r="B193" s="44"/>
      <c r="C193" s="44"/>
      <c r="D193" s="44"/>
    </row>
    <row r="194" spans="2:4" ht="16.5">
      <c r="B194" s="44"/>
      <c r="C194" s="44"/>
      <c r="D194" s="44"/>
    </row>
    <row r="195" spans="2:4" ht="16.5">
      <c r="B195" s="44"/>
      <c r="C195" s="44"/>
      <c r="D195" s="44"/>
    </row>
    <row r="196" spans="2:4" ht="16.5">
      <c r="B196" s="44"/>
      <c r="C196" s="44"/>
      <c r="D196" s="44"/>
    </row>
    <row r="197" spans="2:4" ht="16.5">
      <c r="B197" s="44"/>
      <c r="C197" s="44"/>
      <c r="D197" s="44"/>
    </row>
    <row r="198" spans="2:4" ht="16.5">
      <c r="B198" s="44"/>
      <c r="C198" s="44"/>
      <c r="D198" s="44"/>
    </row>
    <row r="199" spans="2:4" ht="16.5">
      <c r="B199" s="44"/>
      <c r="C199" s="44"/>
      <c r="D199" s="44"/>
    </row>
    <row r="200" spans="2:4" ht="16.5">
      <c r="B200" s="44"/>
      <c r="C200" s="44"/>
      <c r="D200" s="44"/>
    </row>
    <row r="201" spans="2:4" ht="16.5">
      <c r="B201" s="44"/>
      <c r="C201" s="44"/>
      <c r="D201" s="44"/>
    </row>
    <row r="202" spans="2:4" ht="16.5">
      <c r="B202" s="44"/>
      <c r="C202" s="44"/>
      <c r="D202" s="44"/>
    </row>
    <row r="203" spans="2:4" ht="16.5">
      <c r="B203" s="44"/>
      <c r="C203" s="44"/>
      <c r="D203" s="44"/>
    </row>
    <row r="204" spans="2:4" ht="16.5">
      <c r="B204" s="44"/>
      <c r="C204" s="44"/>
      <c r="D204" s="44"/>
    </row>
    <row r="205" spans="2:4" ht="16.5">
      <c r="B205" s="44"/>
      <c r="C205" s="44"/>
      <c r="D205" s="44"/>
    </row>
    <row r="206" spans="2:4" ht="16.5">
      <c r="B206" s="44"/>
      <c r="C206" s="44"/>
      <c r="D206" s="44"/>
    </row>
    <row r="207" spans="2:4" ht="16.5">
      <c r="B207" s="44"/>
      <c r="C207" s="44"/>
      <c r="D207" s="44"/>
    </row>
    <row r="208" spans="2:4" ht="16.5">
      <c r="B208" s="44"/>
      <c r="C208" s="44"/>
      <c r="D208" s="44"/>
    </row>
    <row r="209" spans="2:4" ht="16.5">
      <c r="B209" s="44"/>
      <c r="C209" s="44"/>
      <c r="D209" s="44"/>
    </row>
    <row r="210" spans="2:4" ht="16.5">
      <c r="B210" s="44"/>
      <c r="C210" s="44"/>
      <c r="D210" s="44"/>
    </row>
    <row r="211" spans="2:4" ht="16.5">
      <c r="B211" s="44"/>
      <c r="C211" s="44"/>
      <c r="D211" s="44"/>
    </row>
    <row r="212" spans="2:4" ht="16.5">
      <c r="B212" s="44"/>
      <c r="C212" s="44"/>
      <c r="D212" s="44"/>
    </row>
    <row r="213" spans="2:4" ht="16.5">
      <c r="B213" s="44"/>
      <c r="C213" s="44"/>
      <c r="D213" s="44"/>
    </row>
    <row r="214" spans="2:4" ht="16.5">
      <c r="B214" s="44"/>
      <c r="C214" s="44"/>
      <c r="D214" s="44"/>
    </row>
    <row r="215" spans="2:4" ht="16.5">
      <c r="B215" s="44"/>
      <c r="C215" s="44"/>
      <c r="D215" s="44"/>
    </row>
    <row r="216" spans="2:4" ht="16.5">
      <c r="B216" s="44"/>
      <c r="C216" s="44"/>
      <c r="D216" s="44"/>
    </row>
    <row r="217" spans="2:4" ht="16.5">
      <c r="B217" s="44"/>
      <c r="C217" s="44"/>
      <c r="D217" s="44"/>
    </row>
    <row r="218" spans="2:4" ht="16.5">
      <c r="B218" s="44"/>
      <c r="C218" s="44"/>
      <c r="D218" s="44"/>
    </row>
    <row r="219" spans="2:4" ht="16.5">
      <c r="B219" s="44"/>
      <c r="C219" s="44"/>
      <c r="D219" s="44"/>
    </row>
    <row r="220" spans="2:4" ht="16.5">
      <c r="B220" s="44"/>
      <c r="C220" s="44"/>
      <c r="D220" s="44"/>
    </row>
    <row r="221" spans="2:4" ht="16.5">
      <c r="B221" s="44"/>
      <c r="C221" s="44"/>
      <c r="D221" s="44"/>
    </row>
    <row r="222" spans="2:4" ht="16.5">
      <c r="B222" s="44"/>
      <c r="C222" s="44"/>
      <c r="D222" s="44"/>
    </row>
    <row r="223" spans="2:4" ht="16.5">
      <c r="B223" s="44"/>
      <c r="C223" s="44"/>
      <c r="D223" s="44"/>
    </row>
    <row r="224" spans="2:4" ht="16.5">
      <c r="B224" s="44"/>
      <c r="C224" s="44"/>
      <c r="D224" s="44"/>
    </row>
    <row r="225" spans="2:4" ht="16.5">
      <c r="B225" s="44"/>
      <c r="C225" s="44"/>
      <c r="D225" s="44"/>
    </row>
    <row r="226" spans="2:4" ht="16.5">
      <c r="B226" s="44"/>
      <c r="C226" s="44"/>
      <c r="D226" s="44"/>
    </row>
    <row r="227" spans="2:4" ht="16.5">
      <c r="B227" s="44"/>
      <c r="C227" s="44"/>
      <c r="D227" s="44"/>
    </row>
    <row r="228" spans="2:4" ht="16.5">
      <c r="B228" s="44"/>
      <c r="C228" s="44"/>
      <c r="D228" s="44"/>
    </row>
    <row r="229" spans="2:4" ht="16.5">
      <c r="B229" s="44"/>
      <c r="C229" s="44"/>
      <c r="D229" s="44"/>
    </row>
    <row r="230" spans="2:4" ht="16.5">
      <c r="B230" s="44"/>
      <c r="C230" s="44"/>
      <c r="D230" s="44"/>
    </row>
    <row r="231" spans="2:4" ht="16.5">
      <c r="B231" s="44"/>
      <c r="C231" s="44"/>
      <c r="D231" s="44"/>
    </row>
    <row r="232" spans="2:4" ht="16.5">
      <c r="B232" s="44"/>
      <c r="C232" s="44"/>
      <c r="D232" s="44"/>
    </row>
    <row r="233" spans="2:4" ht="16.5">
      <c r="B233" s="44"/>
      <c r="C233" s="44"/>
      <c r="D233" s="44"/>
    </row>
    <row r="234" spans="2:4" ht="16.5">
      <c r="B234" s="44"/>
      <c r="C234" s="44"/>
      <c r="D234" s="44"/>
    </row>
    <row r="235" spans="2:4" ht="16.5">
      <c r="B235" s="44"/>
      <c r="C235" s="44"/>
      <c r="D235" s="44"/>
    </row>
    <row r="236" spans="2:4" ht="16.5">
      <c r="B236" s="44"/>
      <c r="C236" s="44"/>
      <c r="D236" s="44"/>
    </row>
    <row r="237" spans="2:4" ht="16.5">
      <c r="B237" s="44"/>
      <c r="C237" s="44"/>
      <c r="D237" s="44"/>
    </row>
    <row r="238" spans="2:4" ht="16.5">
      <c r="B238" s="44"/>
      <c r="C238" s="44"/>
      <c r="D238" s="44"/>
    </row>
    <row r="239" spans="2:4" ht="16.5">
      <c r="B239" s="44"/>
      <c r="C239" s="44"/>
      <c r="D239" s="44"/>
    </row>
    <row r="240" spans="2:4" ht="16.5">
      <c r="B240" s="44"/>
      <c r="C240" s="44"/>
      <c r="D240" s="44"/>
    </row>
    <row r="241" spans="2:4" ht="16.5">
      <c r="B241" s="44"/>
      <c r="C241" s="44"/>
      <c r="D241" s="44"/>
    </row>
    <row r="242" spans="2:4" ht="16.5">
      <c r="B242" s="44"/>
      <c r="C242" s="44"/>
      <c r="D242" s="44"/>
    </row>
    <row r="243" spans="2:4" ht="16.5">
      <c r="B243" s="44"/>
      <c r="C243" s="44"/>
      <c r="D243" s="44"/>
    </row>
    <row r="244" spans="2:4" ht="16.5">
      <c r="B244" s="44"/>
      <c r="C244" s="44"/>
      <c r="D244" s="44"/>
    </row>
    <row r="245" spans="2:4" ht="16.5">
      <c r="B245" s="44"/>
      <c r="C245" s="44"/>
      <c r="D245" s="44"/>
    </row>
    <row r="246" spans="2:4" ht="16.5">
      <c r="B246" s="44"/>
      <c r="C246" s="44"/>
      <c r="D246" s="44"/>
    </row>
    <row r="247" spans="2:4" ht="16.5">
      <c r="B247" s="44"/>
      <c r="C247" s="44"/>
      <c r="D247" s="44"/>
    </row>
    <row r="248" spans="2:4" ht="16.5">
      <c r="B248" s="44"/>
      <c r="C248" s="44"/>
      <c r="D248" s="44"/>
    </row>
    <row r="249" spans="2:4" ht="16.5">
      <c r="B249" s="44"/>
      <c r="C249" s="44"/>
      <c r="D249" s="44"/>
    </row>
    <row r="250" spans="2:4" ht="16.5">
      <c r="B250" s="44"/>
      <c r="C250" s="44"/>
      <c r="D250" s="44"/>
    </row>
    <row r="251" spans="2:4" ht="16.5">
      <c r="B251" s="44"/>
      <c r="C251" s="44"/>
      <c r="D251" s="44"/>
    </row>
    <row r="252" spans="2:4" ht="16.5">
      <c r="B252" s="44"/>
      <c r="C252" s="44"/>
      <c r="D252" s="44"/>
    </row>
    <row r="253" spans="2:4" ht="16.5">
      <c r="B253" s="44"/>
      <c r="C253" s="44"/>
      <c r="D253" s="44"/>
    </row>
    <row r="254" spans="2:4" ht="16.5">
      <c r="B254" s="44"/>
      <c r="C254" s="44"/>
      <c r="D254" s="44"/>
    </row>
    <row r="255" spans="2:4" ht="16.5">
      <c r="B255" s="44"/>
      <c r="C255" s="44"/>
      <c r="D255" s="44"/>
    </row>
    <row r="256" spans="2:4" ht="16.5">
      <c r="B256" s="44"/>
      <c r="C256" s="44"/>
      <c r="D256" s="44"/>
    </row>
    <row r="257" spans="2:4" ht="16.5">
      <c r="B257" s="44"/>
      <c r="C257" s="44"/>
      <c r="D257" s="44"/>
    </row>
    <row r="258" spans="2:4" ht="16.5">
      <c r="B258" s="44"/>
      <c r="C258" s="44"/>
      <c r="D258" s="44"/>
    </row>
    <row r="259" spans="2:4" ht="16.5">
      <c r="B259" s="44"/>
      <c r="C259" s="44"/>
      <c r="D259" s="44"/>
    </row>
    <row r="260" spans="2:4" ht="16.5">
      <c r="B260" s="44"/>
      <c r="C260" s="44"/>
      <c r="D260" s="44"/>
    </row>
    <row r="261" spans="2:4" ht="16.5">
      <c r="B261" s="44"/>
      <c r="C261" s="44"/>
      <c r="D261" s="44"/>
    </row>
    <row r="262" spans="2:4" ht="16.5">
      <c r="B262" s="44"/>
      <c r="C262" s="44"/>
      <c r="D262" s="44"/>
    </row>
    <row r="263" spans="2:4" ht="16.5">
      <c r="B263" s="44"/>
      <c r="C263" s="44"/>
      <c r="D263" s="44"/>
    </row>
    <row r="264" spans="2:4" ht="16.5">
      <c r="B264" s="44"/>
      <c r="C264" s="44"/>
      <c r="D264" s="44"/>
    </row>
    <row r="265" spans="2:4" ht="16.5">
      <c r="B265" s="44"/>
      <c r="C265" s="44"/>
      <c r="D265" s="44"/>
    </row>
    <row r="266" spans="2:4" ht="16.5">
      <c r="B266" s="44"/>
      <c r="C266" s="44"/>
      <c r="D266" s="44"/>
    </row>
    <row r="267" spans="2:4" ht="16.5">
      <c r="B267" s="44"/>
      <c r="C267" s="44"/>
      <c r="D267" s="44"/>
    </row>
    <row r="268" spans="2:4" ht="16.5">
      <c r="B268" s="44"/>
      <c r="C268" s="44"/>
      <c r="D268" s="44"/>
    </row>
    <row r="269" spans="2:4" ht="16.5">
      <c r="B269" s="44"/>
      <c r="C269" s="44"/>
      <c r="D269" s="44"/>
    </row>
    <row r="270" spans="2:4" ht="16.5">
      <c r="B270" s="44"/>
      <c r="C270" s="44"/>
      <c r="D270" s="44"/>
    </row>
    <row r="271" spans="2:4" ht="16.5">
      <c r="B271" s="44"/>
      <c r="C271" s="44"/>
      <c r="D271" s="44"/>
    </row>
    <row r="272" spans="2:4" ht="16.5">
      <c r="B272" s="44"/>
      <c r="C272" s="44"/>
      <c r="D272" s="44"/>
    </row>
    <row r="273" spans="2:4" ht="16.5">
      <c r="B273" s="44"/>
      <c r="C273" s="44"/>
      <c r="D273" s="44"/>
    </row>
    <row r="274" spans="2:4" ht="16.5">
      <c r="B274" s="44"/>
      <c r="C274" s="44"/>
      <c r="D274" s="44"/>
    </row>
    <row r="275" spans="2:4" ht="16.5">
      <c r="B275" s="44"/>
      <c r="C275" s="44"/>
      <c r="D275" s="44"/>
    </row>
    <row r="276" spans="2:4" ht="16.5">
      <c r="B276" s="44"/>
      <c r="C276" s="44"/>
      <c r="D276" s="44"/>
    </row>
    <row r="277" spans="2:4" ht="16.5">
      <c r="B277" s="44"/>
      <c r="C277" s="44"/>
      <c r="D277" s="44"/>
    </row>
    <row r="278" spans="2:4" ht="16.5">
      <c r="B278" s="44"/>
      <c r="C278" s="44"/>
      <c r="D278" s="44"/>
    </row>
    <row r="279" spans="2:4" ht="16.5">
      <c r="B279" s="44"/>
      <c r="C279" s="44"/>
      <c r="D279" s="44"/>
    </row>
    <row r="280" spans="2:4" ht="16.5">
      <c r="B280" s="44"/>
      <c r="C280" s="44"/>
      <c r="D280" s="44"/>
    </row>
    <row r="281" spans="2:4" ht="16.5">
      <c r="B281" s="44"/>
      <c r="C281" s="44"/>
      <c r="D281" s="44"/>
    </row>
    <row r="282" spans="2:4" ht="16.5">
      <c r="B282" s="44"/>
      <c r="C282" s="44"/>
      <c r="D282" s="44"/>
    </row>
    <row r="283" spans="2:4" ht="16.5">
      <c r="B283" s="44"/>
      <c r="C283" s="44"/>
      <c r="D283" s="44"/>
    </row>
    <row r="284" spans="2:4" ht="16.5">
      <c r="B284" s="44"/>
      <c r="C284" s="44"/>
      <c r="D284" s="44"/>
    </row>
    <row r="285" spans="2:4" ht="16.5">
      <c r="B285" s="44"/>
      <c r="C285" s="44"/>
      <c r="D285" s="44"/>
    </row>
    <row r="286" spans="2:4" ht="16.5">
      <c r="B286" s="44"/>
      <c r="C286" s="44"/>
      <c r="D286" s="44"/>
    </row>
    <row r="287" spans="2:4" ht="16.5">
      <c r="B287" s="44"/>
      <c r="C287" s="44"/>
      <c r="D287" s="44"/>
    </row>
    <row r="288" spans="2:4" ht="16.5">
      <c r="B288" s="44"/>
      <c r="C288" s="44"/>
      <c r="D288" s="44"/>
    </row>
    <row r="289" spans="2:4" ht="16.5">
      <c r="B289" s="44"/>
      <c r="C289" s="44"/>
      <c r="D289" s="44"/>
    </row>
    <row r="290" spans="2:4" ht="16.5">
      <c r="B290" s="44"/>
      <c r="C290" s="44"/>
      <c r="D290" s="44"/>
    </row>
    <row r="291" spans="2:4" ht="16.5">
      <c r="B291" s="44"/>
      <c r="C291" s="44"/>
      <c r="D291" s="44"/>
    </row>
    <row r="292" spans="2:4" ht="16.5">
      <c r="B292" s="44"/>
      <c r="C292" s="44"/>
      <c r="D292" s="44"/>
    </row>
    <row r="293" spans="2:4" ht="16.5">
      <c r="B293" s="44"/>
      <c r="C293" s="44"/>
      <c r="D293" s="44"/>
    </row>
    <row r="294" spans="2:4" ht="16.5">
      <c r="B294" s="44"/>
      <c r="C294" s="44"/>
      <c r="D294" s="44"/>
    </row>
    <row r="295" spans="2:4" ht="16.5">
      <c r="B295" s="44"/>
      <c r="C295" s="44"/>
      <c r="D295" s="44"/>
    </row>
    <row r="296" spans="2:4" ht="16.5">
      <c r="B296" s="44"/>
      <c r="C296" s="44"/>
      <c r="D296" s="44"/>
    </row>
    <row r="297" spans="2:4" ht="16.5">
      <c r="B297" s="44"/>
      <c r="C297" s="44"/>
      <c r="D297" s="44"/>
    </row>
    <row r="298" spans="2:4" ht="16.5">
      <c r="B298" s="44"/>
      <c r="C298" s="44"/>
      <c r="D298" s="44"/>
    </row>
    <row r="299" spans="2:4" ht="16.5">
      <c r="B299" s="44"/>
      <c r="C299" s="44"/>
      <c r="D299" s="44"/>
    </row>
    <row r="300" spans="2:4" ht="16.5">
      <c r="B300" s="44"/>
      <c r="C300" s="44"/>
      <c r="D300" s="44"/>
    </row>
    <row r="301" spans="2:4" ht="16.5">
      <c r="B301" s="44"/>
      <c r="C301" s="44"/>
      <c r="D301" s="44"/>
    </row>
    <row r="302" spans="2:4" ht="16.5">
      <c r="B302" s="44"/>
      <c r="C302" s="44"/>
      <c r="D302" s="44"/>
    </row>
    <row r="303" spans="2:4" ht="16.5">
      <c r="B303" s="44"/>
      <c r="C303" s="44"/>
      <c r="D303" s="44"/>
    </row>
    <row r="304" spans="2:4" ht="16.5">
      <c r="B304" s="44"/>
      <c r="C304" s="44"/>
      <c r="D304" s="44"/>
    </row>
    <row r="305" spans="2:4" ht="16.5">
      <c r="B305" s="44"/>
      <c r="C305" s="44"/>
      <c r="D305" s="44"/>
    </row>
    <row r="306" spans="2:4" ht="16.5">
      <c r="B306" s="44"/>
      <c r="C306" s="44"/>
      <c r="D306" s="44"/>
    </row>
    <row r="307" spans="2:4" ht="16.5">
      <c r="B307" s="44"/>
      <c r="C307" s="44"/>
      <c r="D307" s="44"/>
    </row>
    <row r="308" spans="2:4" ht="16.5">
      <c r="B308" s="44"/>
      <c r="C308" s="44"/>
      <c r="D308" s="44"/>
    </row>
    <row r="309" spans="2:4" ht="16.5">
      <c r="B309" s="44"/>
      <c r="C309" s="44"/>
      <c r="D309" s="44"/>
    </row>
    <row r="310" spans="2:4" ht="16.5">
      <c r="B310" s="44"/>
      <c r="C310" s="44"/>
      <c r="D310" s="44"/>
    </row>
    <row r="311" spans="2:4" ht="16.5">
      <c r="B311" s="44"/>
      <c r="C311" s="44"/>
      <c r="D311" s="44"/>
    </row>
    <row r="312" spans="2:4" ht="16.5">
      <c r="B312" s="44"/>
      <c r="C312" s="44"/>
      <c r="D312" s="44"/>
    </row>
    <row r="313" spans="2:4" ht="16.5">
      <c r="B313" s="44"/>
      <c r="C313" s="44"/>
      <c r="D313" s="44"/>
    </row>
    <row r="314" spans="2:4" ht="16.5">
      <c r="B314" s="44"/>
      <c r="C314" s="44"/>
      <c r="D314" s="44"/>
    </row>
    <row r="315" spans="2:4" ht="16.5">
      <c r="B315" s="44"/>
      <c r="C315" s="44"/>
      <c r="D315" s="44"/>
    </row>
    <row r="316" spans="2:4" ht="16.5">
      <c r="B316" s="44"/>
      <c r="C316" s="44"/>
      <c r="D316" s="44"/>
    </row>
    <row r="317" spans="2:4" ht="16.5">
      <c r="B317" s="44"/>
      <c r="C317" s="44"/>
      <c r="D317" s="44"/>
    </row>
    <row r="318" spans="2:4" ht="16.5">
      <c r="B318" s="44"/>
      <c r="C318" s="44"/>
      <c r="D318" s="44"/>
    </row>
    <row r="319" spans="2:4" ht="16.5">
      <c r="B319" s="44"/>
      <c r="C319" s="44"/>
      <c r="D319" s="44"/>
    </row>
    <row r="320" spans="2:4" ht="16.5">
      <c r="B320" s="44"/>
      <c r="C320" s="44"/>
      <c r="D320" s="44"/>
    </row>
    <row r="321" spans="2:4" ht="16.5">
      <c r="B321" s="44"/>
      <c r="C321" s="44"/>
      <c r="D321" s="44"/>
    </row>
    <row r="322" spans="2:4" ht="16.5">
      <c r="B322" s="44"/>
      <c r="C322" s="44"/>
      <c r="D322" s="44"/>
    </row>
    <row r="323" spans="2:4" ht="16.5">
      <c r="B323" s="44"/>
      <c r="C323" s="44"/>
      <c r="D323" s="44"/>
    </row>
    <row r="324" spans="2:4" ht="16.5">
      <c r="B324" s="44"/>
      <c r="C324" s="44"/>
      <c r="D324" s="44"/>
    </row>
    <row r="325" spans="2:4" ht="16.5">
      <c r="B325" s="44"/>
      <c r="C325" s="44"/>
      <c r="D325" s="44"/>
    </row>
    <row r="326" spans="2:4" ht="16.5">
      <c r="B326" s="44"/>
      <c r="C326" s="44"/>
      <c r="D326" s="44"/>
    </row>
    <row r="327" spans="2:4" ht="16.5">
      <c r="B327" s="44"/>
      <c r="C327" s="44"/>
      <c r="D327" s="44"/>
    </row>
    <row r="328" spans="2:4" ht="16.5">
      <c r="B328" s="44"/>
      <c r="C328" s="44"/>
      <c r="D328" s="44"/>
    </row>
    <row r="329" spans="2:4" ht="16.5">
      <c r="B329" s="44"/>
      <c r="C329" s="44"/>
      <c r="D329" s="44"/>
    </row>
    <row r="330" spans="2:4" ht="16.5">
      <c r="B330" s="44"/>
      <c r="C330" s="44"/>
      <c r="D330" s="44"/>
    </row>
    <row r="331" spans="2:4" ht="16.5">
      <c r="B331" s="44"/>
      <c r="C331" s="44"/>
      <c r="D331" s="44"/>
    </row>
    <row r="332" spans="2:4" ht="16.5">
      <c r="B332" s="44"/>
      <c r="C332" s="44"/>
      <c r="D332" s="44"/>
    </row>
    <row r="333" spans="2:4" ht="16.5">
      <c r="B333" s="44"/>
      <c r="C333" s="44"/>
      <c r="D333" s="44"/>
    </row>
    <row r="334" spans="2:4" ht="16.5">
      <c r="B334" s="44"/>
      <c r="C334" s="44"/>
      <c r="D334" s="44"/>
    </row>
    <row r="335" spans="2:4" ht="16.5">
      <c r="B335" s="44"/>
      <c r="C335" s="44"/>
      <c r="D335" s="44"/>
    </row>
    <row r="336" spans="2:4" ht="16.5">
      <c r="B336" s="44"/>
      <c r="C336" s="44"/>
      <c r="D336" s="44"/>
    </row>
    <row r="337" spans="2:4" ht="16.5">
      <c r="B337" s="44"/>
      <c r="C337" s="44"/>
      <c r="D337" s="44"/>
    </row>
    <row r="338" spans="2:4" ht="16.5">
      <c r="B338" s="44"/>
      <c r="C338" s="44"/>
      <c r="D338" s="44"/>
    </row>
    <row r="339" spans="2:4" ht="16.5">
      <c r="B339" s="44"/>
      <c r="C339" s="44"/>
      <c r="D339" s="44"/>
    </row>
    <row r="340" spans="2:4" ht="16.5">
      <c r="B340" s="44"/>
      <c r="C340" s="44"/>
      <c r="D340" s="44"/>
    </row>
    <row r="341" spans="2:4" ht="16.5">
      <c r="B341" s="44"/>
      <c r="C341" s="44"/>
      <c r="D341" s="44"/>
    </row>
    <row r="342" spans="2:4" ht="16.5">
      <c r="B342" s="44"/>
      <c r="C342" s="44"/>
      <c r="D342" s="44"/>
    </row>
    <row r="343" spans="2:4" ht="16.5">
      <c r="B343" s="44"/>
      <c r="C343" s="44"/>
      <c r="D343" s="44"/>
    </row>
    <row r="344" spans="2:4" ht="16.5">
      <c r="B344" s="44"/>
      <c r="C344" s="44"/>
      <c r="D344" s="44"/>
    </row>
    <row r="345" spans="2:4" ht="16.5">
      <c r="B345" s="44"/>
      <c r="C345" s="44"/>
      <c r="D345" s="44"/>
    </row>
    <row r="346" spans="2:4" ht="16.5">
      <c r="B346" s="44"/>
      <c r="C346" s="44"/>
      <c r="D346" s="44"/>
    </row>
    <row r="347" spans="2:4" ht="16.5">
      <c r="B347" s="44"/>
      <c r="C347" s="44"/>
      <c r="D347" s="44"/>
    </row>
    <row r="348" spans="2:4" ht="16.5">
      <c r="B348" s="44"/>
      <c r="C348" s="44"/>
      <c r="D348" s="44"/>
    </row>
    <row r="349" spans="2:4" ht="16.5">
      <c r="B349" s="44"/>
      <c r="C349" s="44"/>
      <c r="D349" s="44"/>
    </row>
    <row r="350" spans="2:4" ht="16.5">
      <c r="B350" s="44"/>
      <c r="C350" s="44"/>
      <c r="D350" s="44"/>
    </row>
    <row r="351" spans="2:4" ht="16.5">
      <c r="B351" s="44"/>
      <c r="C351" s="44"/>
      <c r="D351" s="44"/>
    </row>
    <row r="352" spans="2:4" ht="16.5">
      <c r="B352" s="44"/>
      <c r="C352" s="44"/>
      <c r="D352" s="44"/>
    </row>
    <row r="353" spans="2:4" ht="16.5">
      <c r="B353" s="44"/>
      <c r="C353" s="44"/>
      <c r="D353" s="44"/>
    </row>
    <row r="354" spans="2:4" ht="16.5">
      <c r="B354" s="44"/>
      <c r="C354" s="44"/>
      <c r="D354" s="44"/>
    </row>
    <row r="355" spans="2:4" ht="16.5">
      <c r="B355" s="44"/>
      <c r="C355" s="44"/>
      <c r="D355" s="44"/>
    </row>
    <row r="356" spans="2:4" ht="16.5">
      <c r="B356" s="44"/>
      <c r="C356" s="44"/>
      <c r="D356" s="44"/>
    </row>
    <row r="357" spans="2:4" ht="16.5">
      <c r="B357" s="44"/>
      <c r="C357" s="44"/>
      <c r="D357" s="44"/>
    </row>
    <row r="358" spans="2:4" ht="16.5">
      <c r="B358" s="44"/>
      <c r="C358" s="44"/>
      <c r="D358" s="44"/>
    </row>
    <row r="359" spans="2:4" ht="16.5">
      <c r="B359" s="44"/>
      <c r="C359" s="44"/>
      <c r="D359" s="44"/>
    </row>
    <row r="360" spans="2:4" ht="16.5">
      <c r="B360" s="44"/>
      <c r="C360" s="44"/>
      <c r="D360" s="44"/>
    </row>
    <row r="361" spans="2:4" ht="16.5">
      <c r="B361" s="44"/>
      <c r="C361" s="44"/>
      <c r="D361" s="44"/>
    </row>
    <row r="362" spans="2:4" ht="16.5">
      <c r="B362" s="44"/>
      <c r="C362" s="44"/>
      <c r="D362" s="44"/>
    </row>
    <row r="363" spans="2:4" ht="16.5">
      <c r="B363" s="44"/>
      <c r="C363" s="44"/>
      <c r="D363" s="44"/>
    </row>
    <row r="364" spans="2:4" ht="16.5">
      <c r="B364" s="44"/>
      <c r="C364" s="44"/>
      <c r="D364" s="44"/>
    </row>
    <row r="365" spans="2:4" ht="16.5">
      <c r="B365" s="44"/>
      <c r="C365" s="44"/>
      <c r="D365" s="44"/>
    </row>
    <row r="366" spans="2:4" ht="16.5">
      <c r="B366" s="44"/>
      <c r="C366" s="44"/>
      <c r="D366" s="44"/>
    </row>
    <row r="367" spans="2:4" ht="16.5">
      <c r="B367" s="44"/>
      <c r="C367" s="44"/>
      <c r="D367" s="44"/>
    </row>
    <row r="368" spans="2:4" ht="16.5">
      <c r="B368" s="44"/>
      <c r="C368" s="44"/>
      <c r="D368" s="44"/>
    </row>
    <row r="369" spans="2:4" ht="16.5">
      <c r="B369" s="44"/>
      <c r="C369" s="44"/>
      <c r="D369" s="44"/>
    </row>
    <row r="370" spans="2:4" ht="16.5">
      <c r="B370" s="44"/>
      <c r="C370" s="44"/>
      <c r="D370" s="44"/>
    </row>
    <row r="371" spans="2:4" ht="16.5">
      <c r="B371" s="44"/>
      <c r="C371" s="44"/>
      <c r="D371" s="44"/>
    </row>
    <row r="372" spans="2:4" ht="16.5">
      <c r="B372" s="44"/>
      <c r="C372" s="44"/>
      <c r="D372" s="44"/>
    </row>
    <row r="373" spans="2:4" ht="16.5">
      <c r="B373" s="44"/>
      <c r="C373" s="44"/>
      <c r="D373" s="44"/>
    </row>
    <row r="374" spans="2:4" ht="16.5">
      <c r="B374" s="44"/>
      <c r="C374" s="44"/>
      <c r="D374" s="44"/>
    </row>
    <row r="375" spans="2:4" ht="16.5">
      <c r="B375" s="44"/>
      <c r="C375" s="44"/>
      <c r="D375" s="44"/>
    </row>
    <row r="376" spans="2:4" ht="16.5">
      <c r="B376" s="44"/>
      <c r="C376" s="44"/>
      <c r="D376" s="44"/>
    </row>
    <row r="377" spans="2:4" ht="16.5">
      <c r="B377" s="44"/>
      <c r="C377" s="44"/>
      <c r="D377" s="44"/>
    </row>
    <row r="378" spans="2:4" ht="16.5">
      <c r="B378" s="44"/>
      <c r="C378" s="44"/>
      <c r="D378" s="44"/>
    </row>
    <row r="379" spans="2:4" ht="16.5">
      <c r="B379" s="44"/>
      <c r="C379" s="44"/>
      <c r="D379" s="44"/>
    </row>
    <row r="380" spans="2:4" ht="16.5">
      <c r="B380" s="44"/>
      <c r="C380" s="44"/>
      <c r="D380" s="44"/>
    </row>
    <row r="381" spans="2:4" ht="16.5">
      <c r="B381" s="44"/>
      <c r="C381" s="44"/>
      <c r="D381" s="44"/>
    </row>
    <row r="382" spans="2:4" ht="16.5">
      <c r="B382" s="44"/>
      <c r="C382" s="44"/>
      <c r="D382" s="44"/>
    </row>
    <row r="383" spans="2:4" ht="16.5">
      <c r="B383" s="44"/>
      <c r="C383" s="44"/>
      <c r="D383" s="44"/>
    </row>
    <row r="384" spans="2:4" ht="16.5">
      <c r="B384" s="44"/>
      <c r="C384" s="44"/>
      <c r="D384" s="44"/>
    </row>
    <row r="385" spans="2:4" ht="16.5">
      <c r="B385" s="44"/>
      <c r="C385" s="44"/>
      <c r="D385" s="44"/>
    </row>
    <row r="386" spans="2:4" ht="16.5">
      <c r="B386" s="44"/>
      <c r="C386" s="44"/>
      <c r="D386" s="44"/>
    </row>
    <row r="387" spans="2:4" ht="16.5">
      <c r="B387" s="44"/>
      <c r="C387" s="44"/>
      <c r="D387" s="44"/>
    </row>
    <row r="388" spans="2:4" ht="16.5">
      <c r="B388" s="44"/>
      <c r="C388" s="44"/>
      <c r="D388" s="44"/>
    </row>
    <row r="389" spans="2:4" ht="16.5">
      <c r="B389" s="44"/>
      <c r="C389" s="44"/>
      <c r="D389" s="44"/>
    </row>
    <row r="390" spans="2:4" ht="16.5">
      <c r="B390" s="44"/>
      <c r="C390" s="44"/>
      <c r="D390" s="44"/>
    </row>
    <row r="391" spans="2:4" ht="16.5">
      <c r="B391" s="44"/>
      <c r="C391" s="44"/>
      <c r="D391" s="44"/>
    </row>
    <row r="392" spans="2:4" ht="16.5">
      <c r="B392" s="44"/>
      <c r="C392" s="44"/>
      <c r="D392" s="44"/>
    </row>
    <row r="393" spans="2:4" ht="16.5">
      <c r="B393" s="44"/>
      <c r="C393" s="44"/>
      <c r="D393" s="44"/>
    </row>
    <row r="394" spans="2:4" ht="16.5">
      <c r="B394" s="44"/>
      <c r="C394" s="44"/>
      <c r="D394" s="44"/>
    </row>
    <row r="395" spans="2:4" ht="16.5">
      <c r="B395" s="44"/>
      <c r="C395" s="44"/>
      <c r="D395" s="44"/>
    </row>
    <row r="396" spans="2:4" ht="16.5">
      <c r="B396" s="44"/>
      <c r="C396" s="44"/>
      <c r="D396" s="44"/>
    </row>
    <row r="397" spans="2:4" ht="16.5">
      <c r="B397" s="44"/>
      <c r="C397" s="44"/>
      <c r="D397" s="44"/>
    </row>
    <row r="398" spans="2:4" ht="16.5">
      <c r="B398" s="44"/>
      <c r="C398" s="44"/>
      <c r="D398" s="44"/>
    </row>
    <row r="399" spans="2:4" ht="16.5">
      <c r="B399" s="44"/>
      <c r="C399" s="44"/>
      <c r="D399" s="44"/>
    </row>
    <row r="400" spans="2:4" ht="16.5">
      <c r="B400" s="44"/>
      <c r="C400" s="44"/>
      <c r="D400" s="44"/>
    </row>
    <row r="401" spans="2:4" ht="16.5">
      <c r="B401" s="44"/>
      <c r="C401" s="44"/>
      <c r="D401" s="44"/>
    </row>
    <row r="402" spans="2:4" ht="16.5">
      <c r="B402" s="44"/>
      <c r="C402" s="44"/>
      <c r="D402" s="44"/>
    </row>
    <row r="403" spans="2:4" ht="16.5">
      <c r="B403" s="44"/>
      <c r="C403" s="44"/>
      <c r="D403" s="44"/>
    </row>
    <row r="404" spans="2:4" ht="16.5">
      <c r="B404" s="44"/>
      <c r="C404" s="44"/>
      <c r="D404" s="44"/>
    </row>
    <row r="405" spans="2:4" ht="16.5">
      <c r="B405" s="44"/>
      <c r="C405" s="44"/>
      <c r="D405" s="44"/>
    </row>
    <row r="406" spans="2:4" ht="16.5">
      <c r="B406" s="44"/>
      <c r="C406" s="44"/>
      <c r="D406" s="44"/>
    </row>
    <row r="407" spans="2:4" ht="16.5">
      <c r="B407" s="44"/>
      <c r="C407" s="44"/>
      <c r="D407" s="44"/>
    </row>
    <row r="408" spans="2:4" ht="16.5">
      <c r="B408" s="44"/>
      <c r="C408" s="44"/>
      <c r="D408" s="44"/>
    </row>
    <row r="409" spans="2:4" ht="16.5">
      <c r="B409" s="44"/>
      <c r="C409" s="44"/>
      <c r="D409" s="44"/>
    </row>
    <row r="410" spans="2:4" ht="16.5">
      <c r="B410" s="44"/>
      <c r="C410" s="44"/>
      <c r="D410" s="44"/>
    </row>
    <row r="411" spans="2:4" ht="16.5">
      <c r="B411" s="44"/>
      <c r="C411" s="44"/>
      <c r="D411" s="44"/>
    </row>
    <row r="412" spans="2:4" ht="16.5">
      <c r="B412" s="44"/>
      <c r="C412" s="44"/>
      <c r="D412" s="44"/>
    </row>
    <row r="413" spans="2:4" ht="16.5">
      <c r="B413" s="44"/>
      <c r="C413" s="44"/>
      <c r="D413" s="44"/>
    </row>
    <row r="414" spans="2:4" ht="16.5">
      <c r="B414" s="44"/>
      <c r="C414" s="44"/>
      <c r="D414" s="44"/>
    </row>
    <row r="415" spans="2:4" ht="16.5">
      <c r="B415" s="44"/>
      <c r="C415" s="44"/>
      <c r="D415" s="44"/>
    </row>
    <row r="416" spans="2:4" ht="16.5">
      <c r="B416" s="44"/>
      <c r="C416" s="44"/>
      <c r="D416" s="44"/>
    </row>
    <row r="417" spans="2:4" ht="16.5">
      <c r="B417" s="44"/>
      <c r="C417" s="44"/>
      <c r="D417" s="44"/>
    </row>
    <row r="418" spans="2:4" ht="16.5">
      <c r="B418" s="44"/>
      <c r="C418" s="44"/>
      <c r="D418" s="44"/>
    </row>
    <row r="419" spans="2:4" ht="16.5">
      <c r="B419" s="44"/>
      <c r="C419" s="44"/>
      <c r="D419" s="44"/>
    </row>
    <row r="420" spans="2:4" ht="16.5">
      <c r="B420" s="44"/>
      <c r="C420" s="44"/>
      <c r="D420" s="44"/>
    </row>
    <row r="421" spans="2:4" ht="16.5">
      <c r="B421" s="44"/>
      <c r="C421" s="44"/>
      <c r="D421" s="44"/>
    </row>
    <row r="422" spans="2:4" ht="16.5">
      <c r="B422" s="44"/>
      <c r="C422" s="44"/>
      <c r="D422" s="44"/>
    </row>
    <row r="423" spans="2:4" ht="16.5">
      <c r="B423" s="44"/>
      <c r="C423" s="44"/>
      <c r="D423" s="44"/>
    </row>
    <row r="424" spans="2:4" ht="16.5">
      <c r="B424" s="44"/>
      <c r="C424" s="44"/>
      <c r="D424" s="44"/>
    </row>
    <row r="425" spans="2:4" ht="16.5">
      <c r="B425" s="44"/>
      <c r="C425" s="44"/>
      <c r="D425" s="44"/>
    </row>
    <row r="426" spans="2:4" ht="16.5">
      <c r="B426" s="44"/>
      <c r="C426" s="44"/>
      <c r="D426" s="44"/>
    </row>
    <row r="427" spans="2:4" ht="16.5">
      <c r="B427" s="44"/>
      <c r="C427" s="44"/>
      <c r="D427" s="44"/>
    </row>
    <row r="428" spans="2:4" ht="16.5">
      <c r="B428" s="44"/>
      <c r="C428" s="44"/>
      <c r="D428" s="44"/>
    </row>
    <row r="429" spans="2:4" ht="16.5">
      <c r="B429" s="44"/>
      <c r="C429" s="44"/>
      <c r="D429" s="44"/>
    </row>
    <row r="430" spans="2:4" ht="16.5">
      <c r="B430" s="44"/>
      <c r="C430" s="44"/>
      <c r="D430" s="44"/>
    </row>
    <row r="431" spans="2:4" ht="16.5">
      <c r="B431" s="44"/>
      <c r="C431" s="44"/>
      <c r="D431" s="44"/>
    </row>
    <row r="432" spans="2:4" ht="16.5">
      <c r="B432" s="44"/>
      <c r="C432" s="44"/>
      <c r="D432" s="44"/>
    </row>
    <row r="433" spans="2:4" ht="16.5">
      <c r="B433" s="44"/>
      <c r="C433" s="44"/>
      <c r="D433" s="44"/>
    </row>
    <row r="434" spans="2:4" ht="16.5">
      <c r="B434" s="44"/>
      <c r="C434" s="44"/>
      <c r="D434" s="44"/>
    </row>
    <row r="435" spans="2:4" ht="16.5">
      <c r="B435" s="44"/>
      <c r="C435" s="44"/>
      <c r="D435" s="44"/>
    </row>
    <row r="436" spans="2:4" ht="16.5">
      <c r="B436" s="44"/>
      <c r="C436" s="44"/>
      <c r="D436" s="44"/>
    </row>
    <row r="437" spans="2:4" ht="16.5">
      <c r="B437" s="44"/>
      <c r="C437" s="44"/>
      <c r="D437" s="44"/>
    </row>
    <row r="438" spans="2:4" ht="16.5">
      <c r="B438" s="44"/>
      <c r="C438" s="44"/>
      <c r="D438" s="44"/>
    </row>
    <row r="439" spans="2:4" ht="16.5">
      <c r="B439" s="44"/>
      <c r="C439" s="44"/>
      <c r="D439" s="44"/>
    </row>
    <row r="440" spans="2:4" ht="16.5">
      <c r="B440" s="44"/>
      <c r="C440" s="44"/>
      <c r="D440" s="44"/>
    </row>
    <row r="441" spans="2:4" ht="16.5">
      <c r="B441" s="44"/>
      <c r="C441" s="44"/>
      <c r="D441" s="44"/>
    </row>
    <row r="442" spans="2:4" ht="16.5">
      <c r="B442" s="44"/>
      <c r="C442" s="44"/>
      <c r="D442" s="44"/>
    </row>
    <row r="443" spans="2:4" ht="16.5">
      <c r="B443" s="44"/>
      <c r="C443" s="44"/>
      <c r="D443" s="44"/>
    </row>
    <row r="444" spans="2:4" ht="16.5">
      <c r="B444" s="44"/>
      <c r="C444" s="44"/>
      <c r="D444" s="44"/>
    </row>
    <row r="445" spans="2:4" ht="16.5">
      <c r="B445" s="44"/>
      <c r="C445" s="44"/>
      <c r="D445" s="44"/>
    </row>
    <row r="446" spans="2:4" ht="16.5">
      <c r="B446" s="44"/>
      <c r="C446" s="44"/>
      <c r="D446" s="44"/>
    </row>
    <row r="447" spans="2:4" ht="16.5">
      <c r="B447" s="44"/>
      <c r="C447" s="44"/>
      <c r="D447" s="44"/>
    </row>
    <row r="448" spans="2:4" ht="16.5">
      <c r="B448" s="44"/>
      <c r="C448" s="44"/>
      <c r="D448" s="44"/>
    </row>
    <row r="449" spans="2:4" ht="16.5">
      <c r="B449" s="44"/>
      <c r="C449" s="44"/>
      <c r="D449" s="44"/>
    </row>
    <row r="450" spans="2:4" ht="16.5">
      <c r="B450" s="44"/>
      <c r="C450" s="44"/>
      <c r="D450" s="44"/>
    </row>
    <row r="451" spans="2:4" ht="16.5">
      <c r="B451" s="44"/>
      <c r="C451" s="44"/>
      <c r="D451" s="44"/>
    </row>
    <row r="452" spans="2:4" ht="16.5">
      <c r="B452" s="44"/>
      <c r="C452" s="44"/>
      <c r="D452" s="44"/>
    </row>
    <row r="453" spans="2:4" ht="16.5">
      <c r="B453" s="44"/>
      <c r="C453" s="44"/>
      <c r="D453" s="44"/>
    </row>
    <row r="454" spans="2:4" ht="16.5">
      <c r="B454" s="44"/>
      <c r="C454" s="44"/>
      <c r="D454" s="44"/>
    </row>
    <row r="455" spans="2:4" ht="16.5">
      <c r="B455" s="44"/>
      <c r="C455" s="44"/>
      <c r="D455" s="44"/>
    </row>
    <row r="456" spans="2:4" ht="16.5">
      <c r="B456" s="44"/>
      <c r="C456" s="44"/>
      <c r="D456" s="44"/>
    </row>
    <row r="457" spans="2:4" ht="16.5">
      <c r="B457" s="44"/>
      <c r="C457" s="44"/>
      <c r="D457" s="44"/>
    </row>
    <row r="458" spans="2:4" ht="16.5">
      <c r="B458" s="44"/>
      <c r="C458" s="44"/>
      <c r="D458" s="44"/>
    </row>
    <row r="459" spans="2:4" ht="16.5">
      <c r="B459" s="44"/>
      <c r="C459" s="44"/>
      <c r="D459" s="44"/>
    </row>
    <row r="460" spans="2:4" ht="16.5">
      <c r="B460" s="44"/>
      <c r="C460" s="44"/>
      <c r="D460" s="44"/>
    </row>
    <row r="461" spans="2:4" ht="16.5">
      <c r="B461" s="44"/>
      <c r="C461" s="44"/>
      <c r="D461" s="44"/>
    </row>
    <row r="462" spans="2:4" ht="16.5">
      <c r="B462" s="44"/>
      <c r="C462" s="44"/>
      <c r="D462" s="44"/>
    </row>
    <row r="463" spans="2:4" ht="16.5">
      <c r="B463" s="44"/>
      <c r="C463" s="44"/>
      <c r="D463" s="44"/>
    </row>
    <row r="464" spans="2:4" ht="16.5">
      <c r="B464" s="44"/>
      <c r="C464" s="44"/>
      <c r="D464" s="44"/>
    </row>
    <row r="465" spans="2:4" ht="16.5">
      <c r="B465" s="44"/>
      <c r="C465" s="44"/>
      <c r="D465" s="44"/>
    </row>
    <row r="466" spans="2:4" ht="16.5">
      <c r="B466" s="44"/>
      <c r="C466" s="44"/>
      <c r="D466" s="44"/>
    </row>
    <row r="467" spans="2:4" ht="16.5">
      <c r="B467" s="44"/>
      <c r="C467" s="44"/>
      <c r="D467" s="44"/>
    </row>
    <row r="468" spans="2:4" ht="16.5">
      <c r="B468" s="44"/>
      <c r="C468" s="44"/>
      <c r="D468" s="44"/>
    </row>
    <row r="469" spans="2:4" ht="16.5">
      <c r="B469" s="44"/>
      <c r="C469" s="44"/>
      <c r="D469" s="44"/>
    </row>
    <row r="470" spans="2:4" ht="16.5">
      <c r="B470" s="44"/>
      <c r="C470" s="44"/>
      <c r="D470" s="44"/>
    </row>
    <row r="471" spans="2:4" ht="16.5">
      <c r="B471" s="44"/>
      <c r="C471" s="44"/>
      <c r="D471" s="44"/>
    </row>
    <row r="472" spans="2:4" ht="16.5">
      <c r="B472" s="44"/>
      <c r="C472" s="44"/>
      <c r="D472" s="44"/>
    </row>
    <row r="473" spans="2:4" ht="16.5">
      <c r="B473" s="44"/>
      <c r="C473" s="44"/>
      <c r="D473" s="44"/>
    </row>
    <row r="474" spans="2:4" ht="16.5">
      <c r="B474" s="44"/>
      <c r="C474" s="44"/>
      <c r="D474" s="44"/>
    </row>
    <row r="475" spans="2:4" ht="16.5">
      <c r="B475" s="44"/>
      <c r="C475" s="44"/>
      <c r="D475" s="44"/>
    </row>
    <row r="476" spans="2:4" ht="16.5">
      <c r="B476" s="44"/>
      <c r="C476" s="44"/>
      <c r="D476" s="44"/>
    </row>
    <row r="477" spans="2:4" ht="16.5">
      <c r="B477" s="44"/>
      <c r="C477" s="44"/>
      <c r="D477" s="44"/>
    </row>
    <row r="478" spans="2:4" ht="16.5">
      <c r="B478" s="44"/>
      <c r="C478" s="44"/>
      <c r="D478" s="44"/>
    </row>
    <row r="479" spans="2:4" ht="16.5">
      <c r="B479" s="44"/>
      <c r="C479" s="44"/>
      <c r="D479" s="44"/>
    </row>
    <row r="480" spans="2:4" ht="16.5">
      <c r="B480" s="44"/>
      <c r="C480" s="44"/>
      <c r="D480" s="44"/>
    </row>
    <row r="481" spans="2:4" ht="16.5">
      <c r="B481" s="44"/>
      <c r="C481" s="44"/>
      <c r="D481" s="44"/>
    </row>
    <row r="482" spans="2:4" ht="16.5">
      <c r="B482" s="44"/>
      <c r="C482" s="44"/>
      <c r="D482" s="44"/>
    </row>
    <row r="483" spans="2:4" ht="16.5">
      <c r="B483" s="44"/>
      <c r="C483" s="44"/>
      <c r="D483" s="44"/>
    </row>
    <row r="484" spans="2:4" ht="16.5">
      <c r="B484" s="44"/>
      <c r="C484" s="44"/>
      <c r="D484" s="44"/>
    </row>
    <row r="485" spans="2:4" ht="16.5">
      <c r="B485" s="44"/>
      <c r="C485" s="44"/>
      <c r="D485" s="44"/>
    </row>
    <row r="486" spans="2:4" ht="16.5">
      <c r="B486" s="44"/>
      <c r="C486" s="44"/>
      <c r="D486" s="44"/>
    </row>
    <row r="487" spans="2:4" ht="16.5">
      <c r="B487" s="44"/>
      <c r="C487" s="44"/>
      <c r="D487" s="44"/>
    </row>
    <row r="488" spans="2:4" ht="16.5">
      <c r="B488" s="44"/>
      <c r="C488" s="44"/>
      <c r="D488" s="44"/>
    </row>
    <row r="489" spans="2:4" ht="16.5">
      <c r="B489" s="44"/>
      <c r="C489" s="44"/>
      <c r="D489" s="44"/>
    </row>
    <row r="490" spans="2:4" ht="16.5">
      <c r="B490" s="44"/>
      <c r="C490" s="44"/>
      <c r="D490" s="44"/>
    </row>
    <row r="491" spans="2:4" ht="16.5">
      <c r="B491" s="44"/>
      <c r="C491" s="44"/>
      <c r="D491" s="44"/>
    </row>
    <row r="492" spans="2:4" ht="16.5">
      <c r="B492" s="44"/>
      <c r="C492" s="44"/>
      <c r="D492" s="44"/>
    </row>
    <row r="493" spans="2:4" ht="16.5">
      <c r="B493" s="44"/>
      <c r="C493" s="44"/>
      <c r="D493" s="44"/>
    </row>
    <row r="494" spans="2:4" ht="16.5">
      <c r="B494" s="44"/>
      <c r="C494" s="44"/>
      <c r="D494" s="44"/>
    </row>
    <row r="495" spans="2:4" ht="16.5">
      <c r="B495" s="44"/>
      <c r="C495" s="44"/>
      <c r="D495" s="44"/>
    </row>
    <row r="496" spans="2:4" ht="16.5">
      <c r="B496" s="44"/>
      <c r="C496" s="44"/>
      <c r="D496" s="44"/>
    </row>
    <row r="497" spans="2:4" ht="16.5">
      <c r="B497" s="44"/>
      <c r="C497" s="44"/>
      <c r="D497" s="44"/>
    </row>
    <row r="498" spans="2:4" ht="16.5">
      <c r="B498" s="44"/>
      <c r="C498" s="44"/>
      <c r="D498" s="44"/>
    </row>
    <row r="499" spans="2:4" ht="16.5">
      <c r="B499" s="44"/>
      <c r="C499" s="44"/>
      <c r="D499" s="44"/>
    </row>
    <row r="500" spans="2:4" ht="16.5">
      <c r="B500" s="44"/>
      <c r="C500" s="44"/>
      <c r="D500" s="44"/>
    </row>
    <row r="501" spans="2:4" ht="16.5">
      <c r="B501" s="44"/>
      <c r="C501" s="44"/>
      <c r="D501" s="44"/>
    </row>
    <row r="502" spans="2:4" ht="16.5">
      <c r="B502" s="44"/>
      <c r="C502" s="44"/>
      <c r="D502" s="44"/>
    </row>
    <row r="503" spans="2:4" ht="16.5">
      <c r="B503" s="44"/>
      <c r="C503" s="44"/>
      <c r="D503" s="44"/>
    </row>
    <row r="504" spans="2:4" ht="16.5">
      <c r="B504" s="44"/>
      <c r="C504" s="44"/>
      <c r="D504" s="44"/>
    </row>
    <row r="505" spans="2:4" ht="16.5">
      <c r="B505" s="44"/>
      <c r="C505" s="44"/>
      <c r="D505" s="44"/>
    </row>
    <row r="506" spans="2:4" ht="16.5">
      <c r="B506" s="44"/>
      <c r="C506" s="44"/>
      <c r="D506" s="44"/>
    </row>
    <row r="507" spans="2:4" ht="16.5">
      <c r="B507" s="44"/>
      <c r="C507" s="44"/>
      <c r="D507" s="44"/>
    </row>
    <row r="508" spans="2:4" ht="16.5">
      <c r="B508" s="44"/>
      <c r="C508" s="44"/>
      <c r="D508" s="44"/>
    </row>
    <row r="509" spans="2:4" ht="16.5">
      <c r="B509" s="44"/>
      <c r="C509" s="44"/>
      <c r="D509" s="44"/>
    </row>
    <row r="510" spans="2:4" ht="16.5">
      <c r="B510" s="44"/>
      <c r="C510" s="44"/>
      <c r="D510" s="44"/>
    </row>
    <row r="511" spans="2:4" ht="16.5">
      <c r="B511" s="44"/>
      <c r="C511" s="44"/>
      <c r="D511" s="44"/>
    </row>
    <row r="512" spans="2:4" ht="16.5">
      <c r="B512" s="44"/>
      <c r="C512" s="44"/>
      <c r="D512" s="44"/>
    </row>
    <row r="513" spans="2:4" ht="16.5">
      <c r="B513" s="44"/>
      <c r="C513" s="44"/>
      <c r="D513" s="44"/>
    </row>
    <row r="514" spans="2:4" ht="16.5">
      <c r="B514" s="44"/>
      <c r="C514" s="44"/>
      <c r="D514" s="44"/>
    </row>
    <row r="515" spans="2:4" ht="16.5">
      <c r="B515" s="44"/>
      <c r="C515" s="44"/>
      <c r="D515" s="44"/>
    </row>
    <row r="516" spans="2:4" ht="16.5">
      <c r="B516" s="44"/>
      <c r="C516" s="44"/>
      <c r="D516" s="44"/>
    </row>
    <row r="517" spans="2:4" ht="16.5">
      <c r="B517" s="44"/>
      <c r="C517" s="44"/>
      <c r="D517" s="44"/>
    </row>
    <row r="518" spans="2:4" ht="16.5">
      <c r="B518" s="44"/>
      <c r="C518" s="44"/>
      <c r="D518" s="44"/>
    </row>
    <row r="519" spans="2:4" ht="16.5">
      <c r="B519" s="44"/>
      <c r="C519" s="44"/>
      <c r="D519" s="44"/>
    </row>
    <row r="520" spans="2:4" ht="16.5">
      <c r="B520" s="44"/>
      <c r="C520" s="44"/>
      <c r="D520" s="44"/>
    </row>
    <row r="521" spans="2:4" ht="16.5">
      <c r="B521" s="44"/>
      <c r="C521" s="44"/>
      <c r="D521" s="44"/>
    </row>
    <row r="522" spans="2:4" ht="16.5">
      <c r="B522" s="44"/>
      <c r="C522" s="44"/>
      <c r="D522" s="44"/>
    </row>
    <row r="523" spans="2:4" ht="16.5">
      <c r="B523" s="44"/>
      <c r="C523" s="44"/>
      <c r="D523" s="44"/>
    </row>
    <row r="524" spans="2:4" ht="16.5">
      <c r="B524" s="44"/>
      <c r="C524" s="44"/>
      <c r="D524" s="44"/>
    </row>
    <row r="525" spans="2:4" ht="16.5">
      <c r="B525" s="44"/>
      <c r="C525" s="44"/>
      <c r="D525" s="44"/>
    </row>
    <row r="526" spans="2:4" ht="16.5">
      <c r="B526" s="44"/>
      <c r="C526" s="44"/>
      <c r="D526" s="44"/>
    </row>
    <row r="527" spans="2:4" ht="16.5">
      <c r="B527" s="44"/>
      <c r="C527" s="44"/>
      <c r="D527" s="44"/>
    </row>
    <row r="528" spans="2:4" ht="16.5">
      <c r="B528" s="44"/>
      <c r="C528" s="44"/>
      <c r="D528" s="44"/>
    </row>
    <row r="529" spans="2:4" ht="16.5">
      <c r="B529" s="44"/>
      <c r="C529" s="44"/>
      <c r="D529" s="44"/>
    </row>
    <row r="530" spans="2:4" ht="16.5">
      <c r="B530" s="44"/>
      <c r="C530" s="44"/>
      <c r="D530" s="44"/>
    </row>
    <row r="531" spans="2:4" ht="16.5">
      <c r="B531" s="44"/>
      <c r="C531" s="44"/>
      <c r="D531" s="44"/>
    </row>
    <row r="532" spans="2:4" ht="16.5">
      <c r="B532" s="44"/>
      <c r="C532" s="44"/>
      <c r="D532" s="44"/>
    </row>
    <row r="533" spans="2:4" ht="16.5">
      <c r="B533" s="44"/>
      <c r="C533" s="44"/>
      <c r="D533" s="44"/>
    </row>
    <row r="534" spans="2:4" ht="16.5">
      <c r="B534" s="44"/>
      <c r="C534" s="44"/>
      <c r="D534" s="44"/>
    </row>
    <row r="535" spans="2:4" ht="16.5">
      <c r="B535" s="44"/>
      <c r="C535" s="44"/>
      <c r="D535" s="44"/>
    </row>
    <row r="536" spans="2:4" ht="16.5">
      <c r="B536" s="44"/>
      <c r="C536" s="44"/>
      <c r="D536" s="44"/>
    </row>
    <row r="537" spans="2:4" ht="16.5">
      <c r="B537" s="44"/>
      <c r="C537" s="44"/>
      <c r="D537" s="44"/>
    </row>
    <row r="538" spans="2:4" ht="16.5">
      <c r="B538" s="44"/>
      <c r="C538" s="44"/>
      <c r="D538" s="44"/>
    </row>
    <row r="539" spans="2:4" ht="16.5">
      <c r="B539" s="44"/>
      <c r="C539" s="44"/>
      <c r="D539" s="44"/>
    </row>
    <row r="540" spans="2:4" ht="16.5">
      <c r="B540" s="44"/>
      <c r="C540" s="44"/>
      <c r="D540" s="44"/>
    </row>
    <row r="541" spans="2:4" ht="16.5">
      <c r="B541" s="44"/>
      <c r="C541" s="44"/>
      <c r="D541" s="44"/>
    </row>
    <row r="542" spans="2:4" ht="16.5">
      <c r="B542" s="44"/>
      <c r="C542" s="44"/>
      <c r="D542" s="44"/>
    </row>
    <row r="543" spans="2:4" ht="16.5">
      <c r="B543" s="44"/>
      <c r="C543" s="44"/>
      <c r="D543" s="44"/>
    </row>
    <row r="544" spans="2:4" ht="16.5">
      <c r="B544" s="44"/>
      <c r="C544" s="44"/>
      <c r="D544" s="44"/>
    </row>
    <row r="545" spans="2:4" ht="16.5">
      <c r="B545" s="44"/>
      <c r="C545" s="44"/>
      <c r="D545" s="44"/>
    </row>
    <row r="546" spans="2:4" ht="16.5">
      <c r="B546" s="44"/>
      <c r="C546" s="44"/>
      <c r="D546" s="44"/>
    </row>
    <row r="547" spans="2:4" ht="16.5">
      <c r="B547" s="44"/>
      <c r="C547" s="44"/>
      <c r="D547" s="44"/>
    </row>
    <row r="548" spans="2:4" ht="16.5">
      <c r="B548" s="44"/>
      <c r="C548" s="44"/>
      <c r="D548" s="44"/>
    </row>
    <row r="549" spans="2:4" ht="16.5">
      <c r="B549" s="44"/>
      <c r="C549" s="44"/>
      <c r="D549" s="44"/>
    </row>
    <row r="550" spans="2:4" ht="16.5">
      <c r="B550" s="44"/>
      <c r="C550" s="44"/>
      <c r="D550" s="44"/>
    </row>
    <row r="551" spans="2:4" ht="16.5">
      <c r="B551" s="44"/>
      <c r="C551" s="44"/>
      <c r="D551" s="44"/>
    </row>
    <row r="552" spans="2:4" ht="16.5">
      <c r="B552" s="44"/>
      <c r="C552" s="44"/>
      <c r="D552" s="44"/>
    </row>
    <row r="553" spans="2:4" ht="16.5">
      <c r="B553" s="44"/>
      <c r="C553" s="44"/>
      <c r="D553" s="44"/>
    </row>
    <row r="554" spans="2:4" ht="16.5">
      <c r="B554" s="44"/>
      <c r="C554" s="44"/>
      <c r="D554" s="44"/>
    </row>
    <row r="555" spans="2:4" ht="16.5">
      <c r="B555" s="44"/>
      <c r="C555" s="44"/>
      <c r="D555" s="44"/>
    </row>
    <row r="556" spans="2:4" ht="16.5">
      <c r="B556" s="44"/>
      <c r="C556" s="44"/>
      <c r="D556" s="44"/>
    </row>
    <row r="557" spans="2:4" ht="16.5">
      <c r="B557" s="44"/>
      <c r="C557" s="44"/>
      <c r="D557" s="44"/>
    </row>
    <row r="558" spans="2:4" ht="16.5">
      <c r="B558" s="44"/>
      <c r="C558" s="44"/>
      <c r="D558" s="44"/>
    </row>
    <row r="559" spans="2:4" ht="16.5">
      <c r="B559" s="44"/>
      <c r="C559" s="44"/>
      <c r="D559" s="44"/>
    </row>
    <row r="560" spans="2:4" ht="16.5">
      <c r="B560" s="44"/>
      <c r="C560" s="44"/>
      <c r="D560" s="44"/>
    </row>
    <row r="561" spans="2:4" ht="16.5">
      <c r="B561" s="44"/>
      <c r="C561" s="44"/>
      <c r="D561" s="44"/>
    </row>
    <row r="562" spans="2:4" ht="16.5">
      <c r="B562" s="44"/>
      <c r="C562" s="44"/>
      <c r="D562" s="44"/>
    </row>
    <row r="563" spans="2:4" ht="16.5">
      <c r="B563" s="44"/>
      <c r="C563" s="44"/>
      <c r="D563" s="44"/>
    </row>
    <row r="564" spans="2:4" ht="16.5">
      <c r="B564" s="44"/>
      <c r="C564" s="44"/>
      <c r="D564" s="44"/>
    </row>
    <row r="565" spans="2:4" ht="16.5">
      <c r="B565" s="44"/>
      <c r="C565" s="44"/>
      <c r="D565" s="44"/>
    </row>
    <row r="566" spans="2:4" ht="16.5">
      <c r="B566" s="44"/>
      <c r="C566" s="44"/>
      <c r="D566" s="44"/>
    </row>
    <row r="567" spans="2:4" ht="16.5">
      <c r="B567" s="44"/>
      <c r="C567" s="44"/>
      <c r="D567" s="44"/>
    </row>
    <row r="568" spans="2:4" ht="16.5">
      <c r="B568" s="44"/>
      <c r="C568" s="44"/>
      <c r="D568" s="44"/>
    </row>
    <row r="569" spans="2:4" ht="16.5">
      <c r="B569" s="44"/>
      <c r="C569" s="44"/>
      <c r="D569" s="44"/>
    </row>
    <row r="570" spans="2:4" ht="16.5">
      <c r="B570" s="44"/>
      <c r="C570" s="44"/>
      <c r="D570" s="44"/>
    </row>
    <row r="571" spans="2:4" ht="16.5">
      <c r="B571" s="44"/>
      <c r="C571" s="44"/>
      <c r="D571" s="44"/>
    </row>
    <row r="572" spans="2:4" ht="16.5">
      <c r="B572" s="44"/>
      <c r="C572" s="44"/>
      <c r="D572" s="44"/>
    </row>
    <row r="573" spans="2:4" ht="16.5">
      <c r="B573" s="44"/>
      <c r="C573" s="44"/>
      <c r="D573" s="44"/>
    </row>
    <row r="574" spans="2:4" ht="16.5">
      <c r="B574" s="44"/>
      <c r="C574" s="44"/>
      <c r="D574" s="44"/>
    </row>
    <row r="575" spans="2:4" ht="16.5">
      <c r="B575" s="44"/>
      <c r="C575" s="44"/>
      <c r="D575" s="44"/>
    </row>
    <row r="576" spans="2:4" ht="16.5">
      <c r="B576" s="44"/>
      <c r="C576" s="44"/>
      <c r="D576" s="44"/>
    </row>
    <row r="577" spans="2:4" ht="16.5">
      <c r="B577" s="44"/>
      <c r="C577" s="44"/>
      <c r="D577" s="44"/>
    </row>
    <row r="578" spans="2:4" ht="16.5">
      <c r="B578" s="44"/>
      <c r="C578" s="44"/>
      <c r="D578" s="44"/>
    </row>
    <row r="579" spans="2:4" ht="16.5">
      <c r="B579" s="44"/>
      <c r="C579" s="44"/>
      <c r="D579" s="44"/>
    </row>
    <row r="580" spans="2:4" ht="16.5">
      <c r="B580" s="44"/>
      <c r="C580" s="44"/>
      <c r="D580" s="44"/>
    </row>
    <row r="581" spans="2:4" ht="16.5">
      <c r="B581" s="44"/>
      <c r="C581" s="44"/>
      <c r="D581" s="44"/>
    </row>
    <row r="582" spans="2:4" ht="16.5">
      <c r="B582" s="44"/>
      <c r="C582" s="44"/>
      <c r="D582" s="44"/>
    </row>
    <row r="583" spans="2:4" ht="16.5">
      <c r="B583" s="44"/>
      <c r="C583" s="44"/>
      <c r="D583" s="44"/>
    </row>
    <row r="584" spans="2:4" ht="16.5">
      <c r="B584" s="44"/>
      <c r="C584" s="44"/>
      <c r="D584" s="44"/>
    </row>
    <row r="585" spans="2:4" ht="16.5">
      <c r="B585" s="44"/>
      <c r="C585" s="44"/>
      <c r="D585" s="44"/>
    </row>
    <row r="586" spans="2:4" ht="16.5">
      <c r="B586" s="44"/>
      <c r="C586" s="44"/>
      <c r="D586" s="44"/>
    </row>
    <row r="587" spans="2:4" ht="16.5">
      <c r="B587" s="44"/>
      <c r="C587" s="44"/>
      <c r="D587" s="44"/>
    </row>
    <row r="588" spans="2:4" ht="16.5">
      <c r="B588" s="44"/>
      <c r="C588" s="44"/>
      <c r="D588" s="44"/>
    </row>
    <row r="589" spans="2:4" ht="16.5">
      <c r="B589" s="44"/>
      <c r="C589" s="44"/>
      <c r="D589" s="44"/>
    </row>
    <row r="590" spans="2:4" ht="16.5">
      <c r="B590" s="44"/>
      <c r="C590" s="44"/>
      <c r="D590" s="44"/>
    </row>
    <row r="591" spans="2:4" ht="16.5">
      <c r="B591" s="44"/>
      <c r="C591" s="44"/>
      <c r="D591" s="44"/>
    </row>
    <row r="592" spans="2:4" ht="16.5">
      <c r="B592" s="44"/>
      <c r="C592" s="44"/>
      <c r="D592" s="44"/>
    </row>
    <row r="593" spans="2:4" ht="16.5">
      <c r="B593" s="44"/>
      <c r="C593" s="44"/>
      <c r="D593" s="44"/>
    </row>
    <row r="594" spans="2:4" ht="16.5">
      <c r="B594" s="44"/>
      <c r="C594" s="44"/>
      <c r="D594" s="44"/>
    </row>
    <row r="595" spans="2:4" ht="16.5">
      <c r="B595" s="44"/>
      <c r="C595" s="44"/>
      <c r="D595" s="44"/>
    </row>
    <row r="596" spans="2:4" ht="16.5">
      <c r="B596" s="44"/>
      <c r="C596" s="44"/>
      <c r="D596" s="44"/>
    </row>
    <row r="597" spans="2:4" ht="16.5">
      <c r="B597" s="44"/>
      <c r="C597" s="44"/>
      <c r="D597" s="44"/>
    </row>
    <row r="598" spans="2:4" ht="16.5">
      <c r="B598" s="44"/>
      <c r="C598" s="44"/>
      <c r="D598" s="44"/>
    </row>
    <row r="599" spans="2:4" ht="16.5">
      <c r="B599" s="44"/>
      <c r="C599" s="44"/>
      <c r="D599" s="44"/>
    </row>
    <row r="600" spans="2:4" ht="16.5">
      <c r="B600" s="44"/>
      <c r="C600" s="44"/>
      <c r="D600" s="44"/>
    </row>
    <row r="601" spans="2:4" ht="16.5">
      <c r="B601" s="44"/>
      <c r="C601" s="44"/>
      <c r="D601" s="44"/>
    </row>
    <row r="602" spans="2:4" ht="16.5">
      <c r="B602" s="44"/>
      <c r="C602" s="44"/>
      <c r="D602" s="44"/>
    </row>
    <row r="603" spans="2:4" ht="16.5">
      <c r="B603" s="44"/>
      <c r="C603" s="44"/>
      <c r="D603" s="44"/>
    </row>
    <row r="604" spans="2:4" ht="16.5">
      <c r="B604" s="44"/>
      <c r="C604" s="44"/>
      <c r="D604" s="44"/>
    </row>
    <row r="605" spans="2:4" ht="16.5">
      <c r="B605" s="44"/>
      <c r="C605" s="44"/>
      <c r="D605" s="44"/>
    </row>
    <row r="606" spans="2:4" ht="16.5">
      <c r="B606" s="44"/>
      <c r="C606" s="44"/>
      <c r="D606" s="44"/>
    </row>
    <row r="607" spans="2:4" ht="16.5">
      <c r="B607" s="44"/>
      <c r="C607" s="44"/>
      <c r="D607" s="44"/>
    </row>
    <row r="608" spans="2:4" ht="16.5">
      <c r="B608" s="44"/>
      <c r="C608" s="44"/>
      <c r="D608" s="44"/>
    </row>
    <row r="609" spans="2:4" ht="16.5">
      <c r="B609" s="44"/>
      <c r="C609" s="44"/>
      <c r="D609" s="44"/>
    </row>
    <row r="610" spans="2:4" ht="16.5">
      <c r="B610" s="44"/>
      <c r="C610" s="44"/>
      <c r="D610" s="44"/>
    </row>
    <row r="611" spans="2:4" ht="16.5">
      <c r="B611" s="44"/>
      <c r="C611" s="44"/>
      <c r="D611" s="44"/>
    </row>
    <row r="612" spans="2:4" ht="16.5">
      <c r="B612" s="44"/>
      <c r="C612" s="44"/>
      <c r="D612" s="44"/>
    </row>
    <row r="613" spans="2:4" ht="16.5">
      <c r="B613" s="44"/>
      <c r="C613" s="44"/>
      <c r="D613" s="44"/>
    </row>
    <row r="614" spans="2:4" ht="16.5">
      <c r="B614" s="44"/>
      <c r="C614" s="44"/>
      <c r="D614" s="44"/>
    </row>
    <row r="615" spans="2:4" ht="16.5">
      <c r="B615" s="44"/>
      <c r="C615" s="44"/>
      <c r="D615" s="44"/>
    </row>
    <row r="616" spans="2:4" ht="16.5">
      <c r="B616" s="44"/>
      <c r="C616" s="44"/>
      <c r="D616" s="44"/>
    </row>
    <row r="617" spans="2:4" ht="16.5">
      <c r="B617" s="44"/>
      <c r="C617" s="44"/>
      <c r="D617" s="44"/>
    </row>
    <row r="618" spans="2:4" ht="16.5">
      <c r="B618" s="44"/>
      <c r="C618" s="44"/>
      <c r="D618" s="44"/>
    </row>
    <row r="619" spans="2:4" ht="16.5">
      <c r="B619" s="44"/>
      <c r="C619" s="44"/>
      <c r="D619" s="44"/>
    </row>
    <row r="620" spans="2:4" ht="16.5">
      <c r="B620" s="44"/>
      <c r="C620" s="44"/>
      <c r="D620" s="44"/>
    </row>
    <row r="621" spans="2:4" ht="16.5">
      <c r="B621" s="44"/>
      <c r="C621" s="44"/>
      <c r="D621" s="44"/>
    </row>
    <row r="622" spans="2:4" ht="16.5">
      <c r="B622" s="44"/>
      <c r="C622" s="44"/>
      <c r="D622" s="44"/>
    </row>
    <row r="623" spans="2:4" ht="16.5">
      <c r="B623" s="44"/>
      <c r="C623" s="44"/>
      <c r="D623" s="44"/>
    </row>
    <row r="624" spans="2:4" ht="16.5">
      <c r="B624" s="44"/>
      <c r="C624" s="44"/>
      <c r="D624" s="44"/>
    </row>
    <row r="625" spans="2:4" ht="16.5">
      <c r="B625" s="44"/>
      <c r="C625" s="44"/>
      <c r="D625" s="44"/>
    </row>
    <row r="626" spans="2:4" ht="16.5">
      <c r="B626" s="44"/>
      <c r="C626" s="44"/>
      <c r="D626" s="44"/>
    </row>
    <row r="627" spans="2:4" ht="16.5">
      <c r="B627" s="44"/>
      <c r="C627" s="44"/>
      <c r="D627" s="44"/>
    </row>
    <row r="628" spans="2:4" ht="16.5">
      <c r="B628" s="44"/>
      <c r="C628" s="44"/>
      <c r="D628" s="44"/>
    </row>
    <row r="629" spans="2:4" ht="16.5">
      <c r="B629" s="44"/>
      <c r="C629" s="44"/>
      <c r="D629" s="44"/>
    </row>
    <row r="630" spans="2:4" ht="16.5">
      <c r="B630" s="44"/>
      <c r="C630" s="44"/>
      <c r="D630" s="44"/>
    </row>
    <row r="631" spans="2:4" ht="16.5">
      <c r="B631" s="44"/>
      <c r="C631" s="44"/>
      <c r="D631" s="44"/>
    </row>
    <row r="632" spans="2:4" ht="16.5">
      <c r="B632" s="44"/>
      <c r="C632" s="44"/>
      <c r="D632" s="44"/>
    </row>
    <row r="633" spans="2:4" ht="16.5">
      <c r="B633" s="44"/>
      <c r="C633" s="44"/>
      <c r="D633" s="44"/>
    </row>
    <row r="634" spans="2:4" ht="16.5">
      <c r="B634" s="44"/>
      <c r="C634" s="44"/>
      <c r="D634" s="44"/>
    </row>
    <row r="635" spans="2:4" ht="16.5">
      <c r="B635" s="44"/>
      <c r="C635" s="44"/>
      <c r="D635" s="44"/>
    </row>
    <row r="636" spans="2:4" ht="16.5">
      <c r="B636" s="44"/>
      <c r="C636" s="44"/>
      <c r="D636" s="44"/>
    </row>
    <row r="637" spans="2:4" ht="16.5">
      <c r="B637" s="44"/>
      <c r="C637" s="44"/>
      <c r="D637" s="44"/>
    </row>
    <row r="638" spans="2:4" ht="16.5">
      <c r="B638" s="44"/>
      <c r="C638" s="44"/>
      <c r="D638" s="44"/>
    </row>
    <row r="639" spans="2:4" ht="16.5">
      <c r="B639" s="44"/>
      <c r="C639" s="44"/>
      <c r="D639" s="44"/>
    </row>
    <row r="640" spans="2:4" ht="16.5">
      <c r="B640" s="44"/>
      <c r="C640" s="44"/>
      <c r="D640" s="44"/>
    </row>
    <row r="641" spans="2:4" ht="16.5">
      <c r="B641" s="44"/>
      <c r="C641" s="44"/>
      <c r="D641" s="44"/>
    </row>
    <row r="642" spans="2:4" ht="16.5">
      <c r="B642" s="44"/>
      <c r="C642" s="44"/>
      <c r="D642" s="44"/>
    </row>
    <row r="643" spans="2:4" ht="16.5">
      <c r="B643" s="44"/>
      <c r="C643" s="44"/>
      <c r="D643" s="44"/>
    </row>
    <row r="644" spans="2:4" ht="16.5">
      <c r="B644" s="44"/>
      <c r="C644" s="44"/>
      <c r="D644" s="44"/>
    </row>
    <row r="645" spans="2:4" ht="16.5">
      <c r="B645" s="44"/>
      <c r="C645" s="44"/>
      <c r="D645" s="44"/>
    </row>
    <row r="646" spans="2:4" ht="16.5">
      <c r="B646" s="44"/>
      <c r="C646" s="44"/>
      <c r="D646" s="44"/>
    </row>
    <row r="647" spans="2:4" ht="16.5">
      <c r="B647" s="44"/>
      <c r="C647" s="44"/>
      <c r="D647" s="44"/>
    </row>
    <row r="648" spans="2:4" ht="16.5">
      <c r="B648" s="44"/>
      <c r="C648" s="44"/>
      <c r="D648" s="44"/>
    </row>
    <row r="649" spans="2:4" ht="16.5">
      <c r="B649" s="44"/>
      <c r="C649" s="44"/>
      <c r="D649" s="44"/>
    </row>
    <row r="650" spans="2:4" ht="16.5">
      <c r="B650" s="44"/>
      <c r="C650" s="44"/>
      <c r="D650" s="44"/>
    </row>
    <row r="651" spans="2:4" ht="16.5">
      <c r="B651" s="44"/>
      <c r="C651" s="44"/>
      <c r="D651" s="44"/>
    </row>
    <row r="652" spans="2:4" ht="16.5">
      <c r="B652" s="44"/>
      <c r="C652" s="44"/>
      <c r="D652" s="44"/>
    </row>
    <row r="653" spans="2:4" ht="16.5">
      <c r="B653" s="44"/>
      <c r="C653" s="44"/>
      <c r="D653" s="44"/>
    </row>
    <row r="654" spans="2:4" ht="16.5">
      <c r="B654" s="44"/>
      <c r="C654" s="44"/>
      <c r="D654" s="44"/>
    </row>
    <row r="655" spans="2:4" ht="16.5">
      <c r="B655" s="44"/>
      <c r="C655" s="44"/>
      <c r="D655" s="44"/>
    </row>
    <row r="656" spans="2:4" ht="16.5">
      <c r="B656" s="44"/>
      <c r="C656" s="44"/>
      <c r="D656" s="44"/>
    </row>
    <row r="657" spans="2:4" ht="16.5">
      <c r="B657" s="44"/>
      <c r="C657" s="44"/>
      <c r="D657" s="44"/>
    </row>
    <row r="658" spans="2:4" ht="16.5">
      <c r="B658" s="44"/>
      <c r="C658" s="44"/>
      <c r="D658" s="44"/>
    </row>
    <row r="659" spans="2:4" ht="16.5">
      <c r="B659" s="44"/>
      <c r="C659" s="44"/>
      <c r="D659" s="44"/>
    </row>
    <row r="660" spans="2:4" ht="16.5">
      <c r="B660" s="44"/>
      <c r="C660" s="44"/>
      <c r="D660" s="44"/>
    </row>
    <row r="661" spans="2:4" ht="16.5">
      <c r="B661" s="44"/>
      <c r="C661" s="44"/>
      <c r="D661" s="44"/>
    </row>
    <row r="662" spans="2:4" ht="16.5">
      <c r="B662" s="44"/>
      <c r="C662" s="44"/>
      <c r="D662" s="44"/>
    </row>
    <row r="663" spans="2:4" ht="16.5">
      <c r="B663" s="44"/>
      <c r="C663" s="44"/>
      <c r="D663" s="44"/>
    </row>
    <row r="664" spans="2:4" ht="16.5">
      <c r="B664" s="44"/>
      <c r="C664" s="44"/>
      <c r="D664" s="44"/>
    </row>
    <row r="665" spans="2:4" ht="16.5">
      <c r="B665" s="44"/>
      <c r="C665" s="44"/>
      <c r="D665" s="44"/>
    </row>
    <row r="666" spans="2:4" ht="16.5">
      <c r="B666" s="44"/>
      <c r="C666" s="44"/>
      <c r="D666" s="44"/>
    </row>
    <row r="667" spans="2:4" ht="16.5">
      <c r="B667" s="44"/>
      <c r="C667" s="44"/>
      <c r="D667" s="44"/>
    </row>
    <row r="668" spans="2:4" ht="16.5">
      <c r="B668" s="44"/>
      <c r="C668" s="44"/>
      <c r="D668" s="44"/>
    </row>
    <row r="669" spans="2:4" ht="16.5">
      <c r="B669" s="44"/>
      <c r="C669" s="44"/>
      <c r="D669" s="44"/>
    </row>
    <row r="670" spans="2:4" ht="16.5">
      <c r="B670" s="44"/>
      <c r="C670" s="44"/>
      <c r="D670" s="44"/>
    </row>
    <row r="671" spans="2:4" ht="16.5">
      <c r="B671" s="44"/>
      <c r="C671" s="44"/>
      <c r="D671" s="44"/>
    </row>
    <row r="672" spans="2:4" ht="16.5">
      <c r="B672" s="44"/>
      <c r="C672" s="44"/>
      <c r="D672" s="44"/>
    </row>
    <row r="673" spans="2:4" ht="16.5">
      <c r="B673" s="44"/>
      <c r="C673" s="44"/>
      <c r="D673" s="44"/>
    </row>
    <row r="674" spans="2:4" ht="16.5">
      <c r="B674" s="44"/>
      <c r="C674" s="44"/>
      <c r="D674" s="44"/>
    </row>
    <row r="675" spans="2:4" ht="16.5">
      <c r="B675" s="44"/>
      <c r="C675" s="44"/>
      <c r="D675" s="44"/>
    </row>
    <row r="676" spans="2:4" ht="16.5">
      <c r="B676" s="44"/>
      <c r="C676" s="44"/>
      <c r="D676" s="44"/>
    </row>
    <row r="677" spans="2:4" ht="16.5">
      <c r="B677" s="44"/>
      <c r="C677" s="44"/>
      <c r="D677" s="44"/>
    </row>
    <row r="678" spans="2:4" ht="16.5">
      <c r="B678" s="44"/>
      <c r="C678" s="44"/>
      <c r="D678" s="44"/>
    </row>
    <row r="679" spans="2:4" ht="16.5">
      <c r="B679" s="44"/>
      <c r="C679" s="44"/>
      <c r="D679" s="44"/>
    </row>
    <row r="680" spans="2:4" ht="16.5">
      <c r="B680" s="44"/>
      <c r="C680" s="44"/>
      <c r="D680" s="44"/>
    </row>
    <row r="681" spans="2:4" ht="16.5">
      <c r="B681" s="44"/>
      <c r="C681" s="44"/>
      <c r="D681" s="44"/>
    </row>
    <row r="682" spans="2:4" ht="16.5">
      <c r="B682" s="44"/>
      <c r="C682" s="44"/>
      <c r="D682" s="44"/>
    </row>
    <row r="683" spans="2:4" ht="16.5">
      <c r="B683" s="44"/>
      <c r="C683" s="44"/>
      <c r="D683" s="44"/>
    </row>
    <row r="684" spans="2:4" ht="16.5">
      <c r="B684" s="44"/>
      <c r="C684" s="44"/>
      <c r="D684" s="44"/>
    </row>
    <row r="685" spans="2:4" ht="16.5">
      <c r="B685" s="44"/>
      <c r="C685" s="44"/>
      <c r="D685" s="44"/>
    </row>
    <row r="686" spans="2:4" ht="16.5">
      <c r="B686" s="44"/>
      <c r="C686" s="44"/>
      <c r="D686" s="44"/>
    </row>
    <row r="687" spans="2:4" ht="16.5">
      <c r="B687" s="44"/>
      <c r="C687" s="44"/>
      <c r="D687" s="44"/>
    </row>
    <row r="688" spans="2:4" ht="16.5">
      <c r="B688" s="44"/>
      <c r="C688" s="44"/>
      <c r="D688" s="44"/>
    </row>
    <row r="689" spans="2:4" ht="16.5">
      <c r="B689" s="44"/>
      <c r="C689" s="44"/>
      <c r="D689" s="44"/>
    </row>
    <row r="690" spans="2:4" ht="16.5">
      <c r="B690" s="44"/>
      <c r="C690" s="44"/>
      <c r="D690" s="44"/>
    </row>
    <row r="691" spans="2:4" ht="16.5">
      <c r="B691" s="44"/>
      <c r="C691" s="44"/>
      <c r="D691" s="44"/>
    </row>
    <row r="692" spans="2:4" ht="16.5">
      <c r="B692" s="44"/>
      <c r="C692" s="44"/>
      <c r="D692" s="44"/>
    </row>
    <row r="693" spans="2:4" ht="16.5">
      <c r="B693" s="44"/>
      <c r="C693" s="44"/>
      <c r="D693" s="44"/>
    </row>
    <row r="694" spans="2:4" ht="16.5">
      <c r="B694" s="44"/>
      <c r="C694" s="44"/>
      <c r="D694" s="44"/>
    </row>
    <row r="695" spans="2:4" ht="16.5">
      <c r="B695" s="44"/>
      <c r="C695" s="44"/>
      <c r="D695" s="44"/>
    </row>
    <row r="696" spans="2:4" ht="16.5">
      <c r="B696" s="44"/>
      <c r="C696" s="44"/>
      <c r="D696" s="44"/>
    </row>
    <row r="697" spans="2:4" ht="16.5">
      <c r="B697" s="44"/>
      <c r="C697" s="44"/>
      <c r="D697" s="44"/>
    </row>
    <row r="698" spans="2:4" ht="16.5">
      <c r="B698" s="44"/>
      <c r="C698" s="44"/>
      <c r="D698" s="44"/>
    </row>
    <row r="699" spans="2:4" ht="16.5">
      <c r="B699" s="44"/>
      <c r="C699" s="44"/>
      <c r="D699" s="44"/>
    </row>
    <row r="700" spans="2:4" ht="16.5">
      <c r="B700" s="44"/>
      <c r="C700" s="44"/>
      <c r="D700" s="44"/>
    </row>
    <row r="701" spans="2:4" ht="16.5">
      <c r="B701" s="44"/>
      <c r="C701" s="44"/>
      <c r="D701" s="44"/>
    </row>
    <row r="702" spans="2:4" ht="16.5">
      <c r="B702" s="44"/>
      <c r="C702" s="44"/>
      <c r="D702" s="44"/>
    </row>
    <row r="703" spans="2:4" ht="16.5">
      <c r="B703" s="44"/>
      <c r="C703" s="44"/>
      <c r="D703" s="44"/>
    </row>
    <row r="704" spans="2:4" ht="16.5">
      <c r="B704" s="44"/>
      <c r="C704" s="44"/>
      <c r="D704" s="44"/>
    </row>
    <row r="705" spans="2:4" ht="16.5">
      <c r="B705" s="44"/>
      <c r="C705" s="44"/>
      <c r="D705" s="44"/>
    </row>
    <row r="706" spans="2:4" ht="16.5">
      <c r="B706" s="44"/>
      <c r="C706" s="44"/>
      <c r="D706" s="44"/>
    </row>
    <row r="707" spans="2:4" ht="16.5">
      <c r="B707" s="44"/>
      <c r="C707" s="44"/>
      <c r="D707" s="44"/>
    </row>
    <row r="708" spans="2:4" ht="16.5">
      <c r="B708" s="44"/>
      <c r="C708" s="44"/>
      <c r="D708" s="44"/>
    </row>
    <row r="709" spans="2:4" ht="16.5">
      <c r="B709" s="44"/>
      <c r="C709" s="44"/>
      <c r="D709" s="44"/>
    </row>
    <row r="710" spans="2:4" ht="16.5">
      <c r="B710" s="44"/>
      <c r="C710" s="44"/>
      <c r="D710" s="44"/>
    </row>
    <row r="711" spans="2:4" ht="16.5">
      <c r="B711" s="44"/>
      <c r="C711" s="44"/>
      <c r="D711" s="44"/>
    </row>
    <row r="712" spans="2:4" ht="16.5">
      <c r="B712" s="44"/>
      <c r="C712" s="44"/>
      <c r="D712" s="44"/>
    </row>
    <row r="713" spans="2:4" ht="16.5">
      <c r="B713" s="44"/>
      <c r="C713" s="44"/>
      <c r="D713" s="44"/>
    </row>
    <row r="714" spans="2:4" ht="16.5">
      <c r="B714" s="44"/>
      <c r="C714" s="44"/>
      <c r="D714" s="44"/>
    </row>
    <row r="715" spans="2:4" ht="16.5">
      <c r="B715" s="44"/>
      <c r="C715" s="44"/>
      <c r="D715" s="44"/>
    </row>
    <row r="716" spans="2:4" ht="16.5">
      <c r="B716" s="44"/>
      <c r="C716" s="44"/>
      <c r="D716" s="44"/>
    </row>
    <row r="717" spans="2:4" ht="16.5">
      <c r="B717" s="44"/>
      <c r="C717" s="44"/>
      <c r="D717" s="44"/>
    </row>
    <row r="718" spans="2:4" ht="16.5">
      <c r="B718" s="44"/>
      <c r="C718" s="44"/>
      <c r="D718" s="44"/>
    </row>
    <row r="719" spans="2:4" ht="16.5">
      <c r="B719" s="44"/>
      <c r="C719" s="44"/>
      <c r="D719" s="44"/>
    </row>
    <row r="720" spans="2:4" ht="16.5">
      <c r="B720" s="44"/>
      <c r="C720" s="44"/>
      <c r="D720" s="44"/>
    </row>
    <row r="721" spans="2:4" ht="16.5">
      <c r="B721" s="44"/>
      <c r="C721" s="44"/>
      <c r="D721" s="44"/>
    </row>
    <row r="722" spans="2:4" ht="16.5">
      <c r="B722" s="44"/>
      <c r="C722" s="44"/>
      <c r="D722" s="44"/>
    </row>
    <row r="723" spans="2:4" ht="16.5">
      <c r="B723" s="44"/>
      <c r="C723" s="44"/>
      <c r="D723" s="44"/>
    </row>
    <row r="724" spans="2:4" ht="16.5">
      <c r="B724" s="44"/>
      <c r="C724" s="44"/>
      <c r="D724" s="44"/>
    </row>
    <row r="725" spans="2:4" ht="16.5">
      <c r="B725" s="44"/>
      <c r="C725" s="44"/>
      <c r="D725" s="44"/>
    </row>
    <row r="726" spans="2:4" ht="16.5">
      <c r="B726" s="44"/>
      <c r="C726" s="44"/>
      <c r="D726" s="44"/>
    </row>
    <row r="727" spans="2:4" ht="16.5">
      <c r="B727" s="44"/>
      <c r="C727" s="44"/>
      <c r="D727" s="44"/>
    </row>
    <row r="728" spans="2:4" ht="16.5">
      <c r="B728" s="44"/>
      <c r="C728" s="44"/>
      <c r="D728" s="44"/>
    </row>
    <row r="729" spans="2:4" ht="16.5">
      <c r="B729" s="44"/>
      <c r="C729" s="44"/>
      <c r="D729" s="44"/>
    </row>
    <row r="730" spans="2:4" ht="16.5">
      <c r="B730" s="44"/>
      <c r="C730" s="44"/>
      <c r="D730" s="44"/>
    </row>
    <row r="731" spans="2:4" ht="16.5">
      <c r="B731" s="44"/>
      <c r="C731" s="44"/>
      <c r="D731" s="44"/>
    </row>
    <row r="732" spans="2:4" ht="16.5">
      <c r="B732" s="44"/>
      <c r="C732" s="44"/>
      <c r="D732" s="44"/>
    </row>
    <row r="733" spans="2:4" ht="16.5">
      <c r="B733" s="44"/>
      <c r="C733" s="44"/>
      <c r="D733" s="44"/>
    </row>
    <row r="734" spans="2:4" ht="16.5">
      <c r="B734" s="44"/>
      <c r="C734" s="44"/>
      <c r="D734" s="44"/>
    </row>
    <row r="735" spans="2:4" ht="16.5">
      <c r="B735" s="44"/>
      <c r="C735" s="44"/>
      <c r="D735" s="44"/>
    </row>
    <row r="736" spans="2:4" ht="16.5">
      <c r="B736" s="44"/>
      <c r="C736" s="44"/>
      <c r="D736" s="44"/>
    </row>
    <row r="737" spans="2:4" ht="16.5">
      <c r="B737" s="44"/>
      <c r="C737" s="44"/>
      <c r="D737" s="44"/>
    </row>
    <row r="738" spans="2:4" ht="16.5">
      <c r="B738" s="44"/>
      <c r="C738" s="44"/>
      <c r="D738" s="44"/>
    </row>
    <row r="739" spans="2:4" ht="16.5">
      <c r="B739" s="44"/>
      <c r="C739" s="44"/>
      <c r="D739" s="44"/>
    </row>
    <row r="740" spans="2:4" ht="16.5">
      <c r="B740" s="44"/>
      <c r="C740" s="44"/>
      <c r="D740" s="44"/>
    </row>
    <row r="741" spans="2:4" ht="16.5">
      <c r="B741" s="44"/>
      <c r="C741" s="44"/>
      <c r="D741" s="44"/>
    </row>
    <row r="742" spans="2:4" ht="16.5">
      <c r="B742" s="44"/>
      <c r="C742" s="44"/>
      <c r="D742" s="44"/>
    </row>
    <row r="743" spans="2:4" ht="16.5">
      <c r="B743" s="44"/>
      <c r="C743" s="44"/>
      <c r="D743" s="44"/>
    </row>
    <row r="744" spans="2:4" ht="16.5">
      <c r="B744" s="44"/>
      <c r="C744" s="44"/>
      <c r="D744" s="44"/>
    </row>
    <row r="745" spans="2:4" ht="16.5">
      <c r="B745" s="44"/>
      <c r="C745" s="44"/>
      <c r="D745" s="44"/>
    </row>
    <row r="746" spans="2:4" ht="16.5">
      <c r="B746" s="44"/>
      <c r="C746" s="44"/>
      <c r="D746" s="44"/>
    </row>
    <row r="747" spans="2:4" ht="16.5">
      <c r="B747" s="44"/>
      <c r="C747" s="44"/>
      <c r="D747" s="44"/>
    </row>
    <row r="748" spans="2:4" ht="16.5">
      <c r="B748" s="44"/>
      <c r="C748" s="44"/>
      <c r="D748" s="44"/>
    </row>
    <row r="749" spans="2:4" ht="16.5">
      <c r="B749" s="44"/>
      <c r="C749" s="44"/>
      <c r="D749" s="44"/>
    </row>
    <row r="750" spans="2:4" ht="16.5">
      <c r="B750" s="44"/>
      <c r="C750" s="44"/>
      <c r="D750" s="44"/>
    </row>
    <row r="751" spans="2:4" ht="16.5">
      <c r="B751" s="44"/>
      <c r="C751" s="44"/>
      <c r="D751" s="44"/>
    </row>
    <row r="752" spans="2:4" ht="16.5">
      <c r="B752" s="44"/>
      <c r="C752" s="44"/>
      <c r="D752" s="44"/>
    </row>
    <row r="753" spans="2:4" ht="16.5">
      <c r="B753" s="44"/>
      <c r="C753" s="44"/>
      <c r="D753" s="44"/>
    </row>
    <row r="754" spans="2:4" ht="16.5">
      <c r="B754" s="44"/>
      <c r="C754" s="44"/>
      <c r="D754" s="44"/>
    </row>
    <row r="755" spans="2:4" ht="16.5">
      <c r="B755" s="44"/>
      <c r="C755" s="44"/>
      <c r="D755" s="44"/>
    </row>
    <row r="756" spans="2:4" ht="16.5">
      <c r="B756" s="44"/>
      <c r="C756" s="44"/>
      <c r="D756" s="44"/>
    </row>
    <row r="757" spans="2:4" ht="16.5">
      <c r="B757" s="44"/>
      <c r="C757" s="44"/>
      <c r="D757" s="44"/>
    </row>
    <row r="758" spans="2:4" ht="16.5">
      <c r="B758" s="44"/>
      <c r="C758" s="44"/>
      <c r="D758" s="44"/>
    </row>
    <row r="759" spans="2:4" ht="16.5">
      <c r="B759" s="44"/>
      <c r="C759" s="44"/>
      <c r="D759" s="44"/>
    </row>
    <row r="760" spans="2:4" ht="16.5">
      <c r="B760" s="44"/>
      <c r="C760" s="44"/>
      <c r="D760" s="44"/>
    </row>
    <row r="761" spans="2:4" ht="16.5">
      <c r="B761" s="44"/>
      <c r="C761" s="44"/>
      <c r="D761" s="44"/>
    </row>
    <row r="762" spans="2:4" ht="16.5">
      <c r="B762" s="44"/>
      <c r="C762" s="44"/>
      <c r="D762" s="44"/>
    </row>
    <row r="763" spans="2:4" ht="16.5">
      <c r="B763" s="44"/>
      <c r="C763" s="44"/>
      <c r="D763" s="44"/>
    </row>
    <row r="764" spans="2:4" ht="16.5">
      <c r="B764" s="44"/>
      <c r="C764" s="44"/>
      <c r="D764" s="44"/>
    </row>
    <row r="765" spans="2:4" ht="16.5">
      <c r="B765" s="44"/>
      <c r="C765" s="44"/>
      <c r="D765" s="44"/>
    </row>
    <row r="766" spans="2:4" ht="16.5">
      <c r="B766" s="44"/>
      <c r="C766" s="44"/>
      <c r="D766" s="44"/>
    </row>
    <row r="767" spans="2:4" ht="16.5">
      <c r="B767" s="44"/>
      <c r="C767" s="44"/>
      <c r="D767" s="44"/>
    </row>
    <row r="768" spans="2:4" ht="16.5">
      <c r="B768" s="44"/>
      <c r="C768" s="44"/>
      <c r="D768" s="44"/>
    </row>
    <row r="769" spans="2:4" ht="16.5">
      <c r="B769" s="44"/>
      <c r="C769" s="44"/>
      <c r="D769" s="44"/>
    </row>
    <row r="770" spans="2:4" ht="16.5">
      <c r="B770" s="44"/>
      <c r="C770" s="44"/>
      <c r="D770" s="44"/>
    </row>
    <row r="771" spans="2:4" ht="16.5">
      <c r="B771" s="44"/>
      <c r="C771" s="44"/>
      <c r="D771" s="44"/>
    </row>
    <row r="772" spans="2:4" ht="16.5">
      <c r="B772" s="44"/>
      <c r="C772" s="44"/>
      <c r="D772" s="44"/>
    </row>
    <row r="773" spans="2:4" ht="16.5">
      <c r="B773" s="44"/>
      <c r="C773" s="44"/>
      <c r="D773" s="44"/>
    </row>
    <row r="774" spans="2:4" ht="16.5">
      <c r="B774" s="44"/>
      <c r="C774" s="44"/>
      <c r="D774" s="44"/>
    </row>
    <row r="775" spans="2:4" ht="16.5">
      <c r="B775" s="44"/>
      <c r="C775" s="44"/>
      <c r="D775" s="44"/>
    </row>
    <row r="776" spans="2:4" ht="16.5">
      <c r="B776" s="44"/>
      <c r="C776" s="44"/>
      <c r="D776" s="44"/>
    </row>
    <row r="777" spans="2:4" ht="16.5">
      <c r="B777" s="44"/>
      <c r="C777" s="44"/>
      <c r="D777" s="44"/>
    </row>
    <row r="778" spans="2:4" ht="16.5">
      <c r="B778" s="44"/>
      <c r="C778" s="44"/>
      <c r="D778" s="44"/>
    </row>
    <row r="779" spans="2:4" ht="16.5">
      <c r="B779" s="44"/>
      <c r="C779" s="44"/>
      <c r="D779" s="44"/>
    </row>
    <row r="780" spans="2:4" ht="16.5">
      <c r="B780" s="44"/>
      <c r="C780" s="44"/>
      <c r="D780" s="44"/>
    </row>
    <row r="781" spans="2:4" ht="16.5">
      <c r="B781" s="44"/>
      <c r="C781" s="44"/>
      <c r="D781" s="44"/>
    </row>
    <row r="782" spans="2:4" ht="16.5">
      <c r="B782" s="44"/>
      <c r="C782" s="44"/>
      <c r="D782" s="44"/>
    </row>
    <row r="783" spans="2:4" ht="16.5">
      <c r="B783" s="44"/>
      <c r="C783" s="44"/>
      <c r="D783" s="44"/>
    </row>
    <row r="784" spans="2:4" ht="16.5">
      <c r="B784" s="44"/>
      <c r="C784" s="44"/>
      <c r="D784" s="44"/>
    </row>
    <row r="785" spans="2:4" ht="16.5">
      <c r="B785" s="44"/>
      <c r="C785" s="44"/>
      <c r="D785" s="44"/>
    </row>
    <row r="786" spans="2:4" ht="16.5">
      <c r="B786" s="44"/>
      <c r="C786" s="44"/>
      <c r="D786" s="44"/>
    </row>
    <row r="787" spans="2:4" ht="16.5">
      <c r="B787" s="44"/>
      <c r="C787" s="44"/>
      <c r="D787" s="44"/>
    </row>
    <row r="788" spans="2:4" ht="16.5">
      <c r="B788" s="44"/>
      <c r="C788" s="44"/>
      <c r="D788" s="44"/>
    </row>
    <row r="789" spans="2:4" ht="16.5">
      <c r="B789" s="44"/>
      <c r="C789" s="44"/>
      <c r="D789" s="44"/>
    </row>
    <row r="790" spans="2:4" ht="16.5">
      <c r="B790" s="44"/>
      <c r="C790" s="44"/>
      <c r="D790" s="44"/>
    </row>
    <row r="791" spans="2:4" ht="16.5">
      <c r="B791" s="44"/>
      <c r="C791" s="44"/>
      <c r="D791" s="44"/>
    </row>
    <row r="792" spans="2:4" ht="16.5">
      <c r="B792" s="44"/>
      <c r="C792" s="44"/>
      <c r="D792" s="44"/>
    </row>
    <row r="793" spans="2:4" ht="16.5">
      <c r="B793" s="44"/>
      <c r="C793" s="44"/>
      <c r="D793" s="44"/>
    </row>
    <row r="794" spans="2:4" ht="16.5">
      <c r="B794" s="44"/>
      <c r="C794" s="44"/>
      <c r="D794" s="44"/>
    </row>
    <row r="795" spans="2:4" ht="16.5">
      <c r="B795" s="44"/>
      <c r="C795" s="44"/>
      <c r="D795" s="44"/>
    </row>
    <row r="796" spans="2:4" ht="16.5">
      <c r="B796" s="44"/>
      <c r="C796" s="44"/>
      <c r="D796" s="44"/>
    </row>
    <row r="797" spans="2:4" ht="16.5">
      <c r="B797" s="44"/>
      <c r="C797" s="44"/>
      <c r="D797" s="44"/>
    </row>
    <row r="798" spans="2:4" ht="16.5">
      <c r="B798" s="44"/>
      <c r="C798" s="44"/>
      <c r="D798" s="44"/>
    </row>
    <row r="799" spans="2:4" ht="16.5">
      <c r="B799" s="44"/>
      <c r="C799" s="44"/>
      <c r="D799" s="44"/>
    </row>
    <row r="800" spans="2:4" ht="16.5">
      <c r="B800" s="44"/>
      <c r="C800" s="44"/>
      <c r="D800" s="44"/>
    </row>
    <row r="801" spans="2:4" ht="16.5">
      <c r="B801" s="44"/>
      <c r="C801" s="44"/>
      <c r="D801" s="44"/>
    </row>
    <row r="802" spans="2:4" ht="16.5">
      <c r="B802" s="44"/>
      <c r="C802" s="44"/>
      <c r="D802" s="44"/>
    </row>
    <row r="803" spans="2:4" ht="16.5">
      <c r="B803" s="44"/>
      <c r="C803" s="44"/>
      <c r="D803" s="44"/>
    </row>
    <row r="804" spans="2:4" ht="16.5">
      <c r="B804" s="44"/>
      <c r="C804" s="44"/>
      <c r="D804" s="44"/>
    </row>
    <row r="805" spans="2:4" ht="16.5">
      <c r="B805" s="44"/>
      <c r="C805" s="44"/>
      <c r="D805" s="44"/>
    </row>
    <row r="806" spans="2:4" ht="16.5">
      <c r="B806" s="44"/>
      <c r="C806" s="44"/>
      <c r="D806" s="44"/>
    </row>
    <row r="807" spans="2:4" ht="16.5">
      <c r="B807" s="44"/>
      <c r="C807" s="44"/>
      <c r="D807" s="44"/>
    </row>
    <row r="808" spans="2:4" ht="16.5">
      <c r="B808" s="44"/>
      <c r="C808" s="44"/>
      <c r="D808" s="44"/>
    </row>
    <row r="809" spans="2:4" ht="16.5">
      <c r="B809" s="44"/>
      <c r="C809" s="44"/>
      <c r="D809" s="44"/>
    </row>
    <row r="810" spans="2:4" ht="16.5">
      <c r="B810" s="44"/>
      <c r="C810" s="44"/>
      <c r="D810" s="44"/>
    </row>
    <row r="811" spans="2:4" ht="16.5">
      <c r="B811" s="44"/>
      <c r="C811" s="44"/>
      <c r="D811" s="44"/>
    </row>
    <row r="812" spans="2:4" ht="16.5">
      <c r="B812" s="44"/>
      <c r="C812" s="44"/>
      <c r="D812" s="44"/>
    </row>
    <row r="813" spans="2:4" ht="16.5">
      <c r="B813" s="44"/>
      <c r="C813" s="44"/>
      <c r="D813" s="44"/>
    </row>
    <row r="814" spans="2:4" ht="16.5">
      <c r="B814" s="44"/>
      <c r="C814" s="44"/>
      <c r="D814" s="44"/>
    </row>
    <row r="815" spans="2:4" ht="16.5">
      <c r="B815" s="44"/>
      <c r="C815" s="44"/>
      <c r="D815" s="44"/>
    </row>
  </sheetData>
  <autoFilter ref="A5:AF37"/>
  <mergeCells count="36">
    <mergeCell ref="A1:AD1"/>
    <mergeCell ref="A2:AD2"/>
    <mergeCell ref="A3:A5"/>
    <mergeCell ref="B3:B5"/>
    <mergeCell ref="C3:C5"/>
    <mergeCell ref="D3:D5"/>
    <mergeCell ref="E3:E5"/>
    <mergeCell ref="F3:Q3"/>
    <mergeCell ref="S3:S5"/>
    <mergeCell ref="T3:T5"/>
    <mergeCell ref="AA3:AA5"/>
    <mergeCell ref="AB3:AB5"/>
    <mergeCell ref="X4:X5"/>
    <mergeCell ref="Y4:Y5"/>
    <mergeCell ref="Z4:Z5"/>
    <mergeCell ref="M4:M5"/>
    <mergeCell ref="W3:X3"/>
    <mergeCell ref="Y3:Z3"/>
    <mergeCell ref="B38:AD38"/>
    <mergeCell ref="N4:N5"/>
    <mergeCell ref="O4:O5"/>
    <mergeCell ref="P4:P5"/>
    <mergeCell ref="Q4:Q5"/>
    <mergeCell ref="R4:R5"/>
    <mergeCell ref="W4:W5"/>
    <mergeCell ref="AC3:AC5"/>
    <mergeCell ref="AD3:AD5"/>
    <mergeCell ref="F4:F5"/>
    <mergeCell ref="G4:G5"/>
    <mergeCell ref="H4:H5"/>
    <mergeCell ref="I4:I5"/>
    <mergeCell ref="J4:J5"/>
    <mergeCell ref="K4:K5"/>
    <mergeCell ref="L4:L5"/>
    <mergeCell ref="U3:U5"/>
    <mergeCell ref="V3:V5"/>
  </mergeCells>
  <phoneticPr fontId="2" type="noConversion"/>
  <pageMargins left="0.51181102362204722" right="0.51181102362204722" top="0.55118110236220474" bottom="0.55118110236220474" header="0.31496062992125984" footer="0.31496062992125984"/>
  <pageSetup paperSize="8" scale="7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Z36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V3" sqref="V3:V5"/>
    </sheetView>
  </sheetViews>
  <sheetFormatPr defaultRowHeight="16.5"/>
  <cols>
    <col min="1" max="1" width="4.625" customWidth="1"/>
    <col min="2" max="2" width="11" customWidth="1"/>
    <col min="3" max="4" width="9.625" customWidth="1"/>
    <col min="5" max="5" width="13.125" customWidth="1"/>
    <col min="6" max="6" width="8" customWidth="1"/>
    <col min="7" max="7" width="12.25" customWidth="1"/>
    <col min="8" max="8" width="7.75" customWidth="1"/>
    <col min="9" max="9" width="11.875" customWidth="1"/>
    <col min="10" max="10" width="8.25" customWidth="1"/>
    <col min="11" max="11" width="9.875" customWidth="1"/>
    <col min="12" max="12" width="5.375" customWidth="1"/>
    <col min="13" max="13" width="6.5" customWidth="1"/>
    <col min="14" max="14" width="6.625" customWidth="1"/>
    <col min="15" max="16" width="6" customWidth="1"/>
    <col min="17" max="17" width="6.375" customWidth="1"/>
    <col min="18" max="18" width="7.375" customWidth="1"/>
    <col min="20" max="20" width="7.5" customWidth="1"/>
    <col min="21" max="21" width="10.625" style="91" customWidth="1"/>
    <col min="22" max="22" width="8.375" customWidth="1"/>
    <col min="255" max="255" width="4.625" customWidth="1"/>
    <col min="256" max="256" width="11" customWidth="1"/>
    <col min="257" max="258" width="9.625" customWidth="1"/>
    <col min="259" max="259" width="13.125" customWidth="1"/>
    <col min="260" max="260" width="8" customWidth="1"/>
    <col min="261" max="261" width="12.25" customWidth="1"/>
    <col min="262" max="262" width="7.75" customWidth="1"/>
    <col min="263" max="263" width="11.875" customWidth="1"/>
    <col min="264" max="264" width="8.25" customWidth="1"/>
    <col min="265" max="265" width="9.875" customWidth="1"/>
    <col min="266" max="266" width="5.375" customWidth="1"/>
    <col min="267" max="267" width="6.5" customWidth="1"/>
    <col min="268" max="268" width="6.625" customWidth="1"/>
    <col min="269" max="270" width="6" customWidth="1"/>
    <col min="271" max="271" width="6.375" customWidth="1"/>
    <col min="272" max="272" width="7.375" customWidth="1"/>
    <col min="274" max="274" width="7.5" customWidth="1"/>
    <col min="275" max="275" width="10.625" customWidth="1"/>
    <col min="276" max="276" width="8.375" customWidth="1"/>
    <col min="511" max="511" width="4.625" customWidth="1"/>
    <col min="512" max="512" width="11" customWidth="1"/>
    <col min="513" max="514" width="9.625" customWidth="1"/>
    <col min="515" max="515" width="13.125" customWidth="1"/>
    <col min="516" max="516" width="8" customWidth="1"/>
    <col min="517" max="517" width="12.25" customWidth="1"/>
    <col min="518" max="518" width="7.75" customWidth="1"/>
    <col min="519" max="519" width="11.875" customWidth="1"/>
    <col min="520" max="520" width="8.25" customWidth="1"/>
    <col min="521" max="521" width="9.875" customWidth="1"/>
    <col min="522" max="522" width="5.375" customWidth="1"/>
    <col min="523" max="523" width="6.5" customWidth="1"/>
    <col min="524" max="524" width="6.625" customWidth="1"/>
    <col min="525" max="526" width="6" customWidth="1"/>
    <col min="527" max="527" width="6.375" customWidth="1"/>
    <col min="528" max="528" width="7.375" customWidth="1"/>
    <col min="530" max="530" width="7.5" customWidth="1"/>
    <col min="531" max="531" width="10.625" customWidth="1"/>
    <col min="532" max="532" width="8.375" customWidth="1"/>
    <col min="767" max="767" width="4.625" customWidth="1"/>
    <col min="768" max="768" width="11" customWidth="1"/>
    <col min="769" max="770" width="9.625" customWidth="1"/>
    <col min="771" max="771" width="13.125" customWidth="1"/>
    <col min="772" max="772" width="8" customWidth="1"/>
    <col min="773" max="773" width="12.25" customWidth="1"/>
    <col min="774" max="774" width="7.75" customWidth="1"/>
    <col min="775" max="775" width="11.875" customWidth="1"/>
    <col min="776" max="776" width="8.25" customWidth="1"/>
    <col min="777" max="777" width="9.875" customWidth="1"/>
    <col min="778" max="778" width="5.375" customWidth="1"/>
    <col min="779" max="779" width="6.5" customWidth="1"/>
    <col min="780" max="780" width="6.625" customWidth="1"/>
    <col min="781" max="782" width="6" customWidth="1"/>
    <col min="783" max="783" width="6.375" customWidth="1"/>
    <col min="784" max="784" width="7.375" customWidth="1"/>
    <col min="786" max="786" width="7.5" customWidth="1"/>
    <col min="787" max="787" width="10.625" customWidth="1"/>
    <col min="788" max="788" width="8.375" customWidth="1"/>
    <col min="1023" max="1023" width="4.625" customWidth="1"/>
    <col min="1024" max="1024" width="11" customWidth="1"/>
    <col min="1025" max="1026" width="9.625" customWidth="1"/>
    <col min="1027" max="1027" width="13.125" customWidth="1"/>
    <col min="1028" max="1028" width="8" customWidth="1"/>
    <col min="1029" max="1029" width="12.25" customWidth="1"/>
    <col min="1030" max="1030" width="7.75" customWidth="1"/>
    <col min="1031" max="1031" width="11.875" customWidth="1"/>
    <col min="1032" max="1032" width="8.25" customWidth="1"/>
    <col min="1033" max="1033" width="9.875" customWidth="1"/>
    <col min="1034" max="1034" width="5.375" customWidth="1"/>
    <col min="1035" max="1035" width="6.5" customWidth="1"/>
    <col min="1036" max="1036" width="6.625" customWidth="1"/>
    <col min="1037" max="1038" width="6" customWidth="1"/>
    <col min="1039" max="1039" width="6.375" customWidth="1"/>
    <col min="1040" max="1040" width="7.375" customWidth="1"/>
    <col min="1042" max="1042" width="7.5" customWidth="1"/>
    <col min="1043" max="1043" width="10.625" customWidth="1"/>
    <col min="1044" max="1044" width="8.375" customWidth="1"/>
    <col min="1279" max="1279" width="4.625" customWidth="1"/>
    <col min="1280" max="1280" width="11" customWidth="1"/>
    <col min="1281" max="1282" width="9.625" customWidth="1"/>
    <col min="1283" max="1283" width="13.125" customWidth="1"/>
    <col min="1284" max="1284" width="8" customWidth="1"/>
    <col min="1285" max="1285" width="12.25" customWidth="1"/>
    <col min="1286" max="1286" width="7.75" customWidth="1"/>
    <col min="1287" max="1287" width="11.875" customWidth="1"/>
    <col min="1288" max="1288" width="8.25" customWidth="1"/>
    <col min="1289" max="1289" width="9.875" customWidth="1"/>
    <col min="1290" max="1290" width="5.375" customWidth="1"/>
    <col min="1291" max="1291" width="6.5" customWidth="1"/>
    <col min="1292" max="1292" width="6.625" customWidth="1"/>
    <col min="1293" max="1294" width="6" customWidth="1"/>
    <col min="1295" max="1295" width="6.375" customWidth="1"/>
    <col min="1296" max="1296" width="7.375" customWidth="1"/>
    <col min="1298" max="1298" width="7.5" customWidth="1"/>
    <col min="1299" max="1299" width="10.625" customWidth="1"/>
    <col min="1300" max="1300" width="8.375" customWidth="1"/>
    <col min="1535" max="1535" width="4.625" customWidth="1"/>
    <col min="1536" max="1536" width="11" customWidth="1"/>
    <col min="1537" max="1538" width="9.625" customWidth="1"/>
    <col min="1539" max="1539" width="13.125" customWidth="1"/>
    <col min="1540" max="1540" width="8" customWidth="1"/>
    <col min="1541" max="1541" width="12.25" customWidth="1"/>
    <col min="1542" max="1542" width="7.75" customWidth="1"/>
    <col min="1543" max="1543" width="11.875" customWidth="1"/>
    <col min="1544" max="1544" width="8.25" customWidth="1"/>
    <col min="1545" max="1545" width="9.875" customWidth="1"/>
    <col min="1546" max="1546" width="5.375" customWidth="1"/>
    <col min="1547" max="1547" width="6.5" customWidth="1"/>
    <col min="1548" max="1548" width="6.625" customWidth="1"/>
    <col min="1549" max="1550" width="6" customWidth="1"/>
    <col min="1551" max="1551" width="6.375" customWidth="1"/>
    <col min="1552" max="1552" width="7.375" customWidth="1"/>
    <col min="1554" max="1554" width="7.5" customWidth="1"/>
    <col min="1555" max="1555" width="10.625" customWidth="1"/>
    <col min="1556" max="1556" width="8.375" customWidth="1"/>
    <col min="1791" max="1791" width="4.625" customWidth="1"/>
    <col min="1792" max="1792" width="11" customWidth="1"/>
    <col min="1793" max="1794" width="9.625" customWidth="1"/>
    <col min="1795" max="1795" width="13.125" customWidth="1"/>
    <col min="1796" max="1796" width="8" customWidth="1"/>
    <col min="1797" max="1797" width="12.25" customWidth="1"/>
    <col min="1798" max="1798" width="7.75" customWidth="1"/>
    <col min="1799" max="1799" width="11.875" customWidth="1"/>
    <col min="1800" max="1800" width="8.25" customWidth="1"/>
    <col min="1801" max="1801" width="9.875" customWidth="1"/>
    <col min="1802" max="1802" width="5.375" customWidth="1"/>
    <col min="1803" max="1803" width="6.5" customWidth="1"/>
    <col min="1804" max="1804" width="6.625" customWidth="1"/>
    <col min="1805" max="1806" width="6" customWidth="1"/>
    <col min="1807" max="1807" width="6.375" customWidth="1"/>
    <col min="1808" max="1808" width="7.375" customWidth="1"/>
    <col min="1810" max="1810" width="7.5" customWidth="1"/>
    <col min="1811" max="1811" width="10.625" customWidth="1"/>
    <col min="1812" max="1812" width="8.375" customWidth="1"/>
    <col min="2047" max="2047" width="4.625" customWidth="1"/>
    <col min="2048" max="2048" width="11" customWidth="1"/>
    <col min="2049" max="2050" width="9.625" customWidth="1"/>
    <col min="2051" max="2051" width="13.125" customWidth="1"/>
    <col min="2052" max="2052" width="8" customWidth="1"/>
    <col min="2053" max="2053" width="12.25" customWidth="1"/>
    <col min="2054" max="2054" width="7.75" customWidth="1"/>
    <col min="2055" max="2055" width="11.875" customWidth="1"/>
    <col min="2056" max="2056" width="8.25" customWidth="1"/>
    <col min="2057" max="2057" width="9.875" customWidth="1"/>
    <col min="2058" max="2058" width="5.375" customWidth="1"/>
    <col min="2059" max="2059" width="6.5" customWidth="1"/>
    <col min="2060" max="2060" width="6.625" customWidth="1"/>
    <col min="2061" max="2062" width="6" customWidth="1"/>
    <col min="2063" max="2063" width="6.375" customWidth="1"/>
    <col min="2064" max="2064" width="7.375" customWidth="1"/>
    <col min="2066" max="2066" width="7.5" customWidth="1"/>
    <col min="2067" max="2067" width="10.625" customWidth="1"/>
    <col min="2068" max="2068" width="8.375" customWidth="1"/>
    <col min="2303" max="2303" width="4.625" customWidth="1"/>
    <col min="2304" max="2304" width="11" customWidth="1"/>
    <col min="2305" max="2306" width="9.625" customWidth="1"/>
    <col min="2307" max="2307" width="13.125" customWidth="1"/>
    <col min="2308" max="2308" width="8" customWidth="1"/>
    <col min="2309" max="2309" width="12.25" customWidth="1"/>
    <col min="2310" max="2310" width="7.75" customWidth="1"/>
    <col min="2311" max="2311" width="11.875" customWidth="1"/>
    <col min="2312" max="2312" width="8.25" customWidth="1"/>
    <col min="2313" max="2313" width="9.875" customWidth="1"/>
    <col min="2314" max="2314" width="5.375" customWidth="1"/>
    <col min="2315" max="2315" width="6.5" customWidth="1"/>
    <col min="2316" max="2316" width="6.625" customWidth="1"/>
    <col min="2317" max="2318" width="6" customWidth="1"/>
    <col min="2319" max="2319" width="6.375" customWidth="1"/>
    <col min="2320" max="2320" width="7.375" customWidth="1"/>
    <col min="2322" max="2322" width="7.5" customWidth="1"/>
    <col min="2323" max="2323" width="10.625" customWidth="1"/>
    <col min="2324" max="2324" width="8.375" customWidth="1"/>
    <col min="2559" max="2559" width="4.625" customWidth="1"/>
    <col min="2560" max="2560" width="11" customWidth="1"/>
    <col min="2561" max="2562" width="9.625" customWidth="1"/>
    <col min="2563" max="2563" width="13.125" customWidth="1"/>
    <col min="2564" max="2564" width="8" customWidth="1"/>
    <col min="2565" max="2565" width="12.25" customWidth="1"/>
    <col min="2566" max="2566" width="7.75" customWidth="1"/>
    <col min="2567" max="2567" width="11.875" customWidth="1"/>
    <col min="2568" max="2568" width="8.25" customWidth="1"/>
    <col min="2569" max="2569" width="9.875" customWidth="1"/>
    <col min="2570" max="2570" width="5.375" customWidth="1"/>
    <col min="2571" max="2571" width="6.5" customWidth="1"/>
    <col min="2572" max="2572" width="6.625" customWidth="1"/>
    <col min="2573" max="2574" width="6" customWidth="1"/>
    <col min="2575" max="2575" width="6.375" customWidth="1"/>
    <col min="2576" max="2576" width="7.375" customWidth="1"/>
    <col min="2578" max="2578" width="7.5" customWidth="1"/>
    <col min="2579" max="2579" width="10.625" customWidth="1"/>
    <col min="2580" max="2580" width="8.375" customWidth="1"/>
    <col min="2815" max="2815" width="4.625" customWidth="1"/>
    <col min="2816" max="2816" width="11" customWidth="1"/>
    <col min="2817" max="2818" width="9.625" customWidth="1"/>
    <col min="2819" max="2819" width="13.125" customWidth="1"/>
    <col min="2820" max="2820" width="8" customWidth="1"/>
    <col min="2821" max="2821" width="12.25" customWidth="1"/>
    <col min="2822" max="2822" width="7.75" customWidth="1"/>
    <col min="2823" max="2823" width="11.875" customWidth="1"/>
    <col min="2824" max="2824" width="8.25" customWidth="1"/>
    <col min="2825" max="2825" width="9.875" customWidth="1"/>
    <col min="2826" max="2826" width="5.375" customWidth="1"/>
    <col min="2827" max="2827" width="6.5" customWidth="1"/>
    <col min="2828" max="2828" width="6.625" customWidth="1"/>
    <col min="2829" max="2830" width="6" customWidth="1"/>
    <col min="2831" max="2831" width="6.375" customWidth="1"/>
    <col min="2832" max="2832" width="7.375" customWidth="1"/>
    <col min="2834" max="2834" width="7.5" customWidth="1"/>
    <col min="2835" max="2835" width="10.625" customWidth="1"/>
    <col min="2836" max="2836" width="8.375" customWidth="1"/>
    <col min="3071" max="3071" width="4.625" customWidth="1"/>
    <col min="3072" max="3072" width="11" customWidth="1"/>
    <col min="3073" max="3074" width="9.625" customWidth="1"/>
    <col min="3075" max="3075" width="13.125" customWidth="1"/>
    <col min="3076" max="3076" width="8" customWidth="1"/>
    <col min="3077" max="3077" width="12.25" customWidth="1"/>
    <col min="3078" max="3078" width="7.75" customWidth="1"/>
    <col min="3079" max="3079" width="11.875" customWidth="1"/>
    <col min="3080" max="3080" width="8.25" customWidth="1"/>
    <col min="3081" max="3081" width="9.875" customWidth="1"/>
    <col min="3082" max="3082" width="5.375" customWidth="1"/>
    <col min="3083" max="3083" width="6.5" customWidth="1"/>
    <col min="3084" max="3084" width="6.625" customWidth="1"/>
    <col min="3085" max="3086" width="6" customWidth="1"/>
    <col min="3087" max="3087" width="6.375" customWidth="1"/>
    <col min="3088" max="3088" width="7.375" customWidth="1"/>
    <col min="3090" max="3090" width="7.5" customWidth="1"/>
    <col min="3091" max="3091" width="10.625" customWidth="1"/>
    <col min="3092" max="3092" width="8.375" customWidth="1"/>
    <col min="3327" max="3327" width="4.625" customWidth="1"/>
    <col min="3328" max="3328" width="11" customWidth="1"/>
    <col min="3329" max="3330" width="9.625" customWidth="1"/>
    <col min="3331" max="3331" width="13.125" customWidth="1"/>
    <col min="3332" max="3332" width="8" customWidth="1"/>
    <col min="3333" max="3333" width="12.25" customWidth="1"/>
    <col min="3334" max="3334" width="7.75" customWidth="1"/>
    <col min="3335" max="3335" width="11.875" customWidth="1"/>
    <col min="3336" max="3336" width="8.25" customWidth="1"/>
    <col min="3337" max="3337" width="9.875" customWidth="1"/>
    <col min="3338" max="3338" width="5.375" customWidth="1"/>
    <col min="3339" max="3339" width="6.5" customWidth="1"/>
    <col min="3340" max="3340" width="6.625" customWidth="1"/>
    <col min="3341" max="3342" width="6" customWidth="1"/>
    <col min="3343" max="3343" width="6.375" customWidth="1"/>
    <col min="3344" max="3344" width="7.375" customWidth="1"/>
    <col min="3346" max="3346" width="7.5" customWidth="1"/>
    <col min="3347" max="3347" width="10.625" customWidth="1"/>
    <col min="3348" max="3348" width="8.375" customWidth="1"/>
    <col min="3583" max="3583" width="4.625" customWidth="1"/>
    <col min="3584" max="3584" width="11" customWidth="1"/>
    <col min="3585" max="3586" width="9.625" customWidth="1"/>
    <col min="3587" max="3587" width="13.125" customWidth="1"/>
    <col min="3588" max="3588" width="8" customWidth="1"/>
    <col min="3589" max="3589" width="12.25" customWidth="1"/>
    <col min="3590" max="3590" width="7.75" customWidth="1"/>
    <col min="3591" max="3591" width="11.875" customWidth="1"/>
    <col min="3592" max="3592" width="8.25" customWidth="1"/>
    <col min="3593" max="3593" width="9.875" customWidth="1"/>
    <col min="3594" max="3594" width="5.375" customWidth="1"/>
    <col min="3595" max="3595" width="6.5" customWidth="1"/>
    <col min="3596" max="3596" width="6.625" customWidth="1"/>
    <col min="3597" max="3598" width="6" customWidth="1"/>
    <col min="3599" max="3599" width="6.375" customWidth="1"/>
    <col min="3600" max="3600" width="7.375" customWidth="1"/>
    <col min="3602" max="3602" width="7.5" customWidth="1"/>
    <col min="3603" max="3603" width="10.625" customWidth="1"/>
    <col min="3604" max="3604" width="8.375" customWidth="1"/>
    <col min="3839" max="3839" width="4.625" customWidth="1"/>
    <col min="3840" max="3840" width="11" customWidth="1"/>
    <col min="3841" max="3842" width="9.625" customWidth="1"/>
    <col min="3843" max="3843" width="13.125" customWidth="1"/>
    <col min="3844" max="3844" width="8" customWidth="1"/>
    <col min="3845" max="3845" width="12.25" customWidth="1"/>
    <col min="3846" max="3846" width="7.75" customWidth="1"/>
    <col min="3847" max="3847" width="11.875" customWidth="1"/>
    <col min="3848" max="3848" width="8.25" customWidth="1"/>
    <col min="3849" max="3849" width="9.875" customWidth="1"/>
    <col min="3850" max="3850" width="5.375" customWidth="1"/>
    <col min="3851" max="3851" width="6.5" customWidth="1"/>
    <col min="3852" max="3852" width="6.625" customWidth="1"/>
    <col min="3853" max="3854" width="6" customWidth="1"/>
    <col min="3855" max="3855" width="6.375" customWidth="1"/>
    <col min="3856" max="3856" width="7.375" customWidth="1"/>
    <col min="3858" max="3858" width="7.5" customWidth="1"/>
    <col min="3859" max="3859" width="10.625" customWidth="1"/>
    <col min="3860" max="3860" width="8.375" customWidth="1"/>
    <col min="4095" max="4095" width="4.625" customWidth="1"/>
    <col min="4096" max="4096" width="11" customWidth="1"/>
    <col min="4097" max="4098" width="9.625" customWidth="1"/>
    <col min="4099" max="4099" width="13.125" customWidth="1"/>
    <col min="4100" max="4100" width="8" customWidth="1"/>
    <col min="4101" max="4101" width="12.25" customWidth="1"/>
    <col min="4102" max="4102" width="7.75" customWidth="1"/>
    <col min="4103" max="4103" width="11.875" customWidth="1"/>
    <col min="4104" max="4104" width="8.25" customWidth="1"/>
    <col min="4105" max="4105" width="9.875" customWidth="1"/>
    <col min="4106" max="4106" width="5.375" customWidth="1"/>
    <col min="4107" max="4107" width="6.5" customWidth="1"/>
    <col min="4108" max="4108" width="6.625" customWidth="1"/>
    <col min="4109" max="4110" width="6" customWidth="1"/>
    <col min="4111" max="4111" width="6.375" customWidth="1"/>
    <col min="4112" max="4112" width="7.375" customWidth="1"/>
    <col min="4114" max="4114" width="7.5" customWidth="1"/>
    <col min="4115" max="4115" width="10.625" customWidth="1"/>
    <col min="4116" max="4116" width="8.375" customWidth="1"/>
    <col min="4351" max="4351" width="4.625" customWidth="1"/>
    <col min="4352" max="4352" width="11" customWidth="1"/>
    <col min="4353" max="4354" width="9.625" customWidth="1"/>
    <col min="4355" max="4355" width="13.125" customWidth="1"/>
    <col min="4356" max="4356" width="8" customWidth="1"/>
    <col min="4357" max="4357" width="12.25" customWidth="1"/>
    <col min="4358" max="4358" width="7.75" customWidth="1"/>
    <col min="4359" max="4359" width="11.875" customWidth="1"/>
    <col min="4360" max="4360" width="8.25" customWidth="1"/>
    <col min="4361" max="4361" width="9.875" customWidth="1"/>
    <col min="4362" max="4362" width="5.375" customWidth="1"/>
    <col min="4363" max="4363" width="6.5" customWidth="1"/>
    <col min="4364" max="4364" width="6.625" customWidth="1"/>
    <col min="4365" max="4366" width="6" customWidth="1"/>
    <col min="4367" max="4367" width="6.375" customWidth="1"/>
    <col min="4368" max="4368" width="7.375" customWidth="1"/>
    <col min="4370" max="4370" width="7.5" customWidth="1"/>
    <col min="4371" max="4371" width="10.625" customWidth="1"/>
    <col min="4372" max="4372" width="8.375" customWidth="1"/>
    <col min="4607" max="4607" width="4.625" customWidth="1"/>
    <col min="4608" max="4608" width="11" customWidth="1"/>
    <col min="4609" max="4610" width="9.625" customWidth="1"/>
    <col min="4611" max="4611" width="13.125" customWidth="1"/>
    <col min="4612" max="4612" width="8" customWidth="1"/>
    <col min="4613" max="4613" width="12.25" customWidth="1"/>
    <col min="4614" max="4614" width="7.75" customWidth="1"/>
    <col min="4615" max="4615" width="11.875" customWidth="1"/>
    <col min="4616" max="4616" width="8.25" customWidth="1"/>
    <col min="4617" max="4617" width="9.875" customWidth="1"/>
    <col min="4618" max="4618" width="5.375" customWidth="1"/>
    <col min="4619" max="4619" width="6.5" customWidth="1"/>
    <col min="4620" max="4620" width="6.625" customWidth="1"/>
    <col min="4621" max="4622" width="6" customWidth="1"/>
    <col min="4623" max="4623" width="6.375" customWidth="1"/>
    <col min="4624" max="4624" width="7.375" customWidth="1"/>
    <col min="4626" max="4626" width="7.5" customWidth="1"/>
    <col min="4627" max="4627" width="10.625" customWidth="1"/>
    <col min="4628" max="4628" width="8.375" customWidth="1"/>
    <col min="4863" max="4863" width="4.625" customWidth="1"/>
    <col min="4864" max="4864" width="11" customWidth="1"/>
    <col min="4865" max="4866" width="9.625" customWidth="1"/>
    <col min="4867" max="4867" width="13.125" customWidth="1"/>
    <col min="4868" max="4868" width="8" customWidth="1"/>
    <col min="4869" max="4869" width="12.25" customWidth="1"/>
    <col min="4870" max="4870" width="7.75" customWidth="1"/>
    <col min="4871" max="4871" width="11.875" customWidth="1"/>
    <col min="4872" max="4872" width="8.25" customWidth="1"/>
    <col min="4873" max="4873" width="9.875" customWidth="1"/>
    <col min="4874" max="4874" width="5.375" customWidth="1"/>
    <col min="4875" max="4875" width="6.5" customWidth="1"/>
    <col min="4876" max="4876" width="6.625" customWidth="1"/>
    <col min="4877" max="4878" width="6" customWidth="1"/>
    <col min="4879" max="4879" width="6.375" customWidth="1"/>
    <col min="4880" max="4880" width="7.375" customWidth="1"/>
    <col min="4882" max="4882" width="7.5" customWidth="1"/>
    <col min="4883" max="4883" width="10.625" customWidth="1"/>
    <col min="4884" max="4884" width="8.375" customWidth="1"/>
    <col min="5119" max="5119" width="4.625" customWidth="1"/>
    <col min="5120" max="5120" width="11" customWidth="1"/>
    <col min="5121" max="5122" width="9.625" customWidth="1"/>
    <col min="5123" max="5123" width="13.125" customWidth="1"/>
    <col min="5124" max="5124" width="8" customWidth="1"/>
    <col min="5125" max="5125" width="12.25" customWidth="1"/>
    <col min="5126" max="5126" width="7.75" customWidth="1"/>
    <col min="5127" max="5127" width="11.875" customWidth="1"/>
    <col min="5128" max="5128" width="8.25" customWidth="1"/>
    <col min="5129" max="5129" width="9.875" customWidth="1"/>
    <col min="5130" max="5130" width="5.375" customWidth="1"/>
    <col min="5131" max="5131" width="6.5" customWidth="1"/>
    <col min="5132" max="5132" width="6.625" customWidth="1"/>
    <col min="5133" max="5134" width="6" customWidth="1"/>
    <col min="5135" max="5135" width="6.375" customWidth="1"/>
    <col min="5136" max="5136" width="7.375" customWidth="1"/>
    <col min="5138" max="5138" width="7.5" customWidth="1"/>
    <col min="5139" max="5139" width="10.625" customWidth="1"/>
    <col min="5140" max="5140" width="8.375" customWidth="1"/>
    <col min="5375" max="5375" width="4.625" customWidth="1"/>
    <col min="5376" max="5376" width="11" customWidth="1"/>
    <col min="5377" max="5378" width="9.625" customWidth="1"/>
    <col min="5379" max="5379" width="13.125" customWidth="1"/>
    <col min="5380" max="5380" width="8" customWidth="1"/>
    <col min="5381" max="5381" width="12.25" customWidth="1"/>
    <col min="5382" max="5382" width="7.75" customWidth="1"/>
    <col min="5383" max="5383" width="11.875" customWidth="1"/>
    <col min="5384" max="5384" width="8.25" customWidth="1"/>
    <col min="5385" max="5385" width="9.875" customWidth="1"/>
    <col min="5386" max="5386" width="5.375" customWidth="1"/>
    <col min="5387" max="5387" width="6.5" customWidth="1"/>
    <col min="5388" max="5388" width="6.625" customWidth="1"/>
    <col min="5389" max="5390" width="6" customWidth="1"/>
    <col min="5391" max="5391" width="6.375" customWidth="1"/>
    <col min="5392" max="5392" width="7.375" customWidth="1"/>
    <col min="5394" max="5394" width="7.5" customWidth="1"/>
    <col min="5395" max="5395" width="10.625" customWidth="1"/>
    <col min="5396" max="5396" width="8.375" customWidth="1"/>
    <col min="5631" max="5631" width="4.625" customWidth="1"/>
    <col min="5632" max="5632" width="11" customWidth="1"/>
    <col min="5633" max="5634" width="9.625" customWidth="1"/>
    <col min="5635" max="5635" width="13.125" customWidth="1"/>
    <col min="5636" max="5636" width="8" customWidth="1"/>
    <col min="5637" max="5637" width="12.25" customWidth="1"/>
    <col min="5638" max="5638" width="7.75" customWidth="1"/>
    <col min="5639" max="5639" width="11.875" customWidth="1"/>
    <col min="5640" max="5640" width="8.25" customWidth="1"/>
    <col min="5641" max="5641" width="9.875" customWidth="1"/>
    <col min="5642" max="5642" width="5.375" customWidth="1"/>
    <col min="5643" max="5643" width="6.5" customWidth="1"/>
    <col min="5644" max="5644" width="6.625" customWidth="1"/>
    <col min="5645" max="5646" width="6" customWidth="1"/>
    <col min="5647" max="5647" width="6.375" customWidth="1"/>
    <col min="5648" max="5648" width="7.375" customWidth="1"/>
    <col min="5650" max="5650" width="7.5" customWidth="1"/>
    <col min="5651" max="5651" width="10.625" customWidth="1"/>
    <col min="5652" max="5652" width="8.375" customWidth="1"/>
    <col min="5887" max="5887" width="4.625" customWidth="1"/>
    <col min="5888" max="5888" width="11" customWidth="1"/>
    <col min="5889" max="5890" width="9.625" customWidth="1"/>
    <col min="5891" max="5891" width="13.125" customWidth="1"/>
    <col min="5892" max="5892" width="8" customWidth="1"/>
    <col min="5893" max="5893" width="12.25" customWidth="1"/>
    <col min="5894" max="5894" width="7.75" customWidth="1"/>
    <col min="5895" max="5895" width="11.875" customWidth="1"/>
    <col min="5896" max="5896" width="8.25" customWidth="1"/>
    <col min="5897" max="5897" width="9.875" customWidth="1"/>
    <col min="5898" max="5898" width="5.375" customWidth="1"/>
    <col min="5899" max="5899" width="6.5" customWidth="1"/>
    <col min="5900" max="5900" width="6.625" customWidth="1"/>
    <col min="5901" max="5902" width="6" customWidth="1"/>
    <col min="5903" max="5903" width="6.375" customWidth="1"/>
    <col min="5904" max="5904" width="7.375" customWidth="1"/>
    <col min="5906" max="5906" width="7.5" customWidth="1"/>
    <col min="5907" max="5907" width="10.625" customWidth="1"/>
    <col min="5908" max="5908" width="8.375" customWidth="1"/>
    <col min="6143" max="6143" width="4.625" customWidth="1"/>
    <col min="6144" max="6144" width="11" customWidth="1"/>
    <col min="6145" max="6146" width="9.625" customWidth="1"/>
    <col min="6147" max="6147" width="13.125" customWidth="1"/>
    <col min="6148" max="6148" width="8" customWidth="1"/>
    <col min="6149" max="6149" width="12.25" customWidth="1"/>
    <col min="6150" max="6150" width="7.75" customWidth="1"/>
    <col min="6151" max="6151" width="11.875" customWidth="1"/>
    <col min="6152" max="6152" width="8.25" customWidth="1"/>
    <col min="6153" max="6153" width="9.875" customWidth="1"/>
    <col min="6154" max="6154" width="5.375" customWidth="1"/>
    <col min="6155" max="6155" width="6.5" customWidth="1"/>
    <col min="6156" max="6156" width="6.625" customWidth="1"/>
    <col min="6157" max="6158" width="6" customWidth="1"/>
    <col min="6159" max="6159" width="6.375" customWidth="1"/>
    <col min="6160" max="6160" width="7.375" customWidth="1"/>
    <col min="6162" max="6162" width="7.5" customWidth="1"/>
    <col min="6163" max="6163" width="10.625" customWidth="1"/>
    <col min="6164" max="6164" width="8.375" customWidth="1"/>
    <col min="6399" max="6399" width="4.625" customWidth="1"/>
    <col min="6400" max="6400" width="11" customWidth="1"/>
    <col min="6401" max="6402" width="9.625" customWidth="1"/>
    <col min="6403" max="6403" width="13.125" customWidth="1"/>
    <col min="6404" max="6404" width="8" customWidth="1"/>
    <col min="6405" max="6405" width="12.25" customWidth="1"/>
    <col min="6406" max="6406" width="7.75" customWidth="1"/>
    <col min="6407" max="6407" width="11.875" customWidth="1"/>
    <col min="6408" max="6408" width="8.25" customWidth="1"/>
    <col min="6409" max="6409" width="9.875" customWidth="1"/>
    <col min="6410" max="6410" width="5.375" customWidth="1"/>
    <col min="6411" max="6411" width="6.5" customWidth="1"/>
    <col min="6412" max="6412" width="6.625" customWidth="1"/>
    <col min="6413" max="6414" width="6" customWidth="1"/>
    <col min="6415" max="6415" width="6.375" customWidth="1"/>
    <col min="6416" max="6416" width="7.375" customWidth="1"/>
    <col min="6418" max="6418" width="7.5" customWidth="1"/>
    <col min="6419" max="6419" width="10.625" customWidth="1"/>
    <col min="6420" max="6420" width="8.375" customWidth="1"/>
    <col min="6655" max="6655" width="4.625" customWidth="1"/>
    <col min="6656" max="6656" width="11" customWidth="1"/>
    <col min="6657" max="6658" width="9.625" customWidth="1"/>
    <col min="6659" max="6659" width="13.125" customWidth="1"/>
    <col min="6660" max="6660" width="8" customWidth="1"/>
    <col min="6661" max="6661" width="12.25" customWidth="1"/>
    <col min="6662" max="6662" width="7.75" customWidth="1"/>
    <col min="6663" max="6663" width="11.875" customWidth="1"/>
    <col min="6664" max="6664" width="8.25" customWidth="1"/>
    <col min="6665" max="6665" width="9.875" customWidth="1"/>
    <col min="6666" max="6666" width="5.375" customWidth="1"/>
    <col min="6667" max="6667" width="6.5" customWidth="1"/>
    <col min="6668" max="6668" width="6.625" customWidth="1"/>
    <col min="6669" max="6670" width="6" customWidth="1"/>
    <col min="6671" max="6671" width="6.375" customWidth="1"/>
    <col min="6672" max="6672" width="7.375" customWidth="1"/>
    <col min="6674" max="6674" width="7.5" customWidth="1"/>
    <col min="6675" max="6675" width="10.625" customWidth="1"/>
    <col min="6676" max="6676" width="8.375" customWidth="1"/>
    <col min="6911" max="6911" width="4.625" customWidth="1"/>
    <col min="6912" max="6912" width="11" customWidth="1"/>
    <col min="6913" max="6914" width="9.625" customWidth="1"/>
    <col min="6915" max="6915" width="13.125" customWidth="1"/>
    <col min="6916" max="6916" width="8" customWidth="1"/>
    <col min="6917" max="6917" width="12.25" customWidth="1"/>
    <col min="6918" max="6918" width="7.75" customWidth="1"/>
    <col min="6919" max="6919" width="11.875" customWidth="1"/>
    <col min="6920" max="6920" width="8.25" customWidth="1"/>
    <col min="6921" max="6921" width="9.875" customWidth="1"/>
    <col min="6922" max="6922" width="5.375" customWidth="1"/>
    <col min="6923" max="6923" width="6.5" customWidth="1"/>
    <col min="6924" max="6924" width="6.625" customWidth="1"/>
    <col min="6925" max="6926" width="6" customWidth="1"/>
    <col min="6927" max="6927" width="6.375" customWidth="1"/>
    <col min="6928" max="6928" width="7.375" customWidth="1"/>
    <col min="6930" max="6930" width="7.5" customWidth="1"/>
    <col min="6931" max="6931" width="10.625" customWidth="1"/>
    <col min="6932" max="6932" width="8.375" customWidth="1"/>
    <col min="7167" max="7167" width="4.625" customWidth="1"/>
    <col min="7168" max="7168" width="11" customWidth="1"/>
    <col min="7169" max="7170" width="9.625" customWidth="1"/>
    <col min="7171" max="7171" width="13.125" customWidth="1"/>
    <col min="7172" max="7172" width="8" customWidth="1"/>
    <col min="7173" max="7173" width="12.25" customWidth="1"/>
    <col min="7174" max="7174" width="7.75" customWidth="1"/>
    <col min="7175" max="7175" width="11.875" customWidth="1"/>
    <col min="7176" max="7176" width="8.25" customWidth="1"/>
    <col min="7177" max="7177" width="9.875" customWidth="1"/>
    <col min="7178" max="7178" width="5.375" customWidth="1"/>
    <col min="7179" max="7179" width="6.5" customWidth="1"/>
    <col min="7180" max="7180" width="6.625" customWidth="1"/>
    <col min="7181" max="7182" width="6" customWidth="1"/>
    <col min="7183" max="7183" width="6.375" customWidth="1"/>
    <col min="7184" max="7184" width="7.375" customWidth="1"/>
    <col min="7186" max="7186" width="7.5" customWidth="1"/>
    <col min="7187" max="7187" width="10.625" customWidth="1"/>
    <col min="7188" max="7188" width="8.375" customWidth="1"/>
    <col min="7423" max="7423" width="4.625" customWidth="1"/>
    <col min="7424" max="7424" width="11" customWidth="1"/>
    <col min="7425" max="7426" width="9.625" customWidth="1"/>
    <col min="7427" max="7427" width="13.125" customWidth="1"/>
    <col min="7428" max="7428" width="8" customWidth="1"/>
    <col min="7429" max="7429" width="12.25" customWidth="1"/>
    <col min="7430" max="7430" width="7.75" customWidth="1"/>
    <col min="7431" max="7431" width="11.875" customWidth="1"/>
    <col min="7432" max="7432" width="8.25" customWidth="1"/>
    <col min="7433" max="7433" width="9.875" customWidth="1"/>
    <col min="7434" max="7434" width="5.375" customWidth="1"/>
    <col min="7435" max="7435" width="6.5" customWidth="1"/>
    <col min="7436" max="7436" width="6.625" customWidth="1"/>
    <col min="7437" max="7438" width="6" customWidth="1"/>
    <col min="7439" max="7439" width="6.375" customWidth="1"/>
    <col min="7440" max="7440" width="7.375" customWidth="1"/>
    <col min="7442" max="7442" width="7.5" customWidth="1"/>
    <col min="7443" max="7443" width="10.625" customWidth="1"/>
    <col min="7444" max="7444" width="8.375" customWidth="1"/>
    <col min="7679" max="7679" width="4.625" customWidth="1"/>
    <col min="7680" max="7680" width="11" customWidth="1"/>
    <col min="7681" max="7682" width="9.625" customWidth="1"/>
    <col min="7683" max="7683" width="13.125" customWidth="1"/>
    <col min="7684" max="7684" width="8" customWidth="1"/>
    <col min="7685" max="7685" width="12.25" customWidth="1"/>
    <col min="7686" max="7686" width="7.75" customWidth="1"/>
    <col min="7687" max="7687" width="11.875" customWidth="1"/>
    <col min="7688" max="7688" width="8.25" customWidth="1"/>
    <col min="7689" max="7689" width="9.875" customWidth="1"/>
    <col min="7690" max="7690" width="5.375" customWidth="1"/>
    <col min="7691" max="7691" width="6.5" customWidth="1"/>
    <col min="7692" max="7692" width="6.625" customWidth="1"/>
    <col min="7693" max="7694" width="6" customWidth="1"/>
    <col min="7695" max="7695" width="6.375" customWidth="1"/>
    <col min="7696" max="7696" width="7.375" customWidth="1"/>
    <col min="7698" max="7698" width="7.5" customWidth="1"/>
    <col min="7699" max="7699" width="10.625" customWidth="1"/>
    <col min="7700" max="7700" width="8.375" customWidth="1"/>
    <col min="7935" max="7935" width="4.625" customWidth="1"/>
    <col min="7936" max="7936" width="11" customWidth="1"/>
    <col min="7937" max="7938" width="9.625" customWidth="1"/>
    <col min="7939" max="7939" width="13.125" customWidth="1"/>
    <col min="7940" max="7940" width="8" customWidth="1"/>
    <col min="7941" max="7941" width="12.25" customWidth="1"/>
    <col min="7942" max="7942" width="7.75" customWidth="1"/>
    <col min="7943" max="7943" width="11.875" customWidth="1"/>
    <col min="7944" max="7944" width="8.25" customWidth="1"/>
    <col min="7945" max="7945" width="9.875" customWidth="1"/>
    <col min="7946" max="7946" width="5.375" customWidth="1"/>
    <col min="7947" max="7947" width="6.5" customWidth="1"/>
    <col min="7948" max="7948" width="6.625" customWidth="1"/>
    <col min="7949" max="7950" width="6" customWidth="1"/>
    <col min="7951" max="7951" width="6.375" customWidth="1"/>
    <col min="7952" max="7952" width="7.375" customWidth="1"/>
    <col min="7954" max="7954" width="7.5" customWidth="1"/>
    <col min="7955" max="7955" width="10.625" customWidth="1"/>
    <col min="7956" max="7956" width="8.375" customWidth="1"/>
    <col min="8191" max="8191" width="4.625" customWidth="1"/>
    <col min="8192" max="8192" width="11" customWidth="1"/>
    <col min="8193" max="8194" width="9.625" customWidth="1"/>
    <col min="8195" max="8195" width="13.125" customWidth="1"/>
    <col min="8196" max="8196" width="8" customWidth="1"/>
    <col min="8197" max="8197" width="12.25" customWidth="1"/>
    <col min="8198" max="8198" width="7.75" customWidth="1"/>
    <col min="8199" max="8199" width="11.875" customWidth="1"/>
    <col min="8200" max="8200" width="8.25" customWidth="1"/>
    <col min="8201" max="8201" width="9.875" customWidth="1"/>
    <col min="8202" max="8202" width="5.375" customWidth="1"/>
    <col min="8203" max="8203" width="6.5" customWidth="1"/>
    <col min="8204" max="8204" width="6.625" customWidth="1"/>
    <col min="8205" max="8206" width="6" customWidth="1"/>
    <col min="8207" max="8207" width="6.375" customWidth="1"/>
    <col min="8208" max="8208" width="7.375" customWidth="1"/>
    <col min="8210" max="8210" width="7.5" customWidth="1"/>
    <col min="8211" max="8211" width="10.625" customWidth="1"/>
    <col min="8212" max="8212" width="8.375" customWidth="1"/>
    <col min="8447" max="8447" width="4.625" customWidth="1"/>
    <col min="8448" max="8448" width="11" customWidth="1"/>
    <col min="8449" max="8450" width="9.625" customWidth="1"/>
    <col min="8451" max="8451" width="13.125" customWidth="1"/>
    <col min="8452" max="8452" width="8" customWidth="1"/>
    <col min="8453" max="8453" width="12.25" customWidth="1"/>
    <col min="8454" max="8454" width="7.75" customWidth="1"/>
    <col min="8455" max="8455" width="11.875" customWidth="1"/>
    <col min="8456" max="8456" width="8.25" customWidth="1"/>
    <col min="8457" max="8457" width="9.875" customWidth="1"/>
    <col min="8458" max="8458" width="5.375" customWidth="1"/>
    <col min="8459" max="8459" width="6.5" customWidth="1"/>
    <col min="8460" max="8460" width="6.625" customWidth="1"/>
    <col min="8461" max="8462" width="6" customWidth="1"/>
    <col min="8463" max="8463" width="6.375" customWidth="1"/>
    <col min="8464" max="8464" width="7.375" customWidth="1"/>
    <col min="8466" max="8466" width="7.5" customWidth="1"/>
    <col min="8467" max="8467" width="10.625" customWidth="1"/>
    <col min="8468" max="8468" width="8.375" customWidth="1"/>
    <col min="8703" max="8703" width="4.625" customWidth="1"/>
    <col min="8704" max="8704" width="11" customWidth="1"/>
    <col min="8705" max="8706" width="9.625" customWidth="1"/>
    <col min="8707" max="8707" width="13.125" customWidth="1"/>
    <col min="8708" max="8708" width="8" customWidth="1"/>
    <col min="8709" max="8709" width="12.25" customWidth="1"/>
    <col min="8710" max="8710" width="7.75" customWidth="1"/>
    <col min="8711" max="8711" width="11.875" customWidth="1"/>
    <col min="8712" max="8712" width="8.25" customWidth="1"/>
    <col min="8713" max="8713" width="9.875" customWidth="1"/>
    <col min="8714" max="8714" width="5.375" customWidth="1"/>
    <col min="8715" max="8715" width="6.5" customWidth="1"/>
    <col min="8716" max="8716" width="6.625" customWidth="1"/>
    <col min="8717" max="8718" width="6" customWidth="1"/>
    <col min="8719" max="8719" width="6.375" customWidth="1"/>
    <col min="8720" max="8720" width="7.375" customWidth="1"/>
    <col min="8722" max="8722" width="7.5" customWidth="1"/>
    <col min="8723" max="8723" width="10.625" customWidth="1"/>
    <col min="8724" max="8724" width="8.375" customWidth="1"/>
    <col min="8959" max="8959" width="4.625" customWidth="1"/>
    <col min="8960" max="8960" width="11" customWidth="1"/>
    <col min="8961" max="8962" width="9.625" customWidth="1"/>
    <col min="8963" max="8963" width="13.125" customWidth="1"/>
    <col min="8964" max="8964" width="8" customWidth="1"/>
    <col min="8965" max="8965" width="12.25" customWidth="1"/>
    <col min="8966" max="8966" width="7.75" customWidth="1"/>
    <col min="8967" max="8967" width="11.875" customWidth="1"/>
    <col min="8968" max="8968" width="8.25" customWidth="1"/>
    <col min="8969" max="8969" width="9.875" customWidth="1"/>
    <col min="8970" max="8970" width="5.375" customWidth="1"/>
    <col min="8971" max="8971" width="6.5" customWidth="1"/>
    <col min="8972" max="8972" width="6.625" customWidth="1"/>
    <col min="8973" max="8974" width="6" customWidth="1"/>
    <col min="8975" max="8975" width="6.375" customWidth="1"/>
    <col min="8976" max="8976" width="7.375" customWidth="1"/>
    <col min="8978" max="8978" width="7.5" customWidth="1"/>
    <col min="8979" max="8979" width="10.625" customWidth="1"/>
    <col min="8980" max="8980" width="8.375" customWidth="1"/>
    <col min="9215" max="9215" width="4.625" customWidth="1"/>
    <col min="9216" max="9216" width="11" customWidth="1"/>
    <col min="9217" max="9218" width="9.625" customWidth="1"/>
    <col min="9219" max="9219" width="13.125" customWidth="1"/>
    <col min="9220" max="9220" width="8" customWidth="1"/>
    <col min="9221" max="9221" width="12.25" customWidth="1"/>
    <col min="9222" max="9222" width="7.75" customWidth="1"/>
    <col min="9223" max="9223" width="11.875" customWidth="1"/>
    <col min="9224" max="9224" width="8.25" customWidth="1"/>
    <col min="9225" max="9225" width="9.875" customWidth="1"/>
    <col min="9226" max="9226" width="5.375" customWidth="1"/>
    <col min="9227" max="9227" width="6.5" customWidth="1"/>
    <col min="9228" max="9228" width="6.625" customWidth="1"/>
    <col min="9229" max="9230" width="6" customWidth="1"/>
    <col min="9231" max="9231" width="6.375" customWidth="1"/>
    <col min="9232" max="9232" width="7.375" customWidth="1"/>
    <col min="9234" max="9234" width="7.5" customWidth="1"/>
    <col min="9235" max="9235" width="10.625" customWidth="1"/>
    <col min="9236" max="9236" width="8.375" customWidth="1"/>
    <col min="9471" max="9471" width="4.625" customWidth="1"/>
    <col min="9472" max="9472" width="11" customWidth="1"/>
    <col min="9473" max="9474" width="9.625" customWidth="1"/>
    <col min="9475" max="9475" width="13.125" customWidth="1"/>
    <col min="9476" max="9476" width="8" customWidth="1"/>
    <col min="9477" max="9477" width="12.25" customWidth="1"/>
    <col min="9478" max="9478" width="7.75" customWidth="1"/>
    <col min="9479" max="9479" width="11.875" customWidth="1"/>
    <col min="9480" max="9480" width="8.25" customWidth="1"/>
    <col min="9481" max="9481" width="9.875" customWidth="1"/>
    <col min="9482" max="9482" width="5.375" customWidth="1"/>
    <col min="9483" max="9483" width="6.5" customWidth="1"/>
    <col min="9484" max="9484" width="6.625" customWidth="1"/>
    <col min="9485" max="9486" width="6" customWidth="1"/>
    <col min="9487" max="9487" width="6.375" customWidth="1"/>
    <col min="9488" max="9488" width="7.375" customWidth="1"/>
    <col min="9490" max="9490" width="7.5" customWidth="1"/>
    <col min="9491" max="9491" width="10.625" customWidth="1"/>
    <col min="9492" max="9492" width="8.375" customWidth="1"/>
    <col min="9727" max="9727" width="4.625" customWidth="1"/>
    <col min="9728" max="9728" width="11" customWidth="1"/>
    <col min="9729" max="9730" width="9.625" customWidth="1"/>
    <col min="9731" max="9731" width="13.125" customWidth="1"/>
    <col min="9732" max="9732" width="8" customWidth="1"/>
    <col min="9733" max="9733" width="12.25" customWidth="1"/>
    <col min="9734" max="9734" width="7.75" customWidth="1"/>
    <col min="9735" max="9735" width="11.875" customWidth="1"/>
    <col min="9736" max="9736" width="8.25" customWidth="1"/>
    <col min="9737" max="9737" width="9.875" customWidth="1"/>
    <col min="9738" max="9738" width="5.375" customWidth="1"/>
    <col min="9739" max="9739" width="6.5" customWidth="1"/>
    <col min="9740" max="9740" width="6.625" customWidth="1"/>
    <col min="9741" max="9742" width="6" customWidth="1"/>
    <col min="9743" max="9743" width="6.375" customWidth="1"/>
    <col min="9744" max="9744" width="7.375" customWidth="1"/>
    <col min="9746" max="9746" width="7.5" customWidth="1"/>
    <col min="9747" max="9747" width="10.625" customWidth="1"/>
    <col min="9748" max="9748" width="8.375" customWidth="1"/>
    <col min="9983" max="9983" width="4.625" customWidth="1"/>
    <col min="9984" max="9984" width="11" customWidth="1"/>
    <col min="9985" max="9986" width="9.625" customWidth="1"/>
    <col min="9987" max="9987" width="13.125" customWidth="1"/>
    <col min="9988" max="9988" width="8" customWidth="1"/>
    <col min="9989" max="9989" width="12.25" customWidth="1"/>
    <col min="9990" max="9990" width="7.75" customWidth="1"/>
    <col min="9991" max="9991" width="11.875" customWidth="1"/>
    <col min="9992" max="9992" width="8.25" customWidth="1"/>
    <col min="9993" max="9993" width="9.875" customWidth="1"/>
    <col min="9994" max="9994" width="5.375" customWidth="1"/>
    <col min="9995" max="9995" width="6.5" customWidth="1"/>
    <col min="9996" max="9996" width="6.625" customWidth="1"/>
    <col min="9997" max="9998" width="6" customWidth="1"/>
    <col min="9999" max="9999" width="6.375" customWidth="1"/>
    <col min="10000" max="10000" width="7.375" customWidth="1"/>
    <col min="10002" max="10002" width="7.5" customWidth="1"/>
    <col min="10003" max="10003" width="10.625" customWidth="1"/>
    <col min="10004" max="10004" width="8.375" customWidth="1"/>
    <col min="10239" max="10239" width="4.625" customWidth="1"/>
    <col min="10240" max="10240" width="11" customWidth="1"/>
    <col min="10241" max="10242" width="9.625" customWidth="1"/>
    <col min="10243" max="10243" width="13.125" customWidth="1"/>
    <col min="10244" max="10244" width="8" customWidth="1"/>
    <col min="10245" max="10245" width="12.25" customWidth="1"/>
    <col min="10246" max="10246" width="7.75" customWidth="1"/>
    <col min="10247" max="10247" width="11.875" customWidth="1"/>
    <col min="10248" max="10248" width="8.25" customWidth="1"/>
    <col min="10249" max="10249" width="9.875" customWidth="1"/>
    <col min="10250" max="10250" width="5.375" customWidth="1"/>
    <col min="10251" max="10251" width="6.5" customWidth="1"/>
    <col min="10252" max="10252" width="6.625" customWidth="1"/>
    <col min="10253" max="10254" width="6" customWidth="1"/>
    <col min="10255" max="10255" width="6.375" customWidth="1"/>
    <col min="10256" max="10256" width="7.375" customWidth="1"/>
    <col min="10258" max="10258" width="7.5" customWidth="1"/>
    <col min="10259" max="10259" width="10.625" customWidth="1"/>
    <col min="10260" max="10260" width="8.375" customWidth="1"/>
    <col min="10495" max="10495" width="4.625" customWidth="1"/>
    <col min="10496" max="10496" width="11" customWidth="1"/>
    <col min="10497" max="10498" width="9.625" customWidth="1"/>
    <col min="10499" max="10499" width="13.125" customWidth="1"/>
    <col min="10500" max="10500" width="8" customWidth="1"/>
    <col min="10501" max="10501" width="12.25" customWidth="1"/>
    <col min="10502" max="10502" width="7.75" customWidth="1"/>
    <col min="10503" max="10503" width="11.875" customWidth="1"/>
    <col min="10504" max="10504" width="8.25" customWidth="1"/>
    <col min="10505" max="10505" width="9.875" customWidth="1"/>
    <col min="10506" max="10506" width="5.375" customWidth="1"/>
    <col min="10507" max="10507" width="6.5" customWidth="1"/>
    <col min="10508" max="10508" width="6.625" customWidth="1"/>
    <col min="10509" max="10510" width="6" customWidth="1"/>
    <col min="10511" max="10511" width="6.375" customWidth="1"/>
    <col min="10512" max="10512" width="7.375" customWidth="1"/>
    <col min="10514" max="10514" width="7.5" customWidth="1"/>
    <col min="10515" max="10515" width="10.625" customWidth="1"/>
    <col min="10516" max="10516" width="8.375" customWidth="1"/>
    <col min="10751" max="10751" width="4.625" customWidth="1"/>
    <col min="10752" max="10752" width="11" customWidth="1"/>
    <col min="10753" max="10754" width="9.625" customWidth="1"/>
    <col min="10755" max="10755" width="13.125" customWidth="1"/>
    <col min="10756" max="10756" width="8" customWidth="1"/>
    <col min="10757" max="10757" width="12.25" customWidth="1"/>
    <col min="10758" max="10758" width="7.75" customWidth="1"/>
    <col min="10759" max="10759" width="11.875" customWidth="1"/>
    <col min="10760" max="10760" width="8.25" customWidth="1"/>
    <col min="10761" max="10761" width="9.875" customWidth="1"/>
    <col min="10762" max="10762" width="5.375" customWidth="1"/>
    <col min="10763" max="10763" width="6.5" customWidth="1"/>
    <col min="10764" max="10764" width="6.625" customWidth="1"/>
    <col min="10765" max="10766" width="6" customWidth="1"/>
    <col min="10767" max="10767" width="6.375" customWidth="1"/>
    <col min="10768" max="10768" width="7.375" customWidth="1"/>
    <col min="10770" max="10770" width="7.5" customWidth="1"/>
    <col min="10771" max="10771" width="10.625" customWidth="1"/>
    <col min="10772" max="10772" width="8.375" customWidth="1"/>
    <col min="11007" max="11007" width="4.625" customWidth="1"/>
    <col min="11008" max="11008" width="11" customWidth="1"/>
    <col min="11009" max="11010" width="9.625" customWidth="1"/>
    <col min="11011" max="11011" width="13.125" customWidth="1"/>
    <col min="11012" max="11012" width="8" customWidth="1"/>
    <col min="11013" max="11013" width="12.25" customWidth="1"/>
    <col min="11014" max="11014" width="7.75" customWidth="1"/>
    <col min="11015" max="11015" width="11.875" customWidth="1"/>
    <col min="11016" max="11016" width="8.25" customWidth="1"/>
    <col min="11017" max="11017" width="9.875" customWidth="1"/>
    <col min="11018" max="11018" width="5.375" customWidth="1"/>
    <col min="11019" max="11019" width="6.5" customWidth="1"/>
    <col min="11020" max="11020" width="6.625" customWidth="1"/>
    <col min="11021" max="11022" width="6" customWidth="1"/>
    <col min="11023" max="11023" width="6.375" customWidth="1"/>
    <col min="11024" max="11024" width="7.375" customWidth="1"/>
    <col min="11026" max="11026" width="7.5" customWidth="1"/>
    <col min="11027" max="11027" width="10.625" customWidth="1"/>
    <col min="11028" max="11028" width="8.375" customWidth="1"/>
    <col min="11263" max="11263" width="4.625" customWidth="1"/>
    <col min="11264" max="11264" width="11" customWidth="1"/>
    <col min="11265" max="11266" width="9.625" customWidth="1"/>
    <col min="11267" max="11267" width="13.125" customWidth="1"/>
    <col min="11268" max="11268" width="8" customWidth="1"/>
    <col min="11269" max="11269" width="12.25" customWidth="1"/>
    <col min="11270" max="11270" width="7.75" customWidth="1"/>
    <col min="11271" max="11271" width="11.875" customWidth="1"/>
    <col min="11272" max="11272" width="8.25" customWidth="1"/>
    <col min="11273" max="11273" width="9.875" customWidth="1"/>
    <col min="11274" max="11274" width="5.375" customWidth="1"/>
    <col min="11275" max="11275" width="6.5" customWidth="1"/>
    <col min="11276" max="11276" width="6.625" customWidth="1"/>
    <col min="11277" max="11278" width="6" customWidth="1"/>
    <col min="11279" max="11279" width="6.375" customWidth="1"/>
    <col min="11280" max="11280" width="7.375" customWidth="1"/>
    <col min="11282" max="11282" width="7.5" customWidth="1"/>
    <col min="11283" max="11283" width="10.625" customWidth="1"/>
    <col min="11284" max="11284" width="8.375" customWidth="1"/>
    <col min="11519" max="11519" width="4.625" customWidth="1"/>
    <col min="11520" max="11520" width="11" customWidth="1"/>
    <col min="11521" max="11522" width="9.625" customWidth="1"/>
    <col min="11523" max="11523" width="13.125" customWidth="1"/>
    <col min="11524" max="11524" width="8" customWidth="1"/>
    <col min="11525" max="11525" width="12.25" customWidth="1"/>
    <col min="11526" max="11526" width="7.75" customWidth="1"/>
    <col min="11527" max="11527" width="11.875" customWidth="1"/>
    <col min="11528" max="11528" width="8.25" customWidth="1"/>
    <col min="11529" max="11529" width="9.875" customWidth="1"/>
    <col min="11530" max="11530" width="5.375" customWidth="1"/>
    <col min="11531" max="11531" width="6.5" customWidth="1"/>
    <col min="11532" max="11532" width="6.625" customWidth="1"/>
    <col min="11533" max="11534" width="6" customWidth="1"/>
    <col min="11535" max="11535" width="6.375" customWidth="1"/>
    <col min="11536" max="11536" width="7.375" customWidth="1"/>
    <col min="11538" max="11538" width="7.5" customWidth="1"/>
    <col min="11539" max="11539" width="10.625" customWidth="1"/>
    <col min="11540" max="11540" width="8.375" customWidth="1"/>
    <col min="11775" max="11775" width="4.625" customWidth="1"/>
    <col min="11776" max="11776" width="11" customWidth="1"/>
    <col min="11777" max="11778" width="9.625" customWidth="1"/>
    <col min="11779" max="11779" width="13.125" customWidth="1"/>
    <col min="11780" max="11780" width="8" customWidth="1"/>
    <col min="11781" max="11781" width="12.25" customWidth="1"/>
    <col min="11782" max="11782" width="7.75" customWidth="1"/>
    <col min="11783" max="11783" width="11.875" customWidth="1"/>
    <col min="11784" max="11784" width="8.25" customWidth="1"/>
    <col min="11785" max="11785" width="9.875" customWidth="1"/>
    <col min="11786" max="11786" width="5.375" customWidth="1"/>
    <col min="11787" max="11787" width="6.5" customWidth="1"/>
    <col min="11788" max="11788" width="6.625" customWidth="1"/>
    <col min="11789" max="11790" width="6" customWidth="1"/>
    <col min="11791" max="11791" width="6.375" customWidth="1"/>
    <col min="11792" max="11792" width="7.375" customWidth="1"/>
    <col min="11794" max="11794" width="7.5" customWidth="1"/>
    <col min="11795" max="11795" width="10.625" customWidth="1"/>
    <col min="11796" max="11796" width="8.375" customWidth="1"/>
    <col min="12031" max="12031" width="4.625" customWidth="1"/>
    <col min="12032" max="12032" width="11" customWidth="1"/>
    <col min="12033" max="12034" width="9.625" customWidth="1"/>
    <col min="12035" max="12035" width="13.125" customWidth="1"/>
    <col min="12036" max="12036" width="8" customWidth="1"/>
    <col min="12037" max="12037" width="12.25" customWidth="1"/>
    <col min="12038" max="12038" width="7.75" customWidth="1"/>
    <col min="12039" max="12039" width="11.875" customWidth="1"/>
    <col min="12040" max="12040" width="8.25" customWidth="1"/>
    <col min="12041" max="12041" width="9.875" customWidth="1"/>
    <col min="12042" max="12042" width="5.375" customWidth="1"/>
    <col min="12043" max="12043" width="6.5" customWidth="1"/>
    <col min="12044" max="12044" width="6.625" customWidth="1"/>
    <col min="12045" max="12046" width="6" customWidth="1"/>
    <col min="12047" max="12047" width="6.375" customWidth="1"/>
    <col min="12048" max="12048" width="7.375" customWidth="1"/>
    <col min="12050" max="12050" width="7.5" customWidth="1"/>
    <col min="12051" max="12051" width="10.625" customWidth="1"/>
    <col min="12052" max="12052" width="8.375" customWidth="1"/>
    <col min="12287" max="12287" width="4.625" customWidth="1"/>
    <col min="12288" max="12288" width="11" customWidth="1"/>
    <col min="12289" max="12290" width="9.625" customWidth="1"/>
    <col min="12291" max="12291" width="13.125" customWidth="1"/>
    <col min="12292" max="12292" width="8" customWidth="1"/>
    <col min="12293" max="12293" width="12.25" customWidth="1"/>
    <col min="12294" max="12294" width="7.75" customWidth="1"/>
    <col min="12295" max="12295" width="11.875" customWidth="1"/>
    <col min="12296" max="12296" width="8.25" customWidth="1"/>
    <col min="12297" max="12297" width="9.875" customWidth="1"/>
    <col min="12298" max="12298" width="5.375" customWidth="1"/>
    <col min="12299" max="12299" width="6.5" customWidth="1"/>
    <col min="12300" max="12300" width="6.625" customWidth="1"/>
    <col min="12301" max="12302" width="6" customWidth="1"/>
    <col min="12303" max="12303" width="6.375" customWidth="1"/>
    <col min="12304" max="12304" width="7.375" customWidth="1"/>
    <col min="12306" max="12306" width="7.5" customWidth="1"/>
    <col min="12307" max="12307" width="10.625" customWidth="1"/>
    <col min="12308" max="12308" width="8.375" customWidth="1"/>
    <col min="12543" max="12543" width="4.625" customWidth="1"/>
    <col min="12544" max="12544" width="11" customWidth="1"/>
    <col min="12545" max="12546" width="9.625" customWidth="1"/>
    <col min="12547" max="12547" width="13.125" customWidth="1"/>
    <col min="12548" max="12548" width="8" customWidth="1"/>
    <col min="12549" max="12549" width="12.25" customWidth="1"/>
    <col min="12550" max="12550" width="7.75" customWidth="1"/>
    <col min="12551" max="12551" width="11.875" customWidth="1"/>
    <col min="12552" max="12552" width="8.25" customWidth="1"/>
    <col min="12553" max="12553" width="9.875" customWidth="1"/>
    <col min="12554" max="12554" width="5.375" customWidth="1"/>
    <col min="12555" max="12555" width="6.5" customWidth="1"/>
    <col min="12556" max="12556" width="6.625" customWidth="1"/>
    <col min="12557" max="12558" width="6" customWidth="1"/>
    <col min="12559" max="12559" width="6.375" customWidth="1"/>
    <col min="12560" max="12560" width="7.375" customWidth="1"/>
    <col min="12562" max="12562" width="7.5" customWidth="1"/>
    <col min="12563" max="12563" width="10.625" customWidth="1"/>
    <col min="12564" max="12564" width="8.375" customWidth="1"/>
    <col min="12799" max="12799" width="4.625" customWidth="1"/>
    <col min="12800" max="12800" width="11" customWidth="1"/>
    <col min="12801" max="12802" width="9.625" customWidth="1"/>
    <col min="12803" max="12803" width="13.125" customWidth="1"/>
    <col min="12804" max="12804" width="8" customWidth="1"/>
    <col min="12805" max="12805" width="12.25" customWidth="1"/>
    <col min="12806" max="12806" width="7.75" customWidth="1"/>
    <col min="12807" max="12807" width="11.875" customWidth="1"/>
    <col min="12808" max="12808" width="8.25" customWidth="1"/>
    <col min="12809" max="12809" width="9.875" customWidth="1"/>
    <col min="12810" max="12810" width="5.375" customWidth="1"/>
    <col min="12811" max="12811" width="6.5" customWidth="1"/>
    <col min="12812" max="12812" width="6.625" customWidth="1"/>
    <col min="12813" max="12814" width="6" customWidth="1"/>
    <col min="12815" max="12815" width="6.375" customWidth="1"/>
    <col min="12816" max="12816" width="7.375" customWidth="1"/>
    <col min="12818" max="12818" width="7.5" customWidth="1"/>
    <col min="12819" max="12819" width="10.625" customWidth="1"/>
    <col min="12820" max="12820" width="8.375" customWidth="1"/>
    <col min="13055" max="13055" width="4.625" customWidth="1"/>
    <col min="13056" max="13056" width="11" customWidth="1"/>
    <col min="13057" max="13058" width="9.625" customWidth="1"/>
    <col min="13059" max="13059" width="13.125" customWidth="1"/>
    <col min="13060" max="13060" width="8" customWidth="1"/>
    <col min="13061" max="13061" width="12.25" customWidth="1"/>
    <col min="13062" max="13062" width="7.75" customWidth="1"/>
    <col min="13063" max="13063" width="11.875" customWidth="1"/>
    <col min="13064" max="13064" width="8.25" customWidth="1"/>
    <col min="13065" max="13065" width="9.875" customWidth="1"/>
    <col min="13066" max="13066" width="5.375" customWidth="1"/>
    <col min="13067" max="13067" width="6.5" customWidth="1"/>
    <col min="13068" max="13068" width="6.625" customWidth="1"/>
    <col min="13069" max="13070" width="6" customWidth="1"/>
    <col min="13071" max="13071" width="6.375" customWidth="1"/>
    <col min="13072" max="13072" width="7.375" customWidth="1"/>
    <col min="13074" max="13074" width="7.5" customWidth="1"/>
    <col min="13075" max="13075" width="10.625" customWidth="1"/>
    <col min="13076" max="13076" width="8.375" customWidth="1"/>
    <col min="13311" max="13311" width="4.625" customWidth="1"/>
    <col min="13312" max="13312" width="11" customWidth="1"/>
    <col min="13313" max="13314" width="9.625" customWidth="1"/>
    <col min="13315" max="13315" width="13.125" customWidth="1"/>
    <col min="13316" max="13316" width="8" customWidth="1"/>
    <col min="13317" max="13317" width="12.25" customWidth="1"/>
    <col min="13318" max="13318" width="7.75" customWidth="1"/>
    <col min="13319" max="13319" width="11.875" customWidth="1"/>
    <col min="13320" max="13320" width="8.25" customWidth="1"/>
    <col min="13321" max="13321" width="9.875" customWidth="1"/>
    <col min="13322" max="13322" width="5.375" customWidth="1"/>
    <col min="13323" max="13323" width="6.5" customWidth="1"/>
    <col min="13324" max="13324" width="6.625" customWidth="1"/>
    <col min="13325" max="13326" width="6" customWidth="1"/>
    <col min="13327" max="13327" width="6.375" customWidth="1"/>
    <col min="13328" max="13328" width="7.375" customWidth="1"/>
    <col min="13330" max="13330" width="7.5" customWidth="1"/>
    <col min="13331" max="13331" width="10.625" customWidth="1"/>
    <col min="13332" max="13332" width="8.375" customWidth="1"/>
    <col min="13567" max="13567" width="4.625" customWidth="1"/>
    <col min="13568" max="13568" width="11" customWidth="1"/>
    <col min="13569" max="13570" width="9.625" customWidth="1"/>
    <col min="13571" max="13571" width="13.125" customWidth="1"/>
    <col min="13572" max="13572" width="8" customWidth="1"/>
    <col min="13573" max="13573" width="12.25" customWidth="1"/>
    <col min="13574" max="13574" width="7.75" customWidth="1"/>
    <col min="13575" max="13575" width="11.875" customWidth="1"/>
    <col min="13576" max="13576" width="8.25" customWidth="1"/>
    <col min="13577" max="13577" width="9.875" customWidth="1"/>
    <col min="13578" max="13578" width="5.375" customWidth="1"/>
    <col min="13579" max="13579" width="6.5" customWidth="1"/>
    <col min="13580" max="13580" width="6.625" customWidth="1"/>
    <col min="13581" max="13582" width="6" customWidth="1"/>
    <col min="13583" max="13583" width="6.375" customWidth="1"/>
    <col min="13584" max="13584" width="7.375" customWidth="1"/>
    <col min="13586" max="13586" width="7.5" customWidth="1"/>
    <col min="13587" max="13587" width="10.625" customWidth="1"/>
    <col min="13588" max="13588" width="8.375" customWidth="1"/>
    <col min="13823" max="13823" width="4.625" customWidth="1"/>
    <col min="13824" max="13824" width="11" customWidth="1"/>
    <col min="13825" max="13826" width="9.625" customWidth="1"/>
    <col min="13827" max="13827" width="13.125" customWidth="1"/>
    <col min="13828" max="13828" width="8" customWidth="1"/>
    <col min="13829" max="13829" width="12.25" customWidth="1"/>
    <col min="13830" max="13830" width="7.75" customWidth="1"/>
    <col min="13831" max="13831" width="11.875" customWidth="1"/>
    <col min="13832" max="13832" width="8.25" customWidth="1"/>
    <col min="13833" max="13833" width="9.875" customWidth="1"/>
    <col min="13834" max="13834" width="5.375" customWidth="1"/>
    <col min="13835" max="13835" width="6.5" customWidth="1"/>
    <col min="13836" max="13836" width="6.625" customWidth="1"/>
    <col min="13837" max="13838" width="6" customWidth="1"/>
    <col min="13839" max="13839" width="6.375" customWidth="1"/>
    <col min="13840" max="13840" width="7.375" customWidth="1"/>
    <col min="13842" max="13842" width="7.5" customWidth="1"/>
    <col min="13843" max="13843" width="10.625" customWidth="1"/>
    <col min="13844" max="13844" width="8.375" customWidth="1"/>
    <col min="14079" max="14079" width="4.625" customWidth="1"/>
    <col min="14080" max="14080" width="11" customWidth="1"/>
    <col min="14081" max="14082" width="9.625" customWidth="1"/>
    <col min="14083" max="14083" width="13.125" customWidth="1"/>
    <col min="14084" max="14084" width="8" customWidth="1"/>
    <col min="14085" max="14085" width="12.25" customWidth="1"/>
    <col min="14086" max="14086" width="7.75" customWidth="1"/>
    <col min="14087" max="14087" width="11.875" customWidth="1"/>
    <col min="14088" max="14088" width="8.25" customWidth="1"/>
    <col min="14089" max="14089" width="9.875" customWidth="1"/>
    <col min="14090" max="14090" width="5.375" customWidth="1"/>
    <col min="14091" max="14091" width="6.5" customWidth="1"/>
    <col min="14092" max="14092" width="6.625" customWidth="1"/>
    <col min="14093" max="14094" width="6" customWidth="1"/>
    <col min="14095" max="14095" width="6.375" customWidth="1"/>
    <col min="14096" max="14096" width="7.375" customWidth="1"/>
    <col min="14098" max="14098" width="7.5" customWidth="1"/>
    <col min="14099" max="14099" width="10.625" customWidth="1"/>
    <col min="14100" max="14100" width="8.375" customWidth="1"/>
    <col min="14335" max="14335" width="4.625" customWidth="1"/>
    <col min="14336" max="14336" width="11" customWidth="1"/>
    <col min="14337" max="14338" width="9.625" customWidth="1"/>
    <col min="14339" max="14339" width="13.125" customWidth="1"/>
    <col min="14340" max="14340" width="8" customWidth="1"/>
    <col min="14341" max="14341" width="12.25" customWidth="1"/>
    <col min="14342" max="14342" width="7.75" customWidth="1"/>
    <col min="14343" max="14343" width="11.875" customWidth="1"/>
    <col min="14344" max="14344" width="8.25" customWidth="1"/>
    <col min="14345" max="14345" width="9.875" customWidth="1"/>
    <col min="14346" max="14346" width="5.375" customWidth="1"/>
    <col min="14347" max="14347" width="6.5" customWidth="1"/>
    <col min="14348" max="14348" width="6.625" customWidth="1"/>
    <col min="14349" max="14350" width="6" customWidth="1"/>
    <col min="14351" max="14351" width="6.375" customWidth="1"/>
    <col min="14352" max="14352" width="7.375" customWidth="1"/>
    <col min="14354" max="14354" width="7.5" customWidth="1"/>
    <col min="14355" max="14355" width="10.625" customWidth="1"/>
    <col min="14356" max="14356" width="8.375" customWidth="1"/>
    <col min="14591" max="14591" width="4.625" customWidth="1"/>
    <col min="14592" max="14592" width="11" customWidth="1"/>
    <col min="14593" max="14594" width="9.625" customWidth="1"/>
    <col min="14595" max="14595" width="13.125" customWidth="1"/>
    <col min="14596" max="14596" width="8" customWidth="1"/>
    <col min="14597" max="14597" width="12.25" customWidth="1"/>
    <col min="14598" max="14598" width="7.75" customWidth="1"/>
    <col min="14599" max="14599" width="11.875" customWidth="1"/>
    <col min="14600" max="14600" width="8.25" customWidth="1"/>
    <col min="14601" max="14601" width="9.875" customWidth="1"/>
    <col min="14602" max="14602" width="5.375" customWidth="1"/>
    <col min="14603" max="14603" width="6.5" customWidth="1"/>
    <col min="14604" max="14604" width="6.625" customWidth="1"/>
    <col min="14605" max="14606" width="6" customWidth="1"/>
    <col min="14607" max="14607" width="6.375" customWidth="1"/>
    <col min="14608" max="14608" width="7.375" customWidth="1"/>
    <col min="14610" max="14610" width="7.5" customWidth="1"/>
    <col min="14611" max="14611" width="10.625" customWidth="1"/>
    <col min="14612" max="14612" width="8.375" customWidth="1"/>
    <col min="14847" max="14847" width="4.625" customWidth="1"/>
    <col min="14848" max="14848" width="11" customWidth="1"/>
    <col min="14849" max="14850" width="9.625" customWidth="1"/>
    <col min="14851" max="14851" width="13.125" customWidth="1"/>
    <col min="14852" max="14852" width="8" customWidth="1"/>
    <col min="14853" max="14853" width="12.25" customWidth="1"/>
    <col min="14854" max="14854" width="7.75" customWidth="1"/>
    <col min="14855" max="14855" width="11.875" customWidth="1"/>
    <col min="14856" max="14856" width="8.25" customWidth="1"/>
    <col min="14857" max="14857" width="9.875" customWidth="1"/>
    <col min="14858" max="14858" width="5.375" customWidth="1"/>
    <col min="14859" max="14859" width="6.5" customWidth="1"/>
    <col min="14860" max="14860" width="6.625" customWidth="1"/>
    <col min="14861" max="14862" width="6" customWidth="1"/>
    <col min="14863" max="14863" width="6.375" customWidth="1"/>
    <col min="14864" max="14864" width="7.375" customWidth="1"/>
    <col min="14866" max="14866" width="7.5" customWidth="1"/>
    <col min="14867" max="14867" width="10.625" customWidth="1"/>
    <col min="14868" max="14868" width="8.375" customWidth="1"/>
    <col min="15103" max="15103" width="4.625" customWidth="1"/>
    <col min="15104" max="15104" width="11" customWidth="1"/>
    <col min="15105" max="15106" width="9.625" customWidth="1"/>
    <col min="15107" max="15107" width="13.125" customWidth="1"/>
    <col min="15108" max="15108" width="8" customWidth="1"/>
    <col min="15109" max="15109" width="12.25" customWidth="1"/>
    <col min="15110" max="15110" width="7.75" customWidth="1"/>
    <col min="15111" max="15111" width="11.875" customWidth="1"/>
    <col min="15112" max="15112" width="8.25" customWidth="1"/>
    <col min="15113" max="15113" width="9.875" customWidth="1"/>
    <col min="15114" max="15114" width="5.375" customWidth="1"/>
    <col min="15115" max="15115" width="6.5" customWidth="1"/>
    <col min="15116" max="15116" width="6.625" customWidth="1"/>
    <col min="15117" max="15118" width="6" customWidth="1"/>
    <col min="15119" max="15119" width="6.375" customWidth="1"/>
    <col min="15120" max="15120" width="7.375" customWidth="1"/>
    <col min="15122" max="15122" width="7.5" customWidth="1"/>
    <col min="15123" max="15123" width="10.625" customWidth="1"/>
    <col min="15124" max="15124" width="8.375" customWidth="1"/>
    <col min="15359" max="15359" width="4.625" customWidth="1"/>
    <col min="15360" max="15360" width="11" customWidth="1"/>
    <col min="15361" max="15362" width="9.625" customWidth="1"/>
    <col min="15363" max="15363" width="13.125" customWidth="1"/>
    <col min="15364" max="15364" width="8" customWidth="1"/>
    <col min="15365" max="15365" width="12.25" customWidth="1"/>
    <col min="15366" max="15366" width="7.75" customWidth="1"/>
    <col min="15367" max="15367" width="11.875" customWidth="1"/>
    <col min="15368" max="15368" width="8.25" customWidth="1"/>
    <col min="15369" max="15369" width="9.875" customWidth="1"/>
    <col min="15370" max="15370" width="5.375" customWidth="1"/>
    <col min="15371" max="15371" width="6.5" customWidth="1"/>
    <col min="15372" max="15372" width="6.625" customWidth="1"/>
    <col min="15373" max="15374" width="6" customWidth="1"/>
    <col min="15375" max="15375" width="6.375" customWidth="1"/>
    <col min="15376" max="15376" width="7.375" customWidth="1"/>
    <col min="15378" max="15378" width="7.5" customWidth="1"/>
    <col min="15379" max="15379" width="10.625" customWidth="1"/>
    <col min="15380" max="15380" width="8.375" customWidth="1"/>
    <col min="15615" max="15615" width="4.625" customWidth="1"/>
    <col min="15616" max="15616" width="11" customWidth="1"/>
    <col min="15617" max="15618" width="9.625" customWidth="1"/>
    <col min="15619" max="15619" width="13.125" customWidth="1"/>
    <col min="15620" max="15620" width="8" customWidth="1"/>
    <col min="15621" max="15621" width="12.25" customWidth="1"/>
    <col min="15622" max="15622" width="7.75" customWidth="1"/>
    <col min="15623" max="15623" width="11.875" customWidth="1"/>
    <col min="15624" max="15624" width="8.25" customWidth="1"/>
    <col min="15625" max="15625" width="9.875" customWidth="1"/>
    <col min="15626" max="15626" width="5.375" customWidth="1"/>
    <col min="15627" max="15627" width="6.5" customWidth="1"/>
    <col min="15628" max="15628" width="6.625" customWidth="1"/>
    <col min="15629" max="15630" width="6" customWidth="1"/>
    <col min="15631" max="15631" width="6.375" customWidth="1"/>
    <col min="15632" max="15632" width="7.375" customWidth="1"/>
    <col min="15634" max="15634" width="7.5" customWidth="1"/>
    <col min="15635" max="15635" width="10.625" customWidth="1"/>
    <col min="15636" max="15636" width="8.375" customWidth="1"/>
    <col min="15871" max="15871" width="4.625" customWidth="1"/>
    <col min="15872" max="15872" width="11" customWidth="1"/>
    <col min="15873" max="15874" width="9.625" customWidth="1"/>
    <col min="15875" max="15875" width="13.125" customWidth="1"/>
    <col min="15876" max="15876" width="8" customWidth="1"/>
    <col min="15877" max="15877" width="12.25" customWidth="1"/>
    <col min="15878" max="15878" width="7.75" customWidth="1"/>
    <col min="15879" max="15879" width="11.875" customWidth="1"/>
    <col min="15880" max="15880" width="8.25" customWidth="1"/>
    <col min="15881" max="15881" width="9.875" customWidth="1"/>
    <col min="15882" max="15882" width="5.375" customWidth="1"/>
    <col min="15883" max="15883" width="6.5" customWidth="1"/>
    <col min="15884" max="15884" width="6.625" customWidth="1"/>
    <col min="15885" max="15886" width="6" customWidth="1"/>
    <col min="15887" max="15887" width="6.375" customWidth="1"/>
    <col min="15888" max="15888" width="7.375" customWidth="1"/>
    <col min="15890" max="15890" width="7.5" customWidth="1"/>
    <col min="15891" max="15891" width="10.625" customWidth="1"/>
    <col min="15892" max="15892" width="8.375" customWidth="1"/>
    <col min="16127" max="16127" width="4.625" customWidth="1"/>
    <col min="16128" max="16128" width="11" customWidth="1"/>
    <col min="16129" max="16130" width="9.625" customWidth="1"/>
    <col min="16131" max="16131" width="13.125" customWidth="1"/>
    <col min="16132" max="16132" width="8" customWidth="1"/>
    <col min="16133" max="16133" width="12.25" customWidth="1"/>
    <col min="16134" max="16134" width="7.75" customWidth="1"/>
    <col min="16135" max="16135" width="11.875" customWidth="1"/>
    <col min="16136" max="16136" width="8.25" customWidth="1"/>
    <col min="16137" max="16137" width="9.875" customWidth="1"/>
    <col min="16138" max="16138" width="5.375" customWidth="1"/>
    <col min="16139" max="16139" width="6.5" customWidth="1"/>
    <col min="16140" max="16140" width="6.625" customWidth="1"/>
    <col min="16141" max="16142" width="6" customWidth="1"/>
    <col min="16143" max="16143" width="6.375" customWidth="1"/>
    <col min="16144" max="16144" width="7.375" customWidth="1"/>
    <col min="16146" max="16146" width="7.5" customWidth="1"/>
    <col min="16147" max="16147" width="10.625" customWidth="1"/>
    <col min="16148" max="16148" width="8.375" customWidth="1"/>
  </cols>
  <sheetData>
    <row r="1" spans="1:26" ht="37.9" customHeight="1">
      <c r="A1" s="154" t="s">
        <v>307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</row>
    <row r="2" spans="1:26" ht="27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6" ht="33" customHeight="1">
      <c r="A3" s="156" t="s">
        <v>197</v>
      </c>
      <c r="B3" s="159" t="s">
        <v>198</v>
      </c>
      <c r="C3" s="156" t="s">
        <v>199</v>
      </c>
      <c r="D3" s="156" t="s">
        <v>200</v>
      </c>
      <c r="E3" s="156" t="s">
        <v>201</v>
      </c>
      <c r="F3" s="147" t="s">
        <v>202</v>
      </c>
      <c r="G3" s="151"/>
      <c r="H3" s="151"/>
      <c r="I3" s="151"/>
      <c r="J3" s="151"/>
      <c r="K3" s="148"/>
      <c r="L3" s="147" t="s">
        <v>203</v>
      </c>
      <c r="M3" s="151"/>
      <c r="N3" s="151"/>
      <c r="O3" s="151"/>
      <c r="P3" s="151"/>
      <c r="Q3" s="151"/>
      <c r="R3" s="148"/>
      <c r="S3" s="156" t="s">
        <v>204</v>
      </c>
      <c r="T3" s="156" t="s">
        <v>205</v>
      </c>
      <c r="U3" s="162" t="s">
        <v>206</v>
      </c>
      <c r="V3" s="165" t="s">
        <v>207</v>
      </c>
    </row>
    <row r="4" spans="1:26" ht="30" customHeight="1">
      <c r="A4" s="157"/>
      <c r="B4" s="160"/>
      <c r="C4" s="157"/>
      <c r="D4" s="157"/>
      <c r="E4" s="157"/>
      <c r="F4" s="145" t="s">
        <v>208</v>
      </c>
      <c r="G4" s="146"/>
      <c r="H4" s="147" t="s">
        <v>209</v>
      </c>
      <c r="I4" s="148"/>
      <c r="J4" s="149" t="s">
        <v>210</v>
      </c>
      <c r="K4" s="150"/>
      <c r="L4" s="147" t="s">
        <v>211</v>
      </c>
      <c r="M4" s="151"/>
      <c r="N4" s="148"/>
      <c r="O4" s="147" t="s">
        <v>212</v>
      </c>
      <c r="P4" s="151"/>
      <c r="Q4" s="148"/>
      <c r="R4" s="152" t="s">
        <v>213</v>
      </c>
      <c r="S4" s="157"/>
      <c r="T4" s="157"/>
      <c r="U4" s="163"/>
      <c r="V4" s="166"/>
    </row>
    <row r="5" spans="1:26" ht="58.5" customHeight="1">
      <c r="A5" s="158"/>
      <c r="B5" s="161"/>
      <c r="C5" s="158"/>
      <c r="D5" s="158"/>
      <c r="E5" s="158"/>
      <c r="F5" s="84" t="s">
        <v>214</v>
      </c>
      <c r="G5" s="85" t="s">
        <v>215</v>
      </c>
      <c r="H5" s="86" t="s">
        <v>216</v>
      </c>
      <c r="I5" s="85" t="s">
        <v>217</v>
      </c>
      <c r="J5" s="86" t="s">
        <v>218</v>
      </c>
      <c r="K5" s="87" t="s">
        <v>219</v>
      </c>
      <c r="L5" s="88" t="s">
        <v>220</v>
      </c>
      <c r="M5" s="86" t="s">
        <v>221</v>
      </c>
      <c r="N5" s="84" t="s">
        <v>222</v>
      </c>
      <c r="O5" s="88" t="s">
        <v>220</v>
      </c>
      <c r="P5" s="86" t="s">
        <v>221</v>
      </c>
      <c r="Q5" s="84" t="s">
        <v>222</v>
      </c>
      <c r="R5" s="153"/>
      <c r="S5" s="158"/>
      <c r="T5" s="158"/>
      <c r="U5" s="164"/>
      <c r="V5" s="167"/>
    </row>
    <row r="6" spans="1:26">
      <c r="A6" s="15">
        <v>1</v>
      </c>
      <c r="B6" s="15" t="s">
        <v>166</v>
      </c>
      <c r="C6" s="94">
        <f>VLOOKUP(B6,$Y$6:$Z$36,2,0)</f>
        <v>3</v>
      </c>
      <c r="D6" s="89">
        <f t="shared" ref="D6:D26" si="0">C6*35</f>
        <v>105</v>
      </c>
      <c r="E6" s="89">
        <f t="shared" ref="E6:E26" si="1">ROUNDDOWN((C6*2.2),0)</f>
        <v>6</v>
      </c>
      <c r="F6" s="89">
        <f t="shared" ref="F6:F26" si="2">C6</f>
        <v>3</v>
      </c>
      <c r="G6" s="89">
        <f t="shared" ref="G6:G26" si="3">F6*14</f>
        <v>42</v>
      </c>
      <c r="H6" s="89">
        <f t="shared" ref="H6:H26" si="4">E6-F6</f>
        <v>3</v>
      </c>
      <c r="I6" s="89">
        <f t="shared" ref="I6:I26" si="5">H6*18</f>
        <v>54</v>
      </c>
      <c r="J6" s="89">
        <f>F6/2.5</f>
        <v>1.2</v>
      </c>
      <c r="K6" s="89">
        <f t="shared" ref="K6:K26" si="6">J6*2</f>
        <v>2.4</v>
      </c>
      <c r="L6" s="89">
        <v>3</v>
      </c>
      <c r="M6" s="89">
        <v>12</v>
      </c>
      <c r="N6" s="89">
        <f t="shared" ref="N6:N26" si="7">L6*M6</f>
        <v>36</v>
      </c>
      <c r="O6" s="89">
        <v>2</v>
      </c>
      <c r="P6" s="89">
        <v>10</v>
      </c>
      <c r="Q6" s="89">
        <f t="shared" ref="Q6:Q26" si="8">O6*P6</f>
        <v>20</v>
      </c>
      <c r="R6" s="89">
        <f t="shared" ref="R6:R26" si="9">N6+Q6</f>
        <v>56</v>
      </c>
      <c r="S6" s="89">
        <f t="shared" ref="S6:S26" si="10">G6+I6-K6-R6</f>
        <v>37.599999999999994</v>
      </c>
      <c r="T6" s="89">
        <f t="shared" ref="T6:T26" si="11">D6-S6</f>
        <v>67.400000000000006</v>
      </c>
      <c r="U6" s="89">
        <f>ROUND((T6/18),0)</f>
        <v>4</v>
      </c>
      <c r="V6" s="89">
        <f t="shared" ref="V6:V26" si="12">E6+U6</f>
        <v>10</v>
      </c>
      <c r="Y6" s="5" t="s">
        <v>163</v>
      </c>
      <c r="Z6" s="6">
        <v>18</v>
      </c>
    </row>
    <row r="7" spans="1:26">
      <c r="A7" s="15">
        <v>2</v>
      </c>
      <c r="B7" s="15" t="s">
        <v>182</v>
      </c>
      <c r="C7" s="94">
        <f t="shared" ref="C7:C26" si="13">VLOOKUP(B7,$Y$6:$Z$36,2,0)</f>
        <v>4</v>
      </c>
      <c r="D7" s="89">
        <f t="shared" si="0"/>
        <v>140</v>
      </c>
      <c r="E7" s="89">
        <f t="shared" si="1"/>
        <v>8</v>
      </c>
      <c r="F7" s="89">
        <f t="shared" si="2"/>
        <v>4</v>
      </c>
      <c r="G7" s="89">
        <f t="shared" si="3"/>
        <v>56</v>
      </c>
      <c r="H7" s="89">
        <f t="shared" si="4"/>
        <v>4</v>
      </c>
      <c r="I7" s="89">
        <f t="shared" si="5"/>
        <v>72</v>
      </c>
      <c r="J7" s="89">
        <f t="shared" ref="J7:J26" si="14">F7/2.5</f>
        <v>1.6</v>
      </c>
      <c r="K7" s="89">
        <f t="shared" si="6"/>
        <v>3.2</v>
      </c>
      <c r="L7" s="89">
        <v>3</v>
      </c>
      <c r="M7" s="89">
        <v>12</v>
      </c>
      <c r="N7" s="89">
        <f t="shared" si="7"/>
        <v>36</v>
      </c>
      <c r="O7" s="89">
        <v>2</v>
      </c>
      <c r="P7" s="89">
        <v>10</v>
      </c>
      <c r="Q7" s="89">
        <f t="shared" si="8"/>
        <v>20</v>
      </c>
      <c r="R7" s="89">
        <f t="shared" si="9"/>
        <v>56</v>
      </c>
      <c r="S7" s="89">
        <f t="shared" si="10"/>
        <v>68.8</v>
      </c>
      <c r="T7" s="89">
        <f t="shared" si="11"/>
        <v>71.2</v>
      </c>
      <c r="U7" s="89">
        <f t="shared" ref="U7:U26" si="15">ROUND((T7/18),0)</f>
        <v>4</v>
      </c>
      <c r="V7" s="89">
        <f t="shared" si="12"/>
        <v>12</v>
      </c>
      <c r="Y7" s="4" t="s">
        <v>164</v>
      </c>
      <c r="Z7" s="6">
        <v>28</v>
      </c>
    </row>
    <row r="8" spans="1:26" s="90" customFormat="1" ht="15.6" customHeight="1">
      <c r="A8" s="15">
        <v>3</v>
      </c>
      <c r="B8" s="15" t="s">
        <v>183</v>
      </c>
      <c r="C8" s="94">
        <f t="shared" si="13"/>
        <v>5</v>
      </c>
      <c r="D8" s="89">
        <f t="shared" si="0"/>
        <v>175</v>
      </c>
      <c r="E8" s="89">
        <f t="shared" si="1"/>
        <v>11</v>
      </c>
      <c r="F8" s="89">
        <f t="shared" si="2"/>
        <v>5</v>
      </c>
      <c r="G8" s="89">
        <f t="shared" si="3"/>
        <v>70</v>
      </c>
      <c r="H8" s="89">
        <f t="shared" si="4"/>
        <v>6</v>
      </c>
      <c r="I8" s="89">
        <f t="shared" si="5"/>
        <v>108</v>
      </c>
      <c r="J8" s="89">
        <f t="shared" si="14"/>
        <v>2</v>
      </c>
      <c r="K8" s="89">
        <f t="shared" si="6"/>
        <v>4</v>
      </c>
      <c r="L8" s="89">
        <v>3</v>
      </c>
      <c r="M8" s="89">
        <v>12</v>
      </c>
      <c r="N8" s="89">
        <f t="shared" si="7"/>
        <v>36</v>
      </c>
      <c r="O8" s="89">
        <v>2</v>
      </c>
      <c r="P8" s="89">
        <v>10</v>
      </c>
      <c r="Q8" s="89">
        <f t="shared" si="8"/>
        <v>20</v>
      </c>
      <c r="R8" s="89">
        <f t="shared" si="9"/>
        <v>56</v>
      </c>
      <c r="S8" s="89">
        <f t="shared" si="10"/>
        <v>118</v>
      </c>
      <c r="T8" s="89">
        <f t="shared" si="11"/>
        <v>57</v>
      </c>
      <c r="U8" s="89">
        <f t="shared" si="15"/>
        <v>3</v>
      </c>
      <c r="V8" s="89">
        <f t="shared" si="12"/>
        <v>14</v>
      </c>
      <c r="W8"/>
      <c r="Y8" s="4" t="s">
        <v>165</v>
      </c>
      <c r="Z8" s="6">
        <v>49</v>
      </c>
    </row>
    <row r="9" spans="1:26">
      <c r="A9" s="15">
        <v>4</v>
      </c>
      <c r="B9" s="15" t="s">
        <v>186</v>
      </c>
      <c r="C9" s="94">
        <f t="shared" si="13"/>
        <v>6</v>
      </c>
      <c r="D9" s="89">
        <f t="shared" si="0"/>
        <v>210</v>
      </c>
      <c r="E9" s="89">
        <f t="shared" si="1"/>
        <v>13</v>
      </c>
      <c r="F9" s="89">
        <f t="shared" si="2"/>
        <v>6</v>
      </c>
      <c r="G9" s="89">
        <f t="shared" si="3"/>
        <v>84</v>
      </c>
      <c r="H9" s="89">
        <f t="shared" si="4"/>
        <v>7</v>
      </c>
      <c r="I9" s="89">
        <f t="shared" si="5"/>
        <v>126</v>
      </c>
      <c r="J9" s="89">
        <f t="shared" si="14"/>
        <v>2.4</v>
      </c>
      <c r="K9" s="89">
        <f t="shared" si="6"/>
        <v>4.8</v>
      </c>
      <c r="L9" s="89">
        <v>3</v>
      </c>
      <c r="M9" s="89">
        <v>12</v>
      </c>
      <c r="N9" s="89">
        <f t="shared" si="7"/>
        <v>36</v>
      </c>
      <c r="O9" s="89">
        <v>2</v>
      </c>
      <c r="P9" s="89">
        <v>10</v>
      </c>
      <c r="Q9" s="89">
        <f t="shared" si="8"/>
        <v>20</v>
      </c>
      <c r="R9" s="89">
        <f t="shared" si="9"/>
        <v>56</v>
      </c>
      <c r="S9" s="89">
        <f t="shared" si="10"/>
        <v>149.19999999999999</v>
      </c>
      <c r="T9" s="89">
        <f t="shared" si="11"/>
        <v>60.800000000000011</v>
      </c>
      <c r="U9" s="89">
        <f t="shared" si="15"/>
        <v>3</v>
      </c>
      <c r="V9" s="89">
        <f t="shared" si="12"/>
        <v>16</v>
      </c>
      <c r="Y9" s="6" t="s">
        <v>194</v>
      </c>
      <c r="Z9" s="6">
        <v>12</v>
      </c>
    </row>
    <row r="10" spans="1:26">
      <c r="A10" s="15">
        <v>5</v>
      </c>
      <c r="B10" s="15" t="s">
        <v>187</v>
      </c>
      <c r="C10" s="94">
        <f t="shared" si="13"/>
        <v>3</v>
      </c>
      <c r="D10" s="89">
        <f t="shared" si="0"/>
        <v>105</v>
      </c>
      <c r="E10" s="89">
        <f t="shared" si="1"/>
        <v>6</v>
      </c>
      <c r="F10" s="89">
        <f t="shared" si="2"/>
        <v>3</v>
      </c>
      <c r="G10" s="89">
        <f t="shared" si="3"/>
        <v>42</v>
      </c>
      <c r="H10" s="89">
        <f t="shared" si="4"/>
        <v>3</v>
      </c>
      <c r="I10" s="89">
        <f t="shared" si="5"/>
        <v>54</v>
      </c>
      <c r="J10" s="89">
        <f t="shared" si="14"/>
        <v>1.2</v>
      </c>
      <c r="K10" s="89">
        <f t="shared" si="6"/>
        <v>2.4</v>
      </c>
      <c r="L10" s="89">
        <v>3</v>
      </c>
      <c r="M10" s="89">
        <v>12</v>
      </c>
      <c r="N10" s="89">
        <f t="shared" si="7"/>
        <v>36</v>
      </c>
      <c r="O10" s="89">
        <v>2</v>
      </c>
      <c r="P10" s="89">
        <v>10</v>
      </c>
      <c r="Q10" s="89">
        <f t="shared" si="8"/>
        <v>20</v>
      </c>
      <c r="R10" s="89">
        <f t="shared" si="9"/>
        <v>56</v>
      </c>
      <c r="S10" s="89">
        <f t="shared" si="10"/>
        <v>37.599999999999994</v>
      </c>
      <c r="T10" s="89">
        <f t="shared" si="11"/>
        <v>67.400000000000006</v>
      </c>
      <c r="U10" s="89">
        <f t="shared" si="15"/>
        <v>4</v>
      </c>
      <c r="V10" s="89">
        <f t="shared" si="12"/>
        <v>10</v>
      </c>
      <c r="Y10" s="6" t="s">
        <v>170</v>
      </c>
      <c r="Z10" s="6">
        <v>34</v>
      </c>
    </row>
    <row r="11" spans="1:26">
      <c r="A11" s="15">
        <v>6</v>
      </c>
      <c r="B11" s="15" t="s">
        <v>188</v>
      </c>
      <c r="C11" s="94">
        <f t="shared" si="13"/>
        <v>4</v>
      </c>
      <c r="D11" s="89">
        <f t="shared" si="0"/>
        <v>140</v>
      </c>
      <c r="E11" s="89">
        <f t="shared" si="1"/>
        <v>8</v>
      </c>
      <c r="F11" s="89">
        <f t="shared" si="2"/>
        <v>4</v>
      </c>
      <c r="G11" s="89">
        <f t="shared" si="3"/>
        <v>56</v>
      </c>
      <c r="H11" s="89">
        <f t="shared" si="4"/>
        <v>4</v>
      </c>
      <c r="I11" s="89">
        <f t="shared" si="5"/>
        <v>72</v>
      </c>
      <c r="J11" s="89">
        <f t="shared" si="14"/>
        <v>1.6</v>
      </c>
      <c r="K11" s="89">
        <f t="shared" si="6"/>
        <v>3.2</v>
      </c>
      <c r="L11" s="89">
        <v>3</v>
      </c>
      <c r="M11" s="89">
        <v>12</v>
      </c>
      <c r="N11" s="89">
        <f t="shared" si="7"/>
        <v>36</v>
      </c>
      <c r="O11" s="89">
        <v>2</v>
      </c>
      <c r="P11" s="89">
        <v>10</v>
      </c>
      <c r="Q11" s="89">
        <f t="shared" si="8"/>
        <v>20</v>
      </c>
      <c r="R11" s="89">
        <f t="shared" si="9"/>
        <v>56</v>
      </c>
      <c r="S11" s="89">
        <f t="shared" si="10"/>
        <v>68.8</v>
      </c>
      <c r="T11" s="89">
        <f t="shared" si="11"/>
        <v>71.2</v>
      </c>
      <c r="U11" s="89">
        <f t="shared" si="15"/>
        <v>4</v>
      </c>
      <c r="V11" s="89">
        <f t="shared" si="12"/>
        <v>12</v>
      </c>
      <c r="Y11" s="6" t="s">
        <v>172</v>
      </c>
      <c r="Z11" s="6">
        <v>7</v>
      </c>
    </row>
    <row r="12" spans="1:26">
      <c r="A12" s="15">
        <v>7</v>
      </c>
      <c r="B12" s="15" t="s">
        <v>167</v>
      </c>
      <c r="C12" s="94">
        <f>VLOOKUP(B12,$Y$6:$Z$36,2,0)</f>
        <v>24</v>
      </c>
      <c r="D12" s="89">
        <f t="shared" si="0"/>
        <v>840</v>
      </c>
      <c r="E12" s="89">
        <f t="shared" si="1"/>
        <v>52</v>
      </c>
      <c r="F12" s="89">
        <f t="shared" si="2"/>
        <v>24</v>
      </c>
      <c r="G12" s="89">
        <f t="shared" si="3"/>
        <v>336</v>
      </c>
      <c r="H12" s="89">
        <f t="shared" si="4"/>
        <v>28</v>
      </c>
      <c r="I12" s="89">
        <f t="shared" si="5"/>
        <v>504</v>
      </c>
      <c r="J12" s="89">
        <f t="shared" si="14"/>
        <v>9.6</v>
      </c>
      <c r="K12" s="89">
        <f t="shared" si="6"/>
        <v>19.2</v>
      </c>
      <c r="L12" s="89">
        <v>4</v>
      </c>
      <c r="M12" s="89">
        <v>16</v>
      </c>
      <c r="N12" s="89">
        <f t="shared" si="7"/>
        <v>64</v>
      </c>
      <c r="O12" s="89">
        <v>10</v>
      </c>
      <c r="P12" s="89">
        <v>14</v>
      </c>
      <c r="Q12" s="89">
        <f t="shared" si="8"/>
        <v>140</v>
      </c>
      <c r="R12" s="89">
        <f t="shared" si="9"/>
        <v>204</v>
      </c>
      <c r="S12" s="89">
        <f t="shared" si="10"/>
        <v>616.79999999999995</v>
      </c>
      <c r="T12" s="89">
        <f t="shared" si="11"/>
        <v>223.20000000000005</v>
      </c>
      <c r="U12" s="89">
        <f t="shared" si="15"/>
        <v>12</v>
      </c>
      <c r="V12" s="89">
        <f t="shared" si="12"/>
        <v>64</v>
      </c>
      <c r="Y12" s="6" t="s">
        <v>178</v>
      </c>
      <c r="Z12" s="6">
        <v>9</v>
      </c>
    </row>
    <row r="13" spans="1:26">
      <c r="A13" s="15">
        <v>8</v>
      </c>
      <c r="B13" s="15" t="s">
        <v>168</v>
      </c>
      <c r="C13" s="94">
        <f t="shared" si="13"/>
        <v>12</v>
      </c>
      <c r="D13" s="89">
        <f t="shared" si="0"/>
        <v>420</v>
      </c>
      <c r="E13" s="89">
        <f t="shared" si="1"/>
        <v>26</v>
      </c>
      <c r="F13" s="89">
        <f t="shared" si="2"/>
        <v>12</v>
      </c>
      <c r="G13" s="89">
        <f t="shared" si="3"/>
        <v>168</v>
      </c>
      <c r="H13" s="89">
        <f t="shared" si="4"/>
        <v>14</v>
      </c>
      <c r="I13" s="89">
        <f t="shared" si="5"/>
        <v>252</v>
      </c>
      <c r="J13" s="89">
        <f t="shared" si="14"/>
        <v>4.8</v>
      </c>
      <c r="K13" s="89">
        <f t="shared" si="6"/>
        <v>9.6</v>
      </c>
      <c r="L13" s="89">
        <v>4</v>
      </c>
      <c r="M13" s="89">
        <v>12</v>
      </c>
      <c r="N13" s="89">
        <f t="shared" si="7"/>
        <v>48</v>
      </c>
      <c r="O13" s="89">
        <v>9</v>
      </c>
      <c r="P13" s="89">
        <v>10</v>
      </c>
      <c r="Q13" s="89">
        <f t="shared" si="8"/>
        <v>90</v>
      </c>
      <c r="R13" s="89">
        <f t="shared" si="9"/>
        <v>138</v>
      </c>
      <c r="S13" s="89">
        <f t="shared" si="10"/>
        <v>272.39999999999998</v>
      </c>
      <c r="T13" s="89">
        <f t="shared" si="11"/>
        <v>147.60000000000002</v>
      </c>
      <c r="U13" s="89">
        <f t="shared" si="15"/>
        <v>8</v>
      </c>
      <c r="V13" s="89">
        <f t="shared" si="12"/>
        <v>34</v>
      </c>
      <c r="W13" s="91"/>
      <c r="Y13" s="6" t="s">
        <v>189</v>
      </c>
      <c r="Z13" s="6">
        <v>12</v>
      </c>
    </row>
    <row r="14" spans="1:26">
      <c r="A14" s="15">
        <v>9</v>
      </c>
      <c r="B14" s="15" t="s">
        <v>169</v>
      </c>
      <c r="C14" s="94">
        <f t="shared" si="13"/>
        <v>33</v>
      </c>
      <c r="D14" s="89">
        <f t="shared" si="0"/>
        <v>1155</v>
      </c>
      <c r="E14" s="89">
        <f t="shared" si="1"/>
        <v>72</v>
      </c>
      <c r="F14" s="89">
        <f t="shared" si="2"/>
        <v>33</v>
      </c>
      <c r="G14" s="89">
        <f>F14*14</f>
        <v>462</v>
      </c>
      <c r="H14" s="89">
        <f t="shared" si="4"/>
        <v>39</v>
      </c>
      <c r="I14" s="89">
        <f t="shared" si="5"/>
        <v>702</v>
      </c>
      <c r="J14" s="89">
        <f t="shared" si="14"/>
        <v>13.2</v>
      </c>
      <c r="K14" s="89">
        <f t="shared" si="6"/>
        <v>26.4</v>
      </c>
      <c r="L14" s="89">
        <v>4</v>
      </c>
      <c r="M14" s="89">
        <v>16</v>
      </c>
      <c r="N14" s="89">
        <f t="shared" si="7"/>
        <v>64</v>
      </c>
      <c r="O14" s="89">
        <v>10</v>
      </c>
      <c r="P14" s="89">
        <v>14</v>
      </c>
      <c r="Q14" s="89">
        <f t="shared" si="8"/>
        <v>140</v>
      </c>
      <c r="R14" s="89">
        <f t="shared" si="9"/>
        <v>204</v>
      </c>
      <c r="S14" s="89">
        <f t="shared" si="10"/>
        <v>933.59999999999991</v>
      </c>
      <c r="T14" s="89">
        <f t="shared" si="11"/>
        <v>221.40000000000009</v>
      </c>
      <c r="U14" s="89">
        <f t="shared" si="15"/>
        <v>12</v>
      </c>
      <c r="V14" s="89">
        <f t="shared" si="12"/>
        <v>84</v>
      </c>
      <c r="W14" s="91"/>
      <c r="Y14" s="6" t="s">
        <v>173</v>
      </c>
      <c r="Z14" s="6">
        <v>19</v>
      </c>
    </row>
    <row r="15" spans="1:26">
      <c r="A15" s="15">
        <v>10</v>
      </c>
      <c r="B15" s="15" t="s">
        <v>193</v>
      </c>
      <c r="C15" s="94">
        <f t="shared" si="13"/>
        <v>6</v>
      </c>
      <c r="D15" s="89">
        <f t="shared" si="0"/>
        <v>210</v>
      </c>
      <c r="E15" s="89">
        <f t="shared" si="1"/>
        <v>13</v>
      </c>
      <c r="F15" s="89">
        <f t="shared" si="2"/>
        <v>6</v>
      </c>
      <c r="G15" s="89">
        <f t="shared" si="3"/>
        <v>84</v>
      </c>
      <c r="H15" s="89">
        <f t="shared" si="4"/>
        <v>7</v>
      </c>
      <c r="I15" s="89">
        <f t="shared" si="5"/>
        <v>126</v>
      </c>
      <c r="J15" s="89">
        <f t="shared" si="14"/>
        <v>2.4</v>
      </c>
      <c r="K15" s="89">
        <f t="shared" si="6"/>
        <v>4.8</v>
      </c>
      <c r="L15" s="89">
        <v>3</v>
      </c>
      <c r="M15" s="89">
        <v>12</v>
      </c>
      <c r="N15" s="89">
        <f t="shared" si="7"/>
        <v>36</v>
      </c>
      <c r="O15" s="89">
        <v>2</v>
      </c>
      <c r="P15" s="89">
        <v>10</v>
      </c>
      <c r="Q15" s="89">
        <f t="shared" si="8"/>
        <v>20</v>
      </c>
      <c r="R15" s="89">
        <f t="shared" si="9"/>
        <v>56</v>
      </c>
      <c r="S15" s="89">
        <f t="shared" si="10"/>
        <v>149.19999999999999</v>
      </c>
      <c r="T15" s="89">
        <f t="shared" si="11"/>
        <v>60.800000000000011</v>
      </c>
      <c r="U15" s="89">
        <f t="shared" si="15"/>
        <v>3</v>
      </c>
      <c r="V15" s="89">
        <f t="shared" si="12"/>
        <v>16</v>
      </c>
      <c r="W15" s="91"/>
      <c r="Y15" s="6" t="s">
        <v>174</v>
      </c>
      <c r="Z15" s="6">
        <v>16</v>
      </c>
    </row>
    <row r="16" spans="1:26" s="92" customFormat="1">
      <c r="A16" s="15">
        <v>11</v>
      </c>
      <c r="B16" s="15" t="s">
        <v>179</v>
      </c>
      <c r="C16" s="94">
        <f t="shared" si="13"/>
        <v>8</v>
      </c>
      <c r="D16" s="89">
        <f t="shared" si="0"/>
        <v>280</v>
      </c>
      <c r="E16" s="89">
        <f t="shared" si="1"/>
        <v>17</v>
      </c>
      <c r="F16" s="89">
        <f t="shared" si="2"/>
        <v>8</v>
      </c>
      <c r="G16" s="89">
        <f t="shared" si="3"/>
        <v>112</v>
      </c>
      <c r="H16" s="89">
        <f t="shared" si="4"/>
        <v>9</v>
      </c>
      <c r="I16" s="89">
        <f t="shared" si="5"/>
        <v>162</v>
      </c>
      <c r="J16" s="89">
        <f t="shared" si="14"/>
        <v>3.2</v>
      </c>
      <c r="K16" s="89">
        <f t="shared" si="6"/>
        <v>6.4</v>
      </c>
      <c r="L16" s="89">
        <v>4</v>
      </c>
      <c r="M16" s="89">
        <v>12</v>
      </c>
      <c r="N16" s="89">
        <f t="shared" si="7"/>
        <v>48</v>
      </c>
      <c r="O16" s="89">
        <v>4</v>
      </c>
      <c r="P16" s="89">
        <v>10</v>
      </c>
      <c r="Q16" s="89">
        <f t="shared" si="8"/>
        <v>40</v>
      </c>
      <c r="R16" s="89">
        <f t="shared" si="9"/>
        <v>88</v>
      </c>
      <c r="S16" s="89">
        <f t="shared" si="10"/>
        <v>179.60000000000002</v>
      </c>
      <c r="T16" s="89">
        <f t="shared" si="11"/>
        <v>100.39999999999998</v>
      </c>
      <c r="U16" s="89">
        <f t="shared" si="15"/>
        <v>6</v>
      </c>
      <c r="V16" s="89">
        <f t="shared" si="12"/>
        <v>23</v>
      </c>
      <c r="W16" s="91"/>
      <c r="Y16" s="6" t="s">
        <v>166</v>
      </c>
      <c r="Z16" s="6">
        <v>3</v>
      </c>
    </row>
    <row r="17" spans="1:26" s="92" customFormat="1">
      <c r="A17" s="15">
        <v>12</v>
      </c>
      <c r="B17" s="15" t="s">
        <v>177</v>
      </c>
      <c r="C17" s="94">
        <f t="shared" si="13"/>
        <v>4</v>
      </c>
      <c r="D17" s="89">
        <f t="shared" si="0"/>
        <v>140</v>
      </c>
      <c r="E17" s="89">
        <f t="shared" si="1"/>
        <v>8</v>
      </c>
      <c r="F17" s="89">
        <f t="shared" si="2"/>
        <v>4</v>
      </c>
      <c r="G17" s="89">
        <f t="shared" si="3"/>
        <v>56</v>
      </c>
      <c r="H17" s="89">
        <f t="shared" si="4"/>
        <v>4</v>
      </c>
      <c r="I17" s="89">
        <f t="shared" si="5"/>
        <v>72</v>
      </c>
      <c r="J17" s="89">
        <f t="shared" si="14"/>
        <v>1.6</v>
      </c>
      <c r="K17" s="89">
        <f t="shared" si="6"/>
        <v>3.2</v>
      </c>
      <c r="L17" s="89">
        <v>3</v>
      </c>
      <c r="M17" s="89">
        <v>12</v>
      </c>
      <c r="N17" s="89">
        <f t="shared" si="7"/>
        <v>36</v>
      </c>
      <c r="O17" s="89">
        <v>2</v>
      </c>
      <c r="P17" s="89">
        <v>10</v>
      </c>
      <c r="Q17" s="89">
        <f t="shared" si="8"/>
        <v>20</v>
      </c>
      <c r="R17" s="89">
        <f t="shared" si="9"/>
        <v>56</v>
      </c>
      <c r="S17" s="89">
        <f t="shared" si="10"/>
        <v>68.8</v>
      </c>
      <c r="T17" s="89">
        <f t="shared" si="11"/>
        <v>71.2</v>
      </c>
      <c r="U17" s="89">
        <f t="shared" si="15"/>
        <v>4</v>
      </c>
      <c r="V17" s="89">
        <f t="shared" si="12"/>
        <v>12</v>
      </c>
      <c r="W17" s="91"/>
      <c r="Y17" s="6" t="s">
        <v>182</v>
      </c>
      <c r="Z17" s="6">
        <v>4</v>
      </c>
    </row>
    <row r="18" spans="1:26" s="90" customFormat="1">
      <c r="A18" s="15">
        <v>13</v>
      </c>
      <c r="B18" s="15" t="s">
        <v>190</v>
      </c>
      <c r="C18" s="94">
        <f t="shared" si="13"/>
        <v>3</v>
      </c>
      <c r="D18" s="89">
        <f t="shared" si="0"/>
        <v>105</v>
      </c>
      <c r="E18" s="89">
        <f t="shared" si="1"/>
        <v>6</v>
      </c>
      <c r="F18" s="89">
        <f t="shared" si="2"/>
        <v>3</v>
      </c>
      <c r="G18" s="89">
        <f t="shared" si="3"/>
        <v>42</v>
      </c>
      <c r="H18" s="89">
        <f t="shared" si="4"/>
        <v>3</v>
      </c>
      <c r="I18" s="89">
        <f t="shared" si="5"/>
        <v>54</v>
      </c>
      <c r="J18" s="89">
        <f t="shared" si="14"/>
        <v>1.2</v>
      </c>
      <c r="K18" s="89">
        <f t="shared" si="6"/>
        <v>2.4</v>
      </c>
      <c r="L18" s="89">
        <v>3</v>
      </c>
      <c r="M18" s="89">
        <v>12</v>
      </c>
      <c r="N18" s="89">
        <f t="shared" si="7"/>
        <v>36</v>
      </c>
      <c r="O18" s="89">
        <v>2</v>
      </c>
      <c r="P18" s="89">
        <v>10</v>
      </c>
      <c r="Q18" s="89">
        <f t="shared" si="8"/>
        <v>20</v>
      </c>
      <c r="R18" s="89">
        <f t="shared" si="9"/>
        <v>56</v>
      </c>
      <c r="S18" s="89">
        <f t="shared" si="10"/>
        <v>37.599999999999994</v>
      </c>
      <c r="T18" s="89">
        <f t="shared" si="11"/>
        <v>67.400000000000006</v>
      </c>
      <c r="U18" s="89">
        <f t="shared" si="15"/>
        <v>4</v>
      </c>
      <c r="V18" s="89">
        <f t="shared" si="12"/>
        <v>10</v>
      </c>
      <c r="W18" s="91"/>
      <c r="Y18" s="6" t="s">
        <v>183</v>
      </c>
      <c r="Z18" s="6">
        <v>5</v>
      </c>
    </row>
    <row r="19" spans="1:26">
      <c r="A19" s="15">
        <v>14</v>
      </c>
      <c r="B19" s="15" t="s">
        <v>184</v>
      </c>
      <c r="C19" s="94">
        <f t="shared" si="13"/>
        <v>5</v>
      </c>
      <c r="D19" s="89">
        <f t="shared" si="0"/>
        <v>175</v>
      </c>
      <c r="E19" s="89">
        <f t="shared" si="1"/>
        <v>11</v>
      </c>
      <c r="F19" s="89">
        <f t="shared" si="2"/>
        <v>5</v>
      </c>
      <c r="G19" s="89">
        <f t="shared" si="3"/>
        <v>70</v>
      </c>
      <c r="H19" s="89">
        <f t="shared" si="4"/>
        <v>6</v>
      </c>
      <c r="I19" s="89">
        <f t="shared" si="5"/>
        <v>108</v>
      </c>
      <c r="J19" s="89">
        <f t="shared" si="14"/>
        <v>2</v>
      </c>
      <c r="K19" s="89">
        <f t="shared" si="6"/>
        <v>4</v>
      </c>
      <c r="L19" s="89">
        <v>3</v>
      </c>
      <c r="M19" s="89">
        <v>12</v>
      </c>
      <c r="N19" s="89">
        <f t="shared" si="7"/>
        <v>36</v>
      </c>
      <c r="O19" s="89">
        <v>2</v>
      </c>
      <c r="P19" s="89">
        <v>10</v>
      </c>
      <c r="Q19" s="89">
        <f t="shared" si="8"/>
        <v>20</v>
      </c>
      <c r="R19" s="89">
        <f t="shared" si="9"/>
        <v>56</v>
      </c>
      <c r="S19" s="89">
        <f t="shared" si="10"/>
        <v>118</v>
      </c>
      <c r="T19" s="89">
        <f t="shared" si="11"/>
        <v>57</v>
      </c>
      <c r="U19" s="89">
        <f t="shared" si="15"/>
        <v>3</v>
      </c>
      <c r="V19" s="89">
        <f t="shared" si="12"/>
        <v>14</v>
      </c>
      <c r="W19" s="91"/>
      <c r="Y19" s="6" t="s">
        <v>186</v>
      </c>
      <c r="Z19" s="6">
        <v>6</v>
      </c>
    </row>
    <row r="20" spans="1:26">
      <c r="A20" s="15">
        <v>15</v>
      </c>
      <c r="B20" s="15" t="s">
        <v>185</v>
      </c>
      <c r="C20" s="94">
        <f t="shared" si="13"/>
        <v>3</v>
      </c>
      <c r="D20" s="89">
        <f t="shared" si="0"/>
        <v>105</v>
      </c>
      <c r="E20" s="89">
        <f t="shared" si="1"/>
        <v>6</v>
      </c>
      <c r="F20" s="89">
        <f t="shared" si="2"/>
        <v>3</v>
      </c>
      <c r="G20" s="89">
        <f t="shared" si="3"/>
        <v>42</v>
      </c>
      <c r="H20" s="89">
        <f t="shared" si="4"/>
        <v>3</v>
      </c>
      <c r="I20" s="89">
        <f t="shared" si="5"/>
        <v>54</v>
      </c>
      <c r="J20" s="89">
        <f t="shared" si="14"/>
        <v>1.2</v>
      </c>
      <c r="K20" s="89">
        <f t="shared" si="6"/>
        <v>2.4</v>
      </c>
      <c r="L20" s="89">
        <v>3</v>
      </c>
      <c r="M20" s="89">
        <v>12</v>
      </c>
      <c r="N20" s="89">
        <f t="shared" si="7"/>
        <v>36</v>
      </c>
      <c r="O20" s="89">
        <v>2</v>
      </c>
      <c r="P20" s="89">
        <v>10</v>
      </c>
      <c r="Q20" s="89">
        <f t="shared" si="8"/>
        <v>20</v>
      </c>
      <c r="R20" s="89">
        <f t="shared" si="9"/>
        <v>56</v>
      </c>
      <c r="S20" s="89">
        <f t="shared" si="10"/>
        <v>37.599999999999994</v>
      </c>
      <c r="T20" s="89">
        <f t="shared" si="11"/>
        <v>67.400000000000006</v>
      </c>
      <c r="U20" s="89">
        <f t="shared" si="15"/>
        <v>4</v>
      </c>
      <c r="V20" s="89">
        <f t="shared" si="12"/>
        <v>10</v>
      </c>
      <c r="W20" s="91"/>
      <c r="Y20" s="6" t="s">
        <v>187</v>
      </c>
      <c r="Z20" s="6">
        <v>3</v>
      </c>
    </row>
    <row r="21" spans="1:26">
      <c r="A21" s="15">
        <v>16</v>
      </c>
      <c r="B21" s="15" t="s">
        <v>191</v>
      </c>
      <c r="C21" s="94">
        <f t="shared" si="13"/>
        <v>3</v>
      </c>
      <c r="D21" s="89">
        <f t="shared" si="0"/>
        <v>105</v>
      </c>
      <c r="E21" s="89">
        <f t="shared" si="1"/>
        <v>6</v>
      </c>
      <c r="F21" s="89">
        <f t="shared" si="2"/>
        <v>3</v>
      </c>
      <c r="G21" s="89">
        <f t="shared" si="3"/>
        <v>42</v>
      </c>
      <c r="H21" s="89">
        <f t="shared" si="4"/>
        <v>3</v>
      </c>
      <c r="I21" s="89">
        <f t="shared" si="5"/>
        <v>54</v>
      </c>
      <c r="J21" s="89">
        <f t="shared" si="14"/>
        <v>1.2</v>
      </c>
      <c r="K21" s="89">
        <f t="shared" si="6"/>
        <v>2.4</v>
      </c>
      <c r="L21" s="89">
        <v>3</v>
      </c>
      <c r="M21" s="89">
        <v>12</v>
      </c>
      <c r="N21" s="89">
        <f t="shared" si="7"/>
        <v>36</v>
      </c>
      <c r="O21" s="89">
        <v>2</v>
      </c>
      <c r="P21" s="89">
        <v>10</v>
      </c>
      <c r="Q21" s="89">
        <f t="shared" si="8"/>
        <v>20</v>
      </c>
      <c r="R21" s="89">
        <f t="shared" si="9"/>
        <v>56</v>
      </c>
      <c r="S21" s="89">
        <f t="shared" si="10"/>
        <v>37.599999999999994</v>
      </c>
      <c r="T21" s="89">
        <f t="shared" si="11"/>
        <v>67.400000000000006</v>
      </c>
      <c r="U21" s="89">
        <f t="shared" si="15"/>
        <v>4</v>
      </c>
      <c r="V21" s="89">
        <f t="shared" si="12"/>
        <v>10</v>
      </c>
      <c r="W21" s="91"/>
      <c r="Y21" s="6" t="s">
        <v>188</v>
      </c>
      <c r="Z21" s="6">
        <v>4</v>
      </c>
    </row>
    <row r="22" spans="1:26">
      <c r="A22" s="15">
        <v>17</v>
      </c>
      <c r="B22" s="15" t="s">
        <v>192</v>
      </c>
      <c r="C22" s="94">
        <f t="shared" si="13"/>
        <v>4</v>
      </c>
      <c r="D22" s="89">
        <f t="shared" si="0"/>
        <v>140</v>
      </c>
      <c r="E22" s="89">
        <f t="shared" si="1"/>
        <v>8</v>
      </c>
      <c r="F22" s="89">
        <f t="shared" si="2"/>
        <v>4</v>
      </c>
      <c r="G22" s="89">
        <f t="shared" si="3"/>
        <v>56</v>
      </c>
      <c r="H22" s="89">
        <f t="shared" si="4"/>
        <v>4</v>
      </c>
      <c r="I22" s="89">
        <f t="shared" si="5"/>
        <v>72</v>
      </c>
      <c r="J22" s="89">
        <f t="shared" si="14"/>
        <v>1.6</v>
      </c>
      <c r="K22" s="89">
        <f t="shared" si="6"/>
        <v>3.2</v>
      </c>
      <c r="L22" s="89">
        <v>3</v>
      </c>
      <c r="M22" s="89">
        <v>12</v>
      </c>
      <c r="N22" s="89">
        <f t="shared" si="7"/>
        <v>36</v>
      </c>
      <c r="O22" s="89">
        <v>2</v>
      </c>
      <c r="P22" s="89">
        <v>10</v>
      </c>
      <c r="Q22" s="89">
        <f t="shared" si="8"/>
        <v>20</v>
      </c>
      <c r="R22" s="89">
        <f t="shared" si="9"/>
        <v>56</v>
      </c>
      <c r="S22" s="89">
        <f t="shared" si="10"/>
        <v>68.8</v>
      </c>
      <c r="T22" s="89">
        <f t="shared" si="11"/>
        <v>71.2</v>
      </c>
      <c r="U22" s="89">
        <f t="shared" si="15"/>
        <v>4</v>
      </c>
      <c r="V22" s="89">
        <f t="shared" si="12"/>
        <v>12</v>
      </c>
      <c r="W22" s="91"/>
      <c r="Y22" s="6" t="s">
        <v>167</v>
      </c>
      <c r="Z22" s="6">
        <v>24</v>
      </c>
    </row>
    <row r="23" spans="1:26">
      <c r="A23" s="15">
        <v>18</v>
      </c>
      <c r="B23" s="15" t="s">
        <v>175</v>
      </c>
      <c r="C23" s="94">
        <f t="shared" si="13"/>
        <v>3</v>
      </c>
      <c r="D23" s="89">
        <f t="shared" si="0"/>
        <v>105</v>
      </c>
      <c r="E23" s="89">
        <f t="shared" si="1"/>
        <v>6</v>
      </c>
      <c r="F23" s="89">
        <f t="shared" si="2"/>
        <v>3</v>
      </c>
      <c r="G23" s="89">
        <f t="shared" si="3"/>
        <v>42</v>
      </c>
      <c r="H23" s="89">
        <f t="shared" si="4"/>
        <v>3</v>
      </c>
      <c r="I23" s="89">
        <f t="shared" si="5"/>
        <v>54</v>
      </c>
      <c r="J23" s="89">
        <f t="shared" si="14"/>
        <v>1.2</v>
      </c>
      <c r="K23" s="89">
        <f t="shared" si="6"/>
        <v>2.4</v>
      </c>
      <c r="L23" s="89">
        <v>3</v>
      </c>
      <c r="M23" s="89">
        <v>12</v>
      </c>
      <c r="N23" s="89">
        <f t="shared" si="7"/>
        <v>36</v>
      </c>
      <c r="O23" s="89">
        <v>2</v>
      </c>
      <c r="P23" s="89">
        <v>10</v>
      </c>
      <c r="Q23" s="89">
        <f t="shared" si="8"/>
        <v>20</v>
      </c>
      <c r="R23" s="89">
        <f t="shared" si="9"/>
        <v>56</v>
      </c>
      <c r="S23" s="89">
        <f t="shared" si="10"/>
        <v>37.599999999999994</v>
      </c>
      <c r="T23" s="89">
        <f t="shared" si="11"/>
        <v>67.400000000000006</v>
      </c>
      <c r="U23" s="89">
        <f t="shared" si="15"/>
        <v>4</v>
      </c>
      <c r="V23" s="89">
        <f t="shared" si="12"/>
        <v>10</v>
      </c>
      <c r="W23" s="91"/>
      <c r="Y23" s="6" t="s">
        <v>168</v>
      </c>
      <c r="Z23" s="6">
        <v>12</v>
      </c>
    </row>
    <row r="24" spans="1:26">
      <c r="A24" s="15">
        <v>19</v>
      </c>
      <c r="B24" s="15" t="s">
        <v>176</v>
      </c>
      <c r="C24" s="94">
        <f t="shared" si="13"/>
        <v>3</v>
      </c>
      <c r="D24" s="89">
        <f t="shared" si="0"/>
        <v>105</v>
      </c>
      <c r="E24" s="89">
        <f t="shared" si="1"/>
        <v>6</v>
      </c>
      <c r="F24" s="89">
        <f t="shared" si="2"/>
        <v>3</v>
      </c>
      <c r="G24" s="89">
        <f t="shared" si="3"/>
        <v>42</v>
      </c>
      <c r="H24" s="89">
        <f t="shared" si="4"/>
        <v>3</v>
      </c>
      <c r="I24" s="89">
        <f t="shared" si="5"/>
        <v>54</v>
      </c>
      <c r="J24" s="89">
        <f t="shared" si="14"/>
        <v>1.2</v>
      </c>
      <c r="K24" s="89">
        <f t="shared" si="6"/>
        <v>2.4</v>
      </c>
      <c r="L24" s="89">
        <v>3</v>
      </c>
      <c r="M24" s="89">
        <v>12</v>
      </c>
      <c r="N24" s="89">
        <f t="shared" si="7"/>
        <v>36</v>
      </c>
      <c r="O24" s="89">
        <v>2</v>
      </c>
      <c r="P24" s="89">
        <v>10</v>
      </c>
      <c r="Q24" s="89">
        <f t="shared" si="8"/>
        <v>20</v>
      </c>
      <c r="R24" s="89">
        <f t="shared" si="9"/>
        <v>56</v>
      </c>
      <c r="S24" s="89">
        <f t="shared" si="10"/>
        <v>37.599999999999994</v>
      </c>
      <c r="T24" s="89">
        <f t="shared" si="11"/>
        <v>67.400000000000006</v>
      </c>
      <c r="U24" s="89">
        <f t="shared" si="15"/>
        <v>4</v>
      </c>
      <c r="V24" s="89">
        <f t="shared" si="12"/>
        <v>10</v>
      </c>
      <c r="W24" s="91"/>
      <c r="Y24" s="6" t="s">
        <v>169</v>
      </c>
      <c r="Z24" s="6">
        <v>33</v>
      </c>
    </row>
    <row r="25" spans="1:26" s="92" customFormat="1">
      <c r="A25" s="15">
        <v>20</v>
      </c>
      <c r="B25" s="15" t="s">
        <v>180</v>
      </c>
      <c r="C25" s="94">
        <f t="shared" si="13"/>
        <v>3</v>
      </c>
      <c r="D25" s="89">
        <f t="shared" si="0"/>
        <v>105</v>
      </c>
      <c r="E25" s="89">
        <f t="shared" si="1"/>
        <v>6</v>
      </c>
      <c r="F25" s="89">
        <f t="shared" si="2"/>
        <v>3</v>
      </c>
      <c r="G25" s="89">
        <f t="shared" si="3"/>
        <v>42</v>
      </c>
      <c r="H25" s="89">
        <f t="shared" si="4"/>
        <v>3</v>
      </c>
      <c r="I25" s="89">
        <f t="shared" si="5"/>
        <v>54</v>
      </c>
      <c r="J25" s="89">
        <f t="shared" si="14"/>
        <v>1.2</v>
      </c>
      <c r="K25" s="89">
        <f t="shared" si="6"/>
        <v>2.4</v>
      </c>
      <c r="L25" s="89">
        <v>3</v>
      </c>
      <c r="M25" s="89">
        <v>12</v>
      </c>
      <c r="N25" s="89">
        <f t="shared" si="7"/>
        <v>36</v>
      </c>
      <c r="O25" s="89">
        <v>2</v>
      </c>
      <c r="P25" s="89">
        <v>10</v>
      </c>
      <c r="Q25" s="89">
        <f t="shared" si="8"/>
        <v>20</v>
      </c>
      <c r="R25" s="89">
        <f t="shared" si="9"/>
        <v>56</v>
      </c>
      <c r="S25" s="89">
        <f t="shared" si="10"/>
        <v>37.599999999999994</v>
      </c>
      <c r="T25" s="89">
        <f t="shared" si="11"/>
        <v>67.400000000000006</v>
      </c>
      <c r="U25" s="89">
        <f t="shared" si="15"/>
        <v>4</v>
      </c>
      <c r="V25" s="89">
        <f t="shared" si="12"/>
        <v>10</v>
      </c>
      <c r="W25" s="91"/>
      <c r="Y25" s="6" t="s">
        <v>193</v>
      </c>
      <c r="Z25" s="6">
        <v>6</v>
      </c>
    </row>
    <row r="26" spans="1:26">
      <c r="A26" s="15">
        <v>21</v>
      </c>
      <c r="B26" s="15" t="s">
        <v>181</v>
      </c>
      <c r="C26" s="94">
        <f t="shared" si="13"/>
        <v>3</v>
      </c>
      <c r="D26" s="89">
        <f t="shared" si="0"/>
        <v>105</v>
      </c>
      <c r="E26" s="89">
        <f t="shared" si="1"/>
        <v>6</v>
      </c>
      <c r="F26" s="89">
        <f t="shared" si="2"/>
        <v>3</v>
      </c>
      <c r="G26" s="89">
        <f t="shared" si="3"/>
        <v>42</v>
      </c>
      <c r="H26" s="89">
        <f t="shared" si="4"/>
        <v>3</v>
      </c>
      <c r="I26" s="89">
        <f t="shared" si="5"/>
        <v>54</v>
      </c>
      <c r="J26" s="89">
        <f t="shared" si="14"/>
        <v>1.2</v>
      </c>
      <c r="K26" s="89">
        <f t="shared" si="6"/>
        <v>2.4</v>
      </c>
      <c r="L26" s="89">
        <v>3</v>
      </c>
      <c r="M26" s="89">
        <v>12</v>
      </c>
      <c r="N26" s="89">
        <f t="shared" si="7"/>
        <v>36</v>
      </c>
      <c r="O26" s="89">
        <v>2</v>
      </c>
      <c r="P26" s="89">
        <v>10</v>
      </c>
      <c r="Q26" s="89">
        <f t="shared" si="8"/>
        <v>20</v>
      </c>
      <c r="R26" s="89">
        <f t="shared" si="9"/>
        <v>56</v>
      </c>
      <c r="S26" s="89">
        <f t="shared" si="10"/>
        <v>37.599999999999994</v>
      </c>
      <c r="T26" s="89">
        <f t="shared" si="11"/>
        <v>67.400000000000006</v>
      </c>
      <c r="U26" s="89">
        <f t="shared" si="15"/>
        <v>4</v>
      </c>
      <c r="V26" s="89">
        <f t="shared" si="12"/>
        <v>10</v>
      </c>
      <c r="W26" s="91"/>
      <c r="Y26" s="6" t="s">
        <v>179</v>
      </c>
      <c r="Z26" s="6">
        <v>8</v>
      </c>
    </row>
    <row r="27" spans="1:26">
      <c r="A27" s="93"/>
      <c r="B27" s="93"/>
      <c r="C27" s="89">
        <f>SUM(C6:C26)</f>
        <v>142</v>
      </c>
      <c r="D27" s="89"/>
      <c r="E27" s="89">
        <f>SUM(E6:E26)</f>
        <v>301</v>
      </c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>
        <f>SUM(U6:U26)</f>
        <v>102</v>
      </c>
      <c r="V27" s="89">
        <f>SUM(V6:V26)</f>
        <v>403</v>
      </c>
      <c r="Y27" s="6" t="s">
        <v>177</v>
      </c>
      <c r="Z27" s="6">
        <v>4</v>
      </c>
    </row>
    <row r="28" spans="1:26">
      <c r="Y28" s="6" t="s">
        <v>190</v>
      </c>
      <c r="Z28" s="6">
        <v>3</v>
      </c>
    </row>
    <row r="29" spans="1:26">
      <c r="Y29" s="6" t="s">
        <v>184</v>
      </c>
      <c r="Z29" s="6">
        <v>5</v>
      </c>
    </row>
    <row r="30" spans="1:26">
      <c r="Y30" s="6" t="s">
        <v>185</v>
      </c>
      <c r="Z30" s="6">
        <v>3</v>
      </c>
    </row>
    <row r="31" spans="1:26">
      <c r="Y31" s="6" t="s">
        <v>191</v>
      </c>
      <c r="Z31" s="6">
        <v>3</v>
      </c>
    </row>
    <row r="32" spans="1:26">
      <c r="Y32" s="6" t="s">
        <v>192</v>
      </c>
      <c r="Z32" s="6">
        <v>4</v>
      </c>
    </row>
    <row r="33" spans="25:26">
      <c r="Y33" s="6" t="s">
        <v>175</v>
      </c>
      <c r="Z33" s="6">
        <v>3</v>
      </c>
    </row>
    <row r="34" spans="25:26">
      <c r="Y34" s="6" t="s">
        <v>176</v>
      </c>
      <c r="Z34" s="6">
        <v>3</v>
      </c>
    </row>
    <row r="35" spans="25:26">
      <c r="Y35" s="6" t="s">
        <v>180</v>
      </c>
      <c r="Z35" s="6">
        <v>3</v>
      </c>
    </row>
    <row r="36" spans="25:26">
      <c r="Y36" s="6" t="s">
        <v>181</v>
      </c>
      <c r="Z36" s="6">
        <v>3</v>
      </c>
    </row>
  </sheetData>
  <autoFilter ref="A5:W27"/>
  <mergeCells count="19">
    <mergeCell ref="R4:R5"/>
    <mergeCell ref="A1:V1"/>
    <mergeCell ref="A2:V2"/>
    <mergeCell ref="A3:A5"/>
    <mergeCell ref="B3:B5"/>
    <mergeCell ref="C3:C5"/>
    <mergeCell ref="D3:D5"/>
    <mergeCell ref="E3:E5"/>
    <mergeCell ref="F3:K3"/>
    <mergeCell ref="L3:R3"/>
    <mergeCell ref="S3:S5"/>
    <mergeCell ref="T3:T5"/>
    <mergeCell ref="U3:U5"/>
    <mergeCell ref="V3:V5"/>
    <mergeCell ref="F4:G4"/>
    <mergeCell ref="H4:I4"/>
    <mergeCell ref="J4:K4"/>
    <mergeCell ref="L4:N4"/>
    <mergeCell ref="O4:Q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zoomScale="160" zoomScaleNormal="16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A14" sqref="A14:XFD14"/>
    </sheetView>
  </sheetViews>
  <sheetFormatPr defaultColWidth="8.875" defaultRowHeight="16.5"/>
  <cols>
    <col min="1" max="1" width="2.875" style="81" customWidth="1"/>
    <col min="2" max="2" width="7.5" style="81" customWidth="1"/>
    <col min="3" max="3" width="6" style="81" bestFit="1" customWidth="1"/>
    <col min="4" max="4" width="8.125" style="81" customWidth="1"/>
    <col min="5" max="5" width="5" style="81" customWidth="1"/>
    <col min="6" max="16384" width="8.875" style="81"/>
  </cols>
  <sheetData>
    <row r="1" spans="1:5" s="64" customFormat="1" ht="43.15" customHeight="1">
      <c r="A1" s="173" t="s">
        <v>103</v>
      </c>
      <c r="B1" s="174"/>
      <c r="C1" s="174"/>
      <c r="D1" s="174"/>
      <c r="E1" s="174"/>
    </row>
    <row r="2" spans="1:5" s="64" customFormat="1" ht="14.25" customHeight="1">
      <c r="A2" s="175" t="s">
        <v>104</v>
      </c>
      <c r="B2" s="175" t="s">
        <v>105</v>
      </c>
      <c r="C2" s="175" t="s">
        <v>106</v>
      </c>
      <c r="D2" s="176" t="s">
        <v>107</v>
      </c>
      <c r="E2" s="82"/>
    </row>
    <row r="3" spans="1:5" s="64" customFormat="1" ht="61.35" customHeight="1">
      <c r="A3" s="175"/>
      <c r="B3" s="175"/>
      <c r="C3" s="175"/>
      <c r="D3" s="176"/>
      <c r="E3" s="171" t="s">
        <v>108</v>
      </c>
    </row>
    <row r="4" spans="1:5" s="65" customFormat="1" ht="14.25" customHeight="1">
      <c r="A4" s="175"/>
      <c r="B4" s="175"/>
      <c r="C4" s="175"/>
      <c r="D4" s="176"/>
      <c r="E4" s="172"/>
    </row>
    <row r="5" spans="1:5" s="65" customFormat="1" ht="57" customHeight="1">
      <c r="A5" s="175"/>
      <c r="B5" s="175"/>
      <c r="C5" s="175"/>
      <c r="D5" s="176"/>
      <c r="E5" s="172"/>
    </row>
    <row r="6" spans="1:5" s="64" customFormat="1" ht="13.9" customHeight="1">
      <c r="A6" s="66">
        <v>1</v>
      </c>
      <c r="B6" s="67" t="s">
        <v>109</v>
      </c>
      <c r="C6" s="68" t="s">
        <v>110</v>
      </c>
      <c r="D6" s="69" t="s">
        <v>163</v>
      </c>
      <c r="E6" s="70">
        <v>18</v>
      </c>
    </row>
    <row r="7" spans="1:5" s="64" customFormat="1" ht="13.9" customHeight="1">
      <c r="A7" s="71">
        <v>2</v>
      </c>
      <c r="B7" s="67" t="s">
        <v>111</v>
      </c>
      <c r="C7" s="68" t="s">
        <v>110</v>
      </c>
      <c r="D7" s="72" t="s">
        <v>164</v>
      </c>
      <c r="E7" s="70">
        <v>28</v>
      </c>
    </row>
    <row r="8" spans="1:5" s="64" customFormat="1" ht="13.9" customHeight="1">
      <c r="A8" s="71">
        <v>3</v>
      </c>
      <c r="B8" s="67" t="s">
        <v>112</v>
      </c>
      <c r="C8" s="68" t="s">
        <v>110</v>
      </c>
      <c r="D8" s="72" t="s">
        <v>165</v>
      </c>
      <c r="E8" s="70">
        <v>49</v>
      </c>
    </row>
    <row r="9" spans="1:5" s="64" customFormat="1" ht="13.5" customHeight="1">
      <c r="A9" s="71">
        <v>4</v>
      </c>
      <c r="B9" s="67" t="s">
        <v>113</v>
      </c>
      <c r="C9" s="68" t="s">
        <v>110</v>
      </c>
      <c r="D9" s="72" t="s">
        <v>166</v>
      </c>
      <c r="E9" s="70">
        <v>3</v>
      </c>
    </row>
    <row r="10" spans="1:5" s="64" customFormat="1" ht="13.9" customHeight="1">
      <c r="A10" s="73">
        <v>5</v>
      </c>
      <c r="B10" s="67" t="s">
        <v>114</v>
      </c>
      <c r="C10" s="74" t="s">
        <v>115</v>
      </c>
      <c r="D10" s="75" t="s">
        <v>167</v>
      </c>
      <c r="E10" s="70">
        <v>24</v>
      </c>
    </row>
    <row r="11" spans="1:5" s="64" customFormat="1" ht="13.9" customHeight="1">
      <c r="A11" s="71">
        <v>6</v>
      </c>
      <c r="B11" s="67" t="s">
        <v>116</v>
      </c>
      <c r="C11" s="74" t="s">
        <v>115</v>
      </c>
      <c r="D11" s="72" t="s">
        <v>168</v>
      </c>
      <c r="E11" s="70">
        <v>12</v>
      </c>
    </row>
    <row r="12" spans="1:5" s="64" customFormat="1" ht="13.9" customHeight="1">
      <c r="A12" s="71">
        <v>7</v>
      </c>
      <c r="B12" s="67" t="s">
        <v>117</v>
      </c>
      <c r="C12" s="74" t="s">
        <v>118</v>
      </c>
      <c r="D12" s="72" t="s">
        <v>169</v>
      </c>
      <c r="E12" s="70">
        <v>33</v>
      </c>
    </row>
    <row r="13" spans="1:5" s="64" customFormat="1" ht="13.9" customHeight="1">
      <c r="A13" s="71">
        <v>8</v>
      </c>
      <c r="B13" s="67" t="s">
        <v>119</v>
      </c>
      <c r="C13" s="76" t="s">
        <v>120</v>
      </c>
      <c r="D13" s="72" t="s">
        <v>170</v>
      </c>
      <c r="E13" s="70">
        <v>34</v>
      </c>
    </row>
    <row r="14" spans="1:5" s="80" customFormat="1" ht="21">
      <c r="A14" s="71">
        <v>9</v>
      </c>
      <c r="B14" s="77" t="s">
        <v>121</v>
      </c>
      <c r="C14" s="76" t="s">
        <v>122</v>
      </c>
      <c r="D14" s="78" t="s">
        <v>171</v>
      </c>
      <c r="E14" s="79">
        <v>22</v>
      </c>
    </row>
    <row r="15" spans="1:5" s="64" customFormat="1" ht="13.9" customHeight="1">
      <c r="A15" s="73">
        <v>10</v>
      </c>
      <c r="B15" s="67" t="s">
        <v>123</v>
      </c>
      <c r="C15" s="76" t="s">
        <v>122</v>
      </c>
      <c r="D15" s="72" t="s">
        <v>172</v>
      </c>
      <c r="E15" s="70">
        <v>7</v>
      </c>
    </row>
    <row r="16" spans="1:5" s="64" customFormat="1" ht="13.9" customHeight="1">
      <c r="A16" s="71">
        <v>11</v>
      </c>
      <c r="B16" s="67" t="s">
        <v>124</v>
      </c>
      <c r="C16" s="76" t="s">
        <v>125</v>
      </c>
      <c r="D16" s="72" t="s">
        <v>173</v>
      </c>
      <c r="E16" s="70">
        <v>19</v>
      </c>
    </row>
    <row r="17" spans="1:5" s="64" customFormat="1" ht="13.9" customHeight="1">
      <c r="A17" s="71">
        <v>12</v>
      </c>
      <c r="B17" s="67" t="s">
        <v>126</v>
      </c>
      <c r="C17" s="76" t="s">
        <v>127</v>
      </c>
      <c r="D17" s="72" t="s">
        <v>174</v>
      </c>
      <c r="E17" s="70">
        <v>16</v>
      </c>
    </row>
    <row r="18" spans="1:5" s="64" customFormat="1" ht="13.9" customHeight="1">
      <c r="A18" s="71">
        <v>13</v>
      </c>
      <c r="B18" s="67" t="s">
        <v>128</v>
      </c>
      <c r="C18" s="76" t="s">
        <v>125</v>
      </c>
      <c r="D18" s="72" t="s">
        <v>175</v>
      </c>
      <c r="E18" s="70">
        <v>3</v>
      </c>
    </row>
    <row r="19" spans="1:5" s="64" customFormat="1" ht="13.9" customHeight="1">
      <c r="A19" s="71">
        <v>14</v>
      </c>
      <c r="B19" s="67" t="s">
        <v>129</v>
      </c>
      <c r="C19" s="76" t="s">
        <v>130</v>
      </c>
      <c r="D19" s="72" t="s">
        <v>176</v>
      </c>
      <c r="E19" s="70">
        <v>3</v>
      </c>
    </row>
    <row r="20" spans="1:5" s="64" customFormat="1" ht="13.9" customHeight="1">
      <c r="A20" s="73">
        <v>15</v>
      </c>
      <c r="B20" s="67" t="s">
        <v>131</v>
      </c>
      <c r="C20" s="74" t="s">
        <v>132</v>
      </c>
      <c r="D20" s="72" t="s">
        <v>177</v>
      </c>
      <c r="E20" s="70">
        <v>4</v>
      </c>
    </row>
    <row r="21" spans="1:5" s="64" customFormat="1" ht="13.9" customHeight="1">
      <c r="A21" s="71">
        <v>16</v>
      </c>
      <c r="B21" s="67" t="s">
        <v>133</v>
      </c>
      <c r="C21" s="76" t="s">
        <v>134</v>
      </c>
      <c r="D21" s="72" t="s">
        <v>178</v>
      </c>
      <c r="E21" s="70">
        <v>9</v>
      </c>
    </row>
    <row r="22" spans="1:5" s="64" customFormat="1" ht="13.9" customHeight="1">
      <c r="A22" s="71">
        <v>17</v>
      </c>
      <c r="B22" s="67" t="s">
        <v>135</v>
      </c>
      <c r="C22" s="76" t="s">
        <v>134</v>
      </c>
      <c r="D22" s="72" t="s">
        <v>179</v>
      </c>
      <c r="E22" s="70">
        <v>8</v>
      </c>
    </row>
    <row r="23" spans="1:5" s="64" customFormat="1" ht="13.9" customHeight="1">
      <c r="A23" s="71">
        <v>18</v>
      </c>
      <c r="B23" s="67" t="s">
        <v>136</v>
      </c>
      <c r="C23" s="76" t="s">
        <v>137</v>
      </c>
      <c r="D23" s="72" t="s">
        <v>180</v>
      </c>
      <c r="E23" s="70">
        <v>3</v>
      </c>
    </row>
    <row r="24" spans="1:5" s="64" customFormat="1" ht="13.9" customHeight="1">
      <c r="A24" s="71">
        <v>19</v>
      </c>
      <c r="B24" s="67" t="s">
        <v>138</v>
      </c>
      <c r="C24" s="76" t="s">
        <v>137</v>
      </c>
      <c r="D24" s="72" t="s">
        <v>181</v>
      </c>
      <c r="E24" s="70">
        <v>3</v>
      </c>
    </row>
    <row r="25" spans="1:5" s="64" customFormat="1" ht="13.9" customHeight="1">
      <c r="A25" s="73">
        <v>20</v>
      </c>
      <c r="B25" s="67" t="s">
        <v>139</v>
      </c>
      <c r="C25" s="74" t="s">
        <v>140</v>
      </c>
      <c r="D25" s="72" t="s">
        <v>182</v>
      </c>
      <c r="E25" s="70">
        <v>4</v>
      </c>
    </row>
    <row r="26" spans="1:5" s="64" customFormat="1" ht="13.9" customHeight="1">
      <c r="A26" s="71">
        <v>21</v>
      </c>
      <c r="B26" s="67" t="s">
        <v>141</v>
      </c>
      <c r="C26" s="74" t="s">
        <v>140</v>
      </c>
      <c r="D26" s="72" t="s">
        <v>183</v>
      </c>
      <c r="E26" s="70">
        <v>5</v>
      </c>
    </row>
    <row r="27" spans="1:5" s="64" customFormat="1" ht="13.9" customHeight="1">
      <c r="A27" s="71">
        <v>22</v>
      </c>
      <c r="B27" s="67" t="s">
        <v>142</v>
      </c>
      <c r="C27" s="76" t="s">
        <v>143</v>
      </c>
      <c r="D27" s="72" t="s">
        <v>184</v>
      </c>
      <c r="E27" s="70">
        <v>5</v>
      </c>
    </row>
    <row r="28" spans="1:5" s="64" customFormat="1" ht="13.9" customHeight="1">
      <c r="A28" s="71">
        <v>23</v>
      </c>
      <c r="B28" s="67" t="s">
        <v>144</v>
      </c>
      <c r="C28" s="76" t="s">
        <v>145</v>
      </c>
      <c r="D28" s="72" t="s">
        <v>185</v>
      </c>
      <c r="E28" s="70">
        <v>3</v>
      </c>
    </row>
    <row r="29" spans="1:5" s="64" customFormat="1" ht="13.9" customHeight="1">
      <c r="A29" s="71">
        <v>24</v>
      </c>
      <c r="B29" s="67" t="s">
        <v>146</v>
      </c>
      <c r="C29" s="76" t="s">
        <v>147</v>
      </c>
      <c r="D29" s="72" t="s">
        <v>186</v>
      </c>
      <c r="E29" s="70">
        <v>6</v>
      </c>
    </row>
    <row r="30" spans="1:5" s="64" customFormat="1" ht="13.9" customHeight="1">
      <c r="A30" s="73">
        <v>25</v>
      </c>
      <c r="B30" s="67" t="s">
        <v>148</v>
      </c>
      <c r="C30" s="76" t="s">
        <v>149</v>
      </c>
      <c r="D30" s="72" t="s">
        <v>187</v>
      </c>
      <c r="E30" s="70">
        <v>3</v>
      </c>
    </row>
    <row r="31" spans="1:5" s="64" customFormat="1" ht="13.9" customHeight="1">
      <c r="A31" s="71">
        <v>26</v>
      </c>
      <c r="B31" s="67" t="s">
        <v>150</v>
      </c>
      <c r="C31" s="76" t="s">
        <v>149</v>
      </c>
      <c r="D31" s="72" t="s">
        <v>188</v>
      </c>
      <c r="E31" s="70">
        <v>4</v>
      </c>
    </row>
    <row r="32" spans="1:5" s="64" customFormat="1" ht="13.9" customHeight="1">
      <c r="A32" s="71">
        <v>27</v>
      </c>
      <c r="B32" s="67" t="s">
        <v>151</v>
      </c>
      <c r="C32" s="76" t="s">
        <v>152</v>
      </c>
      <c r="D32" s="72" t="s">
        <v>189</v>
      </c>
      <c r="E32" s="70">
        <v>12</v>
      </c>
    </row>
    <row r="33" spans="1:5" s="64" customFormat="1" ht="13.9" customHeight="1">
      <c r="A33" s="71">
        <v>28</v>
      </c>
      <c r="B33" s="67" t="s">
        <v>153</v>
      </c>
      <c r="C33" s="76" t="s">
        <v>154</v>
      </c>
      <c r="D33" s="72" t="s">
        <v>190</v>
      </c>
      <c r="E33" s="70">
        <v>3</v>
      </c>
    </row>
    <row r="34" spans="1:5" s="64" customFormat="1" ht="13.9" customHeight="1">
      <c r="A34" s="71">
        <v>29</v>
      </c>
      <c r="B34" s="67" t="s">
        <v>155</v>
      </c>
      <c r="C34" s="76" t="s">
        <v>156</v>
      </c>
      <c r="D34" s="72" t="s">
        <v>191</v>
      </c>
      <c r="E34" s="70">
        <v>3</v>
      </c>
    </row>
    <row r="35" spans="1:5" s="64" customFormat="1" ht="13.9" customHeight="1">
      <c r="A35" s="73">
        <v>30</v>
      </c>
      <c r="B35" s="67" t="s">
        <v>157</v>
      </c>
      <c r="C35" s="76" t="s">
        <v>156</v>
      </c>
      <c r="D35" s="72" t="s">
        <v>192</v>
      </c>
      <c r="E35" s="70">
        <v>4</v>
      </c>
    </row>
    <row r="36" spans="1:5" s="64" customFormat="1" ht="13.9" customHeight="1">
      <c r="A36" s="71">
        <v>31</v>
      </c>
      <c r="B36" s="67" t="s">
        <v>158</v>
      </c>
      <c r="C36" s="76" t="s">
        <v>159</v>
      </c>
      <c r="D36" s="72" t="s">
        <v>193</v>
      </c>
      <c r="E36" s="70">
        <v>6</v>
      </c>
    </row>
    <row r="37" spans="1:5" s="64" customFormat="1" ht="13.9" customHeight="1">
      <c r="A37" s="71">
        <v>32</v>
      </c>
      <c r="B37" s="67" t="s">
        <v>160</v>
      </c>
      <c r="C37" s="76" t="s">
        <v>161</v>
      </c>
      <c r="D37" s="72" t="s">
        <v>194</v>
      </c>
      <c r="E37" s="70">
        <v>12</v>
      </c>
    </row>
    <row r="38" spans="1:5" s="64" customFormat="1" ht="13.9" customHeight="1">
      <c r="A38" s="168" t="s">
        <v>162</v>
      </c>
      <c r="B38" s="169"/>
      <c r="C38" s="169"/>
      <c r="D38" s="170"/>
      <c r="E38" s="70">
        <f t="shared" ref="E38" si="0">SUM(E6:E37)</f>
        <v>368</v>
      </c>
    </row>
  </sheetData>
  <autoFilter ref="A5:E38"/>
  <mergeCells count="7">
    <mergeCell ref="A38:D38"/>
    <mergeCell ref="E3:E5"/>
    <mergeCell ref="A1:E1"/>
    <mergeCell ref="A2:A5"/>
    <mergeCell ref="B2:B5"/>
    <mergeCell ref="C2:C5"/>
    <mergeCell ref="D2:D5"/>
  </mergeCells>
  <phoneticPr fontId="2" type="noConversion"/>
  <printOptions verticalCentered="1"/>
  <pageMargins left="0.39370078740157483" right="0.19685039370078741" top="0.19685039370078741" bottom="0.19685039370078741" header="0.11811023622047245" footer="0.11811023622047245"/>
  <pageSetup paperSize="9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zoomScale="118" zoomScaleNormal="118" workbookViewId="0">
      <pane xSplit="4" ySplit="5" topLeftCell="R6" activePane="bottomRight" state="frozen"/>
      <selection pane="topRight" activeCell="E1" sqref="E1"/>
      <selection pane="bottomLeft" activeCell="A6" sqref="A6"/>
      <selection pane="bottomRight" activeCell="A7" sqref="A7:IV8"/>
    </sheetView>
  </sheetViews>
  <sheetFormatPr defaultColWidth="8.875" defaultRowHeight="16.5"/>
  <cols>
    <col min="1" max="1" width="2.875" style="81" customWidth="1"/>
    <col min="2" max="2" width="7.5" style="81" customWidth="1"/>
    <col min="3" max="3" width="6" style="81" bestFit="1" customWidth="1"/>
    <col min="4" max="4" width="8.125" style="81" customWidth="1"/>
    <col min="5" max="5" width="6.875" style="81" customWidth="1"/>
    <col min="6" max="6" width="6.25" style="81" customWidth="1"/>
    <col min="7" max="7" width="6.5" style="81" customWidth="1"/>
    <col min="8" max="8" width="6.375" style="81" customWidth="1"/>
    <col min="9" max="9" width="5.5" style="81" customWidth="1"/>
    <col min="10" max="10" width="4.25" style="81" customWidth="1"/>
    <col min="11" max="11" width="5.5" style="81" customWidth="1"/>
    <col min="12" max="12" width="4.75" style="81" customWidth="1"/>
    <col min="13" max="13" width="6.75" style="81" customWidth="1"/>
    <col min="14" max="14" width="6" style="81" customWidth="1"/>
    <col min="15" max="15" width="6.5" style="81" customWidth="1"/>
    <col min="16" max="16" width="6.25" style="81" customWidth="1"/>
    <col min="17" max="17" width="5.25" style="118" customWidth="1"/>
    <col min="18" max="18" width="5.375" style="81" customWidth="1"/>
    <col min="19" max="19" width="4.875" style="81" customWidth="1"/>
    <col min="20" max="20" width="4.75" style="81" customWidth="1"/>
    <col min="21" max="21" width="5.5" style="81" customWidth="1"/>
    <col min="22" max="22" width="5.375" style="81" customWidth="1"/>
    <col min="23" max="23" width="6.125" style="81" customWidth="1"/>
    <col min="24" max="24" width="6.875" style="81" customWidth="1"/>
    <col min="25" max="26" width="5.375" style="81" customWidth="1"/>
    <col min="27" max="27" width="5" style="122" customWidth="1"/>
    <col min="28" max="28" width="5.125" style="81" customWidth="1"/>
    <col min="29" max="29" width="4.875" style="81" customWidth="1"/>
    <col min="30" max="30" width="5" style="118" customWidth="1"/>
    <col min="31" max="31" width="5.5" style="81" customWidth="1"/>
    <col min="32" max="32" width="5.625" style="81" customWidth="1"/>
    <col min="33" max="33" width="3.125" style="81" customWidth="1"/>
    <col min="34" max="34" width="4" style="81" customWidth="1"/>
    <col min="35" max="35" width="3.125" style="81" customWidth="1"/>
    <col min="36" max="36" width="2.625" style="81" customWidth="1"/>
    <col min="37" max="37" width="4.875" style="81" bestFit="1" customWidth="1"/>
    <col min="38" max="38" width="3.125" style="81" customWidth="1"/>
    <col min="39" max="39" width="4.875" style="123" customWidth="1"/>
    <col min="40" max="40" width="3.75" style="81" customWidth="1"/>
    <col min="41" max="41" width="8" style="124" customWidth="1"/>
    <col min="42" max="42" width="8.875" style="124" customWidth="1"/>
    <col min="43" max="46" width="6.375" style="81" customWidth="1"/>
    <col min="47" max="47" width="8.875" style="81" customWidth="1"/>
    <col min="48" max="256" width="8.875" style="81"/>
    <col min="257" max="257" width="2.875" style="81" customWidth="1"/>
    <col min="258" max="258" width="7.5" style="81" customWidth="1"/>
    <col min="259" max="259" width="6" style="81" bestFit="1" customWidth="1"/>
    <col min="260" max="260" width="8.125" style="81" customWidth="1"/>
    <col min="261" max="261" width="6.875" style="81" customWidth="1"/>
    <col min="262" max="262" width="6.25" style="81" customWidth="1"/>
    <col min="263" max="263" width="6.5" style="81" customWidth="1"/>
    <col min="264" max="264" width="6.375" style="81" customWidth="1"/>
    <col min="265" max="265" width="5.5" style="81" customWidth="1"/>
    <col min="266" max="266" width="4.25" style="81" customWidth="1"/>
    <col min="267" max="267" width="5.5" style="81" customWidth="1"/>
    <col min="268" max="268" width="4.75" style="81" customWidth="1"/>
    <col min="269" max="269" width="6.75" style="81" customWidth="1"/>
    <col min="270" max="270" width="6" style="81" customWidth="1"/>
    <col min="271" max="271" width="6.5" style="81" customWidth="1"/>
    <col min="272" max="272" width="6.25" style="81" customWidth="1"/>
    <col min="273" max="273" width="5.25" style="81" customWidth="1"/>
    <col min="274" max="274" width="5.375" style="81" customWidth="1"/>
    <col min="275" max="275" width="4.875" style="81" customWidth="1"/>
    <col min="276" max="276" width="4.75" style="81" customWidth="1"/>
    <col min="277" max="277" width="5.5" style="81" customWidth="1"/>
    <col min="278" max="278" width="5.375" style="81" customWidth="1"/>
    <col min="279" max="279" width="6.125" style="81" customWidth="1"/>
    <col min="280" max="280" width="6.875" style="81" customWidth="1"/>
    <col min="281" max="282" width="5.375" style="81" customWidth="1"/>
    <col min="283" max="283" width="5" style="81" customWidth="1"/>
    <col min="284" max="284" width="5.125" style="81" customWidth="1"/>
    <col min="285" max="285" width="4.875" style="81" customWidth="1"/>
    <col min="286" max="286" width="5" style="81" customWidth="1"/>
    <col min="287" max="287" width="5.5" style="81" customWidth="1"/>
    <col min="288" max="288" width="5.625" style="81" customWidth="1"/>
    <col min="289" max="289" width="3.125" style="81" customWidth="1"/>
    <col min="290" max="290" width="4" style="81" customWidth="1"/>
    <col min="291" max="291" width="3.125" style="81" customWidth="1"/>
    <col min="292" max="292" width="2.625" style="81" customWidth="1"/>
    <col min="293" max="293" width="4.875" style="81" bestFit="1" customWidth="1"/>
    <col min="294" max="294" width="3.125" style="81" customWidth="1"/>
    <col min="295" max="295" width="4.875" style="81" customWidth="1"/>
    <col min="296" max="296" width="3.75" style="81" customWidth="1"/>
    <col min="297" max="297" width="8" style="81" customWidth="1"/>
    <col min="298" max="298" width="8.875" style="81" customWidth="1"/>
    <col min="299" max="302" width="6.375" style="81" customWidth="1"/>
    <col min="303" max="303" width="8.875" style="81" customWidth="1"/>
    <col min="304" max="512" width="8.875" style="81"/>
    <col min="513" max="513" width="2.875" style="81" customWidth="1"/>
    <col min="514" max="514" width="7.5" style="81" customWidth="1"/>
    <col min="515" max="515" width="6" style="81" bestFit="1" customWidth="1"/>
    <col min="516" max="516" width="8.125" style="81" customWidth="1"/>
    <col min="517" max="517" width="6.875" style="81" customWidth="1"/>
    <col min="518" max="518" width="6.25" style="81" customWidth="1"/>
    <col min="519" max="519" width="6.5" style="81" customWidth="1"/>
    <col min="520" max="520" width="6.375" style="81" customWidth="1"/>
    <col min="521" max="521" width="5.5" style="81" customWidth="1"/>
    <col min="522" max="522" width="4.25" style="81" customWidth="1"/>
    <col min="523" max="523" width="5.5" style="81" customWidth="1"/>
    <col min="524" max="524" width="4.75" style="81" customWidth="1"/>
    <col min="525" max="525" width="6.75" style="81" customWidth="1"/>
    <col min="526" max="526" width="6" style="81" customWidth="1"/>
    <col min="527" max="527" width="6.5" style="81" customWidth="1"/>
    <col min="528" max="528" width="6.25" style="81" customWidth="1"/>
    <col min="529" max="529" width="5.25" style="81" customWidth="1"/>
    <col min="530" max="530" width="5.375" style="81" customWidth="1"/>
    <col min="531" max="531" width="4.875" style="81" customWidth="1"/>
    <col min="532" max="532" width="4.75" style="81" customWidth="1"/>
    <col min="533" max="533" width="5.5" style="81" customWidth="1"/>
    <col min="534" max="534" width="5.375" style="81" customWidth="1"/>
    <col min="535" max="535" width="6.125" style="81" customWidth="1"/>
    <col min="536" max="536" width="6.875" style="81" customWidth="1"/>
    <col min="537" max="538" width="5.375" style="81" customWidth="1"/>
    <col min="539" max="539" width="5" style="81" customWidth="1"/>
    <col min="540" max="540" width="5.125" style="81" customWidth="1"/>
    <col min="541" max="541" width="4.875" style="81" customWidth="1"/>
    <col min="542" max="542" width="5" style="81" customWidth="1"/>
    <col min="543" max="543" width="5.5" style="81" customWidth="1"/>
    <col min="544" max="544" width="5.625" style="81" customWidth="1"/>
    <col min="545" max="545" width="3.125" style="81" customWidth="1"/>
    <col min="546" max="546" width="4" style="81" customWidth="1"/>
    <col min="547" max="547" width="3.125" style="81" customWidth="1"/>
    <col min="548" max="548" width="2.625" style="81" customWidth="1"/>
    <col min="549" max="549" width="4.875" style="81" bestFit="1" customWidth="1"/>
    <col min="550" max="550" width="3.125" style="81" customWidth="1"/>
    <col min="551" max="551" width="4.875" style="81" customWidth="1"/>
    <col min="552" max="552" width="3.75" style="81" customWidth="1"/>
    <col min="553" max="553" width="8" style="81" customWidth="1"/>
    <col min="554" max="554" width="8.875" style="81" customWidth="1"/>
    <col min="555" max="558" width="6.375" style="81" customWidth="1"/>
    <col min="559" max="559" width="8.875" style="81" customWidth="1"/>
    <col min="560" max="768" width="8.875" style="81"/>
    <col min="769" max="769" width="2.875" style="81" customWidth="1"/>
    <col min="770" max="770" width="7.5" style="81" customWidth="1"/>
    <col min="771" max="771" width="6" style="81" bestFit="1" customWidth="1"/>
    <col min="772" max="772" width="8.125" style="81" customWidth="1"/>
    <col min="773" max="773" width="6.875" style="81" customWidth="1"/>
    <col min="774" max="774" width="6.25" style="81" customWidth="1"/>
    <col min="775" max="775" width="6.5" style="81" customWidth="1"/>
    <col min="776" max="776" width="6.375" style="81" customWidth="1"/>
    <col min="777" max="777" width="5.5" style="81" customWidth="1"/>
    <col min="778" max="778" width="4.25" style="81" customWidth="1"/>
    <col min="779" max="779" width="5.5" style="81" customWidth="1"/>
    <col min="780" max="780" width="4.75" style="81" customWidth="1"/>
    <col min="781" max="781" width="6.75" style="81" customWidth="1"/>
    <col min="782" max="782" width="6" style="81" customWidth="1"/>
    <col min="783" max="783" width="6.5" style="81" customWidth="1"/>
    <col min="784" max="784" width="6.25" style="81" customWidth="1"/>
    <col min="785" max="785" width="5.25" style="81" customWidth="1"/>
    <col min="786" max="786" width="5.375" style="81" customWidth="1"/>
    <col min="787" max="787" width="4.875" style="81" customWidth="1"/>
    <col min="788" max="788" width="4.75" style="81" customWidth="1"/>
    <col min="789" max="789" width="5.5" style="81" customWidth="1"/>
    <col min="790" max="790" width="5.375" style="81" customWidth="1"/>
    <col min="791" max="791" width="6.125" style="81" customWidth="1"/>
    <col min="792" max="792" width="6.875" style="81" customWidth="1"/>
    <col min="793" max="794" width="5.375" style="81" customWidth="1"/>
    <col min="795" max="795" width="5" style="81" customWidth="1"/>
    <col min="796" max="796" width="5.125" style="81" customWidth="1"/>
    <col min="797" max="797" width="4.875" style="81" customWidth="1"/>
    <col min="798" max="798" width="5" style="81" customWidth="1"/>
    <col min="799" max="799" width="5.5" style="81" customWidth="1"/>
    <col min="800" max="800" width="5.625" style="81" customWidth="1"/>
    <col min="801" max="801" width="3.125" style="81" customWidth="1"/>
    <col min="802" max="802" width="4" style="81" customWidth="1"/>
    <col min="803" max="803" width="3.125" style="81" customWidth="1"/>
    <col min="804" max="804" width="2.625" style="81" customWidth="1"/>
    <col min="805" max="805" width="4.875" style="81" bestFit="1" customWidth="1"/>
    <col min="806" max="806" width="3.125" style="81" customWidth="1"/>
    <col min="807" max="807" width="4.875" style="81" customWidth="1"/>
    <col min="808" max="808" width="3.75" style="81" customWidth="1"/>
    <col min="809" max="809" width="8" style="81" customWidth="1"/>
    <col min="810" max="810" width="8.875" style="81" customWidth="1"/>
    <col min="811" max="814" width="6.375" style="81" customWidth="1"/>
    <col min="815" max="815" width="8.875" style="81" customWidth="1"/>
    <col min="816" max="1024" width="8.875" style="81"/>
    <col min="1025" max="1025" width="2.875" style="81" customWidth="1"/>
    <col min="1026" max="1026" width="7.5" style="81" customWidth="1"/>
    <col min="1027" max="1027" width="6" style="81" bestFit="1" customWidth="1"/>
    <col min="1028" max="1028" width="8.125" style="81" customWidth="1"/>
    <col min="1029" max="1029" width="6.875" style="81" customWidth="1"/>
    <col min="1030" max="1030" width="6.25" style="81" customWidth="1"/>
    <col min="1031" max="1031" width="6.5" style="81" customWidth="1"/>
    <col min="1032" max="1032" width="6.375" style="81" customWidth="1"/>
    <col min="1033" max="1033" width="5.5" style="81" customWidth="1"/>
    <col min="1034" max="1034" width="4.25" style="81" customWidth="1"/>
    <col min="1035" max="1035" width="5.5" style="81" customWidth="1"/>
    <col min="1036" max="1036" width="4.75" style="81" customWidth="1"/>
    <col min="1037" max="1037" width="6.75" style="81" customWidth="1"/>
    <col min="1038" max="1038" width="6" style="81" customWidth="1"/>
    <col min="1039" max="1039" width="6.5" style="81" customWidth="1"/>
    <col min="1040" max="1040" width="6.25" style="81" customWidth="1"/>
    <col min="1041" max="1041" width="5.25" style="81" customWidth="1"/>
    <col min="1042" max="1042" width="5.375" style="81" customWidth="1"/>
    <col min="1043" max="1043" width="4.875" style="81" customWidth="1"/>
    <col min="1044" max="1044" width="4.75" style="81" customWidth="1"/>
    <col min="1045" max="1045" width="5.5" style="81" customWidth="1"/>
    <col min="1046" max="1046" width="5.375" style="81" customWidth="1"/>
    <col min="1047" max="1047" width="6.125" style="81" customWidth="1"/>
    <col min="1048" max="1048" width="6.875" style="81" customWidth="1"/>
    <col min="1049" max="1050" width="5.375" style="81" customWidth="1"/>
    <col min="1051" max="1051" width="5" style="81" customWidth="1"/>
    <col min="1052" max="1052" width="5.125" style="81" customWidth="1"/>
    <col min="1053" max="1053" width="4.875" style="81" customWidth="1"/>
    <col min="1054" max="1054" width="5" style="81" customWidth="1"/>
    <col min="1055" max="1055" width="5.5" style="81" customWidth="1"/>
    <col min="1056" max="1056" width="5.625" style="81" customWidth="1"/>
    <col min="1057" max="1057" width="3.125" style="81" customWidth="1"/>
    <col min="1058" max="1058" width="4" style="81" customWidth="1"/>
    <col min="1059" max="1059" width="3.125" style="81" customWidth="1"/>
    <col min="1060" max="1060" width="2.625" style="81" customWidth="1"/>
    <col min="1061" max="1061" width="4.875" style="81" bestFit="1" customWidth="1"/>
    <col min="1062" max="1062" width="3.125" style="81" customWidth="1"/>
    <col min="1063" max="1063" width="4.875" style="81" customWidth="1"/>
    <col min="1064" max="1064" width="3.75" style="81" customWidth="1"/>
    <col min="1065" max="1065" width="8" style="81" customWidth="1"/>
    <col min="1066" max="1066" width="8.875" style="81" customWidth="1"/>
    <col min="1067" max="1070" width="6.375" style="81" customWidth="1"/>
    <col min="1071" max="1071" width="8.875" style="81" customWidth="1"/>
    <col min="1072" max="1280" width="8.875" style="81"/>
    <col min="1281" max="1281" width="2.875" style="81" customWidth="1"/>
    <col min="1282" max="1282" width="7.5" style="81" customWidth="1"/>
    <col min="1283" max="1283" width="6" style="81" bestFit="1" customWidth="1"/>
    <col min="1284" max="1284" width="8.125" style="81" customWidth="1"/>
    <col min="1285" max="1285" width="6.875" style="81" customWidth="1"/>
    <col min="1286" max="1286" width="6.25" style="81" customWidth="1"/>
    <col min="1287" max="1287" width="6.5" style="81" customWidth="1"/>
    <col min="1288" max="1288" width="6.375" style="81" customWidth="1"/>
    <col min="1289" max="1289" width="5.5" style="81" customWidth="1"/>
    <col min="1290" max="1290" width="4.25" style="81" customWidth="1"/>
    <col min="1291" max="1291" width="5.5" style="81" customWidth="1"/>
    <col min="1292" max="1292" width="4.75" style="81" customWidth="1"/>
    <col min="1293" max="1293" width="6.75" style="81" customWidth="1"/>
    <col min="1294" max="1294" width="6" style="81" customWidth="1"/>
    <col min="1295" max="1295" width="6.5" style="81" customWidth="1"/>
    <col min="1296" max="1296" width="6.25" style="81" customWidth="1"/>
    <col min="1297" max="1297" width="5.25" style="81" customWidth="1"/>
    <col min="1298" max="1298" width="5.375" style="81" customWidth="1"/>
    <col min="1299" max="1299" width="4.875" style="81" customWidth="1"/>
    <col min="1300" max="1300" width="4.75" style="81" customWidth="1"/>
    <col min="1301" max="1301" width="5.5" style="81" customWidth="1"/>
    <col min="1302" max="1302" width="5.375" style="81" customWidth="1"/>
    <col min="1303" max="1303" width="6.125" style="81" customWidth="1"/>
    <col min="1304" max="1304" width="6.875" style="81" customWidth="1"/>
    <col min="1305" max="1306" width="5.375" style="81" customWidth="1"/>
    <col min="1307" max="1307" width="5" style="81" customWidth="1"/>
    <col min="1308" max="1308" width="5.125" style="81" customWidth="1"/>
    <col min="1309" max="1309" width="4.875" style="81" customWidth="1"/>
    <col min="1310" max="1310" width="5" style="81" customWidth="1"/>
    <col min="1311" max="1311" width="5.5" style="81" customWidth="1"/>
    <col min="1312" max="1312" width="5.625" style="81" customWidth="1"/>
    <col min="1313" max="1313" width="3.125" style="81" customWidth="1"/>
    <col min="1314" max="1314" width="4" style="81" customWidth="1"/>
    <col min="1315" max="1315" width="3.125" style="81" customWidth="1"/>
    <col min="1316" max="1316" width="2.625" style="81" customWidth="1"/>
    <col min="1317" max="1317" width="4.875" style="81" bestFit="1" customWidth="1"/>
    <col min="1318" max="1318" width="3.125" style="81" customWidth="1"/>
    <col min="1319" max="1319" width="4.875" style="81" customWidth="1"/>
    <col min="1320" max="1320" width="3.75" style="81" customWidth="1"/>
    <col min="1321" max="1321" width="8" style="81" customWidth="1"/>
    <col min="1322" max="1322" width="8.875" style="81" customWidth="1"/>
    <col min="1323" max="1326" width="6.375" style="81" customWidth="1"/>
    <col min="1327" max="1327" width="8.875" style="81" customWidth="1"/>
    <col min="1328" max="1536" width="8.875" style="81"/>
    <col min="1537" max="1537" width="2.875" style="81" customWidth="1"/>
    <col min="1538" max="1538" width="7.5" style="81" customWidth="1"/>
    <col min="1539" max="1539" width="6" style="81" bestFit="1" customWidth="1"/>
    <col min="1540" max="1540" width="8.125" style="81" customWidth="1"/>
    <col min="1541" max="1541" width="6.875" style="81" customWidth="1"/>
    <col min="1542" max="1542" width="6.25" style="81" customWidth="1"/>
    <col min="1543" max="1543" width="6.5" style="81" customWidth="1"/>
    <col min="1544" max="1544" width="6.375" style="81" customWidth="1"/>
    <col min="1545" max="1545" width="5.5" style="81" customWidth="1"/>
    <col min="1546" max="1546" width="4.25" style="81" customWidth="1"/>
    <col min="1547" max="1547" width="5.5" style="81" customWidth="1"/>
    <col min="1548" max="1548" width="4.75" style="81" customWidth="1"/>
    <col min="1549" max="1549" width="6.75" style="81" customWidth="1"/>
    <col min="1550" max="1550" width="6" style="81" customWidth="1"/>
    <col min="1551" max="1551" width="6.5" style="81" customWidth="1"/>
    <col min="1552" max="1552" width="6.25" style="81" customWidth="1"/>
    <col min="1553" max="1553" width="5.25" style="81" customWidth="1"/>
    <col min="1554" max="1554" width="5.375" style="81" customWidth="1"/>
    <col min="1555" max="1555" width="4.875" style="81" customWidth="1"/>
    <col min="1556" max="1556" width="4.75" style="81" customWidth="1"/>
    <col min="1557" max="1557" width="5.5" style="81" customWidth="1"/>
    <col min="1558" max="1558" width="5.375" style="81" customWidth="1"/>
    <col min="1559" max="1559" width="6.125" style="81" customWidth="1"/>
    <col min="1560" max="1560" width="6.875" style="81" customWidth="1"/>
    <col min="1561" max="1562" width="5.375" style="81" customWidth="1"/>
    <col min="1563" max="1563" width="5" style="81" customWidth="1"/>
    <col min="1564" max="1564" width="5.125" style="81" customWidth="1"/>
    <col min="1565" max="1565" width="4.875" style="81" customWidth="1"/>
    <col min="1566" max="1566" width="5" style="81" customWidth="1"/>
    <col min="1567" max="1567" width="5.5" style="81" customWidth="1"/>
    <col min="1568" max="1568" width="5.625" style="81" customWidth="1"/>
    <col min="1569" max="1569" width="3.125" style="81" customWidth="1"/>
    <col min="1570" max="1570" width="4" style="81" customWidth="1"/>
    <col min="1571" max="1571" width="3.125" style="81" customWidth="1"/>
    <col min="1572" max="1572" width="2.625" style="81" customWidth="1"/>
    <col min="1573" max="1573" width="4.875" style="81" bestFit="1" customWidth="1"/>
    <col min="1574" max="1574" width="3.125" style="81" customWidth="1"/>
    <col min="1575" max="1575" width="4.875" style="81" customWidth="1"/>
    <col min="1576" max="1576" width="3.75" style="81" customWidth="1"/>
    <col min="1577" max="1577" width="8" style="81" customWidth="1"/>
    <col min="1578" max="1578" width="8.875" style="81" customWidth="1"/>
    <col min="1579" max="1582" width="6.375" style="81" customWidth="1"/>
    <col min="1583" max="1583" width="8.875" style="81" customWidth="1"/>
    <col min="1584" max="1792" width="8.875" style="81"/>
    <col min="1793" max="1793" width="2.875" style="81" customWidth="1"/>
    <col min="1794" max="1794" width="7.5" style="81" customWidth="1"/>
    <col min="1795" max="1795" width="6" style="81" bestFit="1" customWidth="1"/>
    <col min="1796" max="1796" width="8.125" style="81" customWidth="1"/>
    <col min="1797" max="1797" width="6.875" style="81" customWidth="1"/>
    <col min="1798" max="1798" width="6.25" style="81" customWidth="1"/>
    <col min="1799" max="1799" width="6.5" style="81" customWidth="1"/>
    <col min="1800" max="1800" width="6.375" style="81" customWidth="1"/>
    <col min="1801" max="1801" width="5.5" style="81" customWidth="1"/>
    <col min="1802" max="1802" width="4.25" style="81" customWidth="1"/>
    <col min="1803" max="1803" width="5.5" style="81" customWidth="1"/>
    <col min="1804" max="1804" width="4.75" style="81" customWidth="1"/>
    <col min="1805" max="1805" width="6.75" style="81" customWidth="1"/>
    <col min="1806" max="1806" width="6" style="81" customWidth="1"/>
    <col min="1807" max="1807" width="6.5" style="81" customWidth="1"/>
    <col min="1808" max="1808" width="6.25" style="81" customWidth="1"/>
    <col min="1809" max="1809" width="5.25" style="81" customWidth="1"/>
    <col min="1810" max="1810" width="5.375" style="81" customWidth="1"/>
    <col min="1811" max="1811" width="4.875" style="81" customWidth="1"/>
    <col min="1812" max="1812" width="4.75" style="81" customWidth="1"/>
    <col min="1813" max="1813" width="5.5" style="81" customWidth="1"/>
    <col min="1814" max="1814" width="5.375" style="81" customWidth="1"/>
    <col min="1815" max="1815" width="6.125" style="81" customWidth="1"/>
    <col min="1816" max="1816" width="6.875" style="81" customWidth="1"/>
    <col min="1817" max="1818" width="5.375" style="81" customWidth="1"/>
    <col min="1819" max="1819" width="5" style="81" customWidth="1"/>
    <col min="1820" max="1820" width="5.125" style="81" customWidth="1"/>
    <col min="1821" max="1821" width="4.875" style="81" customWidth="1"/>
    <col min="1822" max="1822" width="5" style="81" customWidth="1"/>
    <col min="1823" max="1823" width="5.5" style="81" customWidth="1"/>
    <col min="1824" max="1824" width="5.625" style="81" customWidth="1"/>
    <col min="1825" max="1825" width="3.125" style="81" customWidth="1"/>
    <col min="1826" max="1826" width="4" style="81" customWidth="1"/>
    <col min="1827" max="1827" width="3.125" style="81" customWidth="1"/>
    <col min="1828" max="1828" width="2.625" style="81" customWidth="1"/>
    <col min="1829" max="1829" width="4.875" style="81" bestFit="1" customWidth="1"/>
    <col min="1830" max="1830" width="3.125" style="81" customWidth="1"/>
    <col min="1831" max="1831" width="4.875" style="81" customWidth="1"/>
    <col min="1832" max="1832" width="3.75" style="81" customWidth="1"/>
    <col min="1833" max="1833" width="8" style="81" customWidth="1"/>
    <col min="1834" max="1834" width="8.875" style="81" customWidth="1"/>
    <col min="1835" max="1838" width="6.375" style="81" customWidth="1"/>
    <col min="1839" max="1839" width="8.875" style="81" customWidth="1"/>
    <col min="1840" max="2048" width="8.875" style="81"/>
    <col min="2049" max="2049" width="2.875" style="81" customWidth="1"/>
    <col min="2050" max="2050" width="7.5" style="81" customWidth="1"/>
    <col min="2051" max="2051" width="6" style="81" bestFit="1" customWidth="1"/>
    <col min="2052" max="2052" width="8.125" style="81" customWidth="1"/>
    <col min="2053" max="2053" width="6.875" style="81" customWidth="1"/>
    <col min="2054" max="2054" width="6.25" style="81" customWidth="1"/>
    <col min="2055" max="2055" width="6.5" style="81" customWidth="1"/>
    <col min="2056" max="2056" width="6.375" style="81" customWidth="1"/>
    <col min="2057" max="2057" width="5.5" style="81" customWidth="1"/>
    <col min="2058" max="2058" width="4.25" style="81" customWidth="1"/>
    <col min="2059" max="2059" width="5.5" style="81" customWidth="1"/>
    <col min="2060" max="2060" width="4.75" style="81" customWidth="1"/>
    <col min="2061" max="2061" width="6.75" style="81" customWidth="1"/>
    <col min="2062" max="2062" width="6" style="81" customWidth="1"/>
    <col min="2063" max="2063" width="6.5" style="81" customWidth="1"/>
    <col min="2064" max="2064" width="6.25" style="81" customWidth="1"/>
    <col min="2065" max="2065" width="5.25" style="81" customWidth="1"/>
    <col min="2066" max="2066" width="5.375" style="81" customWidth="1"/>
    <col min="2067" max="2067" width="4.875" style="81" customWidth="1"/>
    <col min="2068" max="2068" width="4.75" style="81" customWidth="1"/>
    <col min="2069" max="2069" width="5.5" style="81" customWidth="1"/>
    <col min="2070" max="2070" width="5.375" style="81" customWidth="1"/>
    <col min="2071" max="2071" width="6.125" style="81" customWidth="1"/>
    <col min="2072" max="2072" width="6.875" style="81" customWidth="1"/>
    <col min="2073" max="2074" width="5.375" style="81" customWidth="1"/>
    <col min="2075" max="2075" width="5" style="81" customWidth="1"/>
    <col min="2076" max="2076" width="5.125" style="81" customWidth="1"/>
    <col min="2077" max="2077" width="4.875" style="81" customWidth="1"/>
    <col min="2078" max="2078" width="5" style="81" customWidth="1"/>
    <col min="2079" max="2079" width="5.5" style="81" customWidth="1"/>
    <col min="2080" max="2080" width="5.625" style="81" customWidth="1"/>
    <col min="2081" max="2081" width="3.125" style="81" customWidth="1"/>
    <col min="2082" max="2082" width="4" style="81" customWidth="1"/>
    <col min="2083" max="2083" width="3.125" style="81" customWidth="1"/>
    <col min="2084" max="2084" width="2.625" style="81" customWidth="1"/>
    <col min="2085" max="2085" width="4.875" style="81" bestFit="1" customWidth="1"/>
    <col min="2086" max="2086" width="3.125" style="81" customWidth="1"/>
    <col min="2087" max="2087" width="4.875" style="81" customWidth="1"/>
    <col min="2088" max="2088" width="3.75" style="81" customWidth="1"/>
    <col min="2089" max="2089" width="8" style="81" customWidth="1"/>
    <col min="2090" max="2090" width="8.875" style="81" customWidth="1"/>
    <col min="2091" max="2094" width="6.375" style="81" customWidth="1"/>
    <col min="2095" max="2095" width="8.875" style="81" customWidth="1"/>
    <col min="2096" max="2304" width="8.875" style="81"/>
    <col min="2305" max="2305" width="2.875" style="81" customWidth="1"/>
    <col min="2306" max="2306" width="7.5" style="81" customWidth="1"/>
    <col min="2307" max="2307" width="6" style="81" bestFit="1" customWidth="1"/>
    <col min="2308" max="2308" width="8.125" style="81" customWidth="1"/>
    <col min="2309" max="2309" width="6.875" style="81" customWidth="1"/>
    <col min="2310" max="2310" width="6.25" style="81" customWidth="1"/>
    <col min="2311" max="2311" width="6.5" style="81" customWidth="1"/>
    <col min="2312" max="2312" width="6.375" style="81" customWidth="1"/>
    <col min="2313" max="2313" width="5.5" style="81" customWidth="1"/>
    <col min="2314" max="2314" width="4.25" style="81" customWidth="1"/>
    <col min="2315" max="2315" width="5.5" style="81" customWidth="1"/>
    <col min="2316" max="2316" width="4.75" style="81" customWidth="1"/>
    <col min="2317" max="2317" width="6.75" style="81" customWidth="1"/>
    <col min="2318" max="2318" width="6" style="81" customWidth="1"/>
    <col min="2319" max="2319" width="6.5" style="81" customWidth="1"/>
    <col min="2320" max="2320" width="6.25" style="81" customWidth="1"/>
    <col min="2321" max="2321" width="5.25" style="81" customWidth="1"/>
    <col min="2322" max="2322" width="5.375" style="81" customWidth="1"/>
    <col min="2323" max="2323" width="4.875" style="81" customWidth="1"/>
    <col min="2324" max="2324" width="4.75" style="81" customWidth="1"/>
    <col min="2325" max="2325" width="5.5" style="81" customWidth="1"/>
    <col min="2326" max="2326" width="5.375" style="81" customWidth="1"/>
    <col min="2327" max="2327" width="6.125" style="81" customWidth="1"/>
    <col min="2328" max="2328" width="6.875" style="81" customWidth="1"/>
    <col min="2329" max="2330" width="5.375" style="81" customWidth="1"/>
    <col min="2331" max="2331" width="5" style="81" customWidth="1"/>
    <col min="2332" max="2332" width="5.125" style="81" customWidth="1"/>
    <col min="2333" max="2333" width="4.875" style="81" customWidth="1"/>
    <col min="2334" max="2334" width="5" style="81" customWidth="1"/>
    <col min="2335" max="2335" width="5.5" style="81" customWidth="1"/>
    <col min="2336" max="2336" width="5.625" style="81" customWidth="1"/>
    <col min="2337" max="2337" width="3.125" style="81" customWidth="1"/>
    <col min="2338" max="2338" width="4" style="81" customWidth="1"/>
    <col min="2339" max="2339" width="3.125" style="81" customWidth="1"/>
    <col min="2340" max="2340" width="2.625" style="81" customWidth="1"/>
    <col min="2341" max="2341" width="4.875" style="81" bestFit="1" customWidth="1"/>
    <col min="2342" max="2342" width="3.125" style="81" customWidth="1"/>
    <col min="2343" max="2343" width="4.875" style="81" customWidth="1"/>
    <col min="2344" max="2344" width="3.75" style="81" customWidth="1"/>
    <col min="2345" max="2345" width="8" style="81" customWidth="1"/>
    <col min="2346" max="2346" width="8.875" style="81" customWidth="1"/>
    <col min="2347" max="2350" width="6.375" style="81" customWidth="1"/>
    <col min="2351" max="2351" width="8.875" style="81" customWidth="1"/>
    <col min="2352" max="2560" width="8.875" style="81"/>
    <col min="2561" max="2561" width="2.875" style="81" customWidth="1"/>
    <col min="2562" max="2562" width="7.5" style="81" customWidth="1"/>
    <col min="2563" max="2563" width="6" style="81" bestFit="1" customWidth="1"/>
    <col min="2564" max="2564" width="8.125" style="81" customWidth="1"/>
    <col min="2565" max="2565" width="6.875" style="81" customWidth="1"/>
    <col min="2566" max="2566" width="6.25" style="81" customWidth="1"/>
    <col min="2567" max="2567" width="6.5" style="81" customWidth="1"/>
    <col min="2568" max="2568" width="6.375" style="81" customWidth="1"/>
    <col min="2569" max="2569" width="5.5" style="81" customWidth="1"/>
    <col min="2570" max="2570" width="4.25" style="81" customWidth="1"/>
    <col min="2571" max="2571" width="5.5" style="81" customWidth="1"/>
    <col min="2572" max="2572" width="4.75" style="81" customWidth="1"/>
    <col min="2573" max="2573" width="6.75" style="81" customWidth="1"/>
    <col min="2574" max="2574" width="6" style="81" customWidth="1"/>
    <col min="2575" max="2575" width="6.5" style="81" customWidth="1"/>
    <col min="2576" max="2576" width="6.25" style="81" customWidth="1"/>
    <col min="2577" max="2577" width="5.25" style="81" customWidth="1"/>
    <col min="2578" max="2578" width="5.375" style="81" customWidth="1"/>
    <col min="2579" max="2579" width="4.875" style="81" customWidth="1"/>
    <col min="2580" max="2580" width="4.75" style="81" customWidth="1"/>
    <col min="2581" max="2581" width="5.5" style="81" customWidth="1"/>
    <col min="2582" max="2582" width="5.375" style="81" customWidth="1"/>
    <col min="2583" max="2583" width="6.125" style="81" customWidth="1"/>
    <col min="2584" max="2584" width="6.875" style="81" customWidth="1"/>
    <col min="2585" max="2586" width="5.375" style="81" customWidth="1"/>
    <col min="2587" max="2587" width="5" style="81" customWidth="1"/>
    <col min="2588" max="2588" width="5.125" style="81" customWidth="1"/>
    <col min="2589" max="2589" width="4.875" style="81" customWidth="1"/>
    <col min="2590" max="2590" width="5" style="81" customWidth="1"/>
    <col min="2591" max="2591" width="5.5" style="81" customWidth="1"/>
    <col min="2592" max="2592" width="5.625" style="81" customWidth="1"/>
    <col min="2593" max="2593" width="3.125" style="81" customWidth="1"/>
    <col min="2594" max="2594" width="4" style="81" customWidth="1"/>
    <col min="2595" max="2595" width="3.125" style="81" customWidth="1"/>
    <col min="2596" max="2596" width="2.625" style="81" customWidth="1"/>
    <col min="2597" max="2597" width="4.875" style="81" bestFit="1" customWidth="1"/>
    <col min="2598" max="2598" width="3.125" style="81" customWidth="1"/>
    <col min="2599" max="2599" width="4.875" style="81" customWidth="1"/>
    <col min="2600" max="2600" width="3.75" style="81" customWidth="1"/>
    <col min="2601" max="2601" width="8" style="81" customWidth="1"/>
    <col min="2602" max="2602" width="8.875" style="81" customWidth="1"/>
    <col min="2603" max="2606" width="6.375" style="81" customWidth="1"/>
    <col min="2607" max="2607" width="8.875" style="81" customWidth="1"/>
    <col min="2608" max="2816" width="8.875" style="81"/>
    <col min="2817" max="2817" width="2.875" style="81" customWidth="1"/>
    <col min="2818" max="2818" width="7.5" style="81" customWidth="1"/>
    <col min="2819" max="2819" width="6" style="81" bestFit="1" customWidth="1"/>
    <col min="2820" max="2820" width="8.125" style="81" customWidth="1"/>
    <col min="2821" max="2821" width="6.875" style="81" customWidth="1"/>
    <col min="2822" max="2822" width="6.25" style="81" customWidth="1"/>
    <col min="2823" max="2823" width="6.5" style="81" customWidth="1"/>
    <col min="2824" max="2824" width="6.375" style="81" customWidth="1"/>
    <col min="2825" max="2825" width="5.5" style="81" customWidth="1"/>
    <col min="2826" max="2826" width="4.25" style="81" customWidth="1"/>
    <col min="2827" max="2827" width="5.5" style="81" customWidth="1"/>
    <col min="2828" max="2828" width="4.75" style="81" customWidth="1"/>
    <col min="2829" max="2829" width="6.75" style="81" customWidth="1"/>
    <col min="2830" max="2830" width="6" style="81" customWidth="1"/>
    <col min="2831" max="2831" width="6.5" style="81" customWidth="1"/>
    <col min="2832" max="2832" width="6.25" style="81" customWidth="1"/>
    <col min="2833" max="2833" width="5.25" style="81" customWidth="1"/>
    <col min="2834" max="2834" width="5.375" style="81" customWidth="1"/>
    <col min="2835" max="2835" width="4.875" style="81" customWidth="1"/>
    <col min="2836" max="2836" width="4.75" style="81" customWidth="1"/>
    <col min="2837" max="2837" width="5.5" style="81" customWidth="1"/>
    <col min="2838" max="2838" width="5.375" style="81" customWidth="1"/>
    <col min="2839" max="2839" width="6.125" style="81" customWidth="1"/>
    <col min="2840" max="2840" width="6.875" style="81" customWidth="1"/>
    <col min="2841" max="2842" width="5.375" style="81" customWidth="1"/>
    <col min="2843" max="2843" width="5" style="81" customWidth="1"/>
    <col min="2844" max="2844" width="5.125" style="81" customWidth="1"/>
    <col min="2845" max="2845" width="4.875" style="81" customWidth="1"/>
    <col min="2846" max="2846" width="5" style="81" customWidth="1"/>
    <col min="2847" max="2847" width="5.5" style="81" customWidth="1"/>
    <col min="2848" max="2848" width="5.625" style="81" customWidth="1"/>
    <col min="2849" max="2849" width="3.125" style="81" customWidth="1"/>
    <col min="2850" max="2850" width="4" style="81" customWidth="1"/>
    <col min="2851" max="2851" width="3.125" style="81" customWidth="1"/>
    <col min="2852" max="2852" width="2.625" style="81" customWidth="1"/>
    <col min="2853" max="2853" width="4.875" style="81" bestFit="1" customWidth="1"/>
    <col min="2854" max="2854" width="3.125" style="81" customWidth="1"/>
    <col min="2855" max="2855" width="4.875" style="81" customWidth="1"/>
    <col min="2856" max="2856" width="3.75" style="81" customWidth="1"/>
    <col min="2857" max="2857" width="8" style="81" customWidth="1"/>
    <col min="2858" max="2858" width="8.875" style="81" customWidth="1"/>
    <col min="2859" max="2862" width="6.375" style="81" customWidth="1"/>
    <col min="2863" max="2863" width="8.875" style="81" customWidth="1"/>
    <col min="2864" max="3072" width="8.875" style="81"/>
    <col min="3073" max="3073" width="2.875" style="81" customWidth="1"/>
    <col min="3074" max="3074" width="7.5" style="81" customWidth="1"/>
    <col min="3075" max="3075" width="6" style="81" bestFit="1" customWidth="1"/>
    <col min="3076" max="3076" width="8.125" style="81" customWidth="1"/>
    <col min="3077" max="3077" width="6.875" style="81" customWidth="1"/>
    <col min="3078" max="3078" width="6.25" style="81" customWidth="1"/>
    <col min="3079" max="3079" width="6.5" style="81" customWidth="1"/>
    <col min="3080" max="3080" width="6.375" style="81" customWidth="1"/>
    <col min="3081" max="3081" width="5.5" style="81" customWidth="1"/>
    <col min="3082" max="3082" width="4.25" style="81" customWidth="1"/>
    <col min="3083" max="3083" width="5.5" style="81" customWidth="1"/>
    <col min="3084" max="3084" width="4.75" style="81" customWidth="1"/>
    <col min="3085" max="3085" width="6.75" style="81" customWidth="1"/>
    <col min="3086" max="3086" width="6" style="81" customWidth="1"/>
    <col min="3087" max="3087" width="6.5" style="81" customWidth="1"/>
    <col min="3088" max="3088" width="6.25" style="81" customWidth="1"/>
    <col min="3089" max="3089" width="5.25" style="81" customWidth="1"/>
    <col min="3090" max="3090" width="5.375" style="81" customWidth="1"/>
    <col min="3091" max="3091" width="4.875" style="81" customWidth="1"/>
    <col min="3092" max="3092" width="4.75" style="81" customWidth="1"/>
    <col min="3093" max="3093" width="5.5" style="81" customWidth="1"/>
    <col min="3094" max="3094" width="5.375" style="81" customWidth="1"/>
    <col min="3095" max="3095" width="6.125" style="81" customWidth="1"/>
    <col min="3096" max="3096" width="6.875" style="81" customWidth="1"/>
    <col min="3097" max="3098" width="5.375" style="81" customWidth="1"/>
    <col min="3099" max="3099" width="5" style="81" customWidth="1"/>
    <col min="3100" max="3100" width="5.125" style="81" customWidth="1"/>
    <col min="3101" max="3101" width="4.875" style="81" customWidth="1"/>
    <col min="3102" max="3102" width="5" style="81" customWidth="1"/>
    <col min="3103" max="3103" width="5.5" style="81" customWidth="1"/>
    <col min="3104" max="3104" width="5.625" style="81" customWidth="1"/>
    <col min="3105" max="3105" width="3.125" style="81" customWidth="1"/>
    <col min="3106" max="3106" width="4" style="81" customWidth="1"/>
    <col min="3107" max="3107" width="3.125" style="81" customWidth="1"/>
    <col min="3108" max="3108" width="2.625" style="81" customWidth="1"/>
    <col min="3109" max="3109" width="4.875" style="81" bestFit="1" customWidth="1"/>
    <col min="3110" max="3110" width="3.125" style="81" customWidth="1"/>
    <col min="3111" max="3111" width="4.875" style="81" customWidth="1"/>
    <col min="3112" max="3112" width="3.75" style="81" customWidth="1"/>
    <col min="3113" max="3113" width="8" style="81" customWidth="1"/>
    <col min="3114" max="3114" width="8.875" style="81" customWidth="1"/>
    <col min="3115" max="3118" width="6.375" style="81" customWidth="1"/>
    <col min="3119" max="3119" width="8.875" style="81" customWidth="1"/>
    <col min="3120" max="3328" width="8.875" style="81"/>
    <col min="3329" max="3329" width="2.875" style="81" customWidth="1"/>
    <col min="3330" max="3330" width="7.5" style="81" customWidth="1"/>
    <col min="3331" max="3331" width="6" style="81" bestFit="1" customWidth="1"/>
    <col min="3332" max="3332" width="8.125" style="81" customWidth="1"/>
    <col min="3333" max="3333" width="6.875" style="81" customWidth="1"/>
    <col min="3334" max="3334" width="6.25" style="81" customWidth="1"/>
    <col min="3335" max="3335" width="6.5" style="81" customWidth="1"/>
    <col min="3336" max="3336" width="6.375" style="81" customWidth="1"/>
    <col min="3337" max="3337" width="5.5" style="81" customWidth="1"/>
    <col min="3338" max="3338" width="4.25" style="81" customWidth="1"/>
    <col min="3339" max="3339" width="5.5" style="81" customWidth="1"/>
    <col min="3340" max="3340" width="4.75" style="81" customWidth="1"/>
    <col min="3341" max="3341" width="6.75" style="81" customWidth="1"/>
    <col min="3342" max="3342" width="6" style="81" customWidth="1"/>
    <col min="3343" max="3343" width="6.5" style="81" customWidth="1"/>
    <col min="3344" max="3344" width="6.25" style="81" customWidth="1"/>
    <col min="3345" max="3345" width="5.25" style="81" customWidth="1"/>
    <col min="3346" max="3346" width="5.375" style="81" customWidth="1"/>
    <col min="3347" max="3347" width="4.875" style="81" customWidth="1"/>
    <col min="3348" max="3348" width="4.75" style="81" customWidth="1"/>
    <col min="3349" max="3349" width="5.5" style="81" customWidth="1"/>
    <col min="3350" max="3350" width="5.375" style="81" customWidth="1"/>
    <col min="3351" max="3351" width="6.125" style="81" customWidth="1"/>
    <col min="3352" max="3352" width="6.875" style="81" customWidth="1"/>
    <col min="3353" max="3354" width="5.375" style="81" customWidth="1"/>
    <col min="3355" max="3355" width="5" style="81" customWidth="1"/>
    <col min="3356" max="3356" width="5.125" style="81" customWidth="1"/>
    <col min="3357" max="3357" width="4.875" style="81" customWidth="1"/>
    <col min="3358" max="3358" width="5" style="81" customWidth="1"/>
    <col min="3359" max="3359" width="5.5" style="81" customWidth="1"/>
    <col min="3360" max="3360" width="5.625" style="81" customWidth="1"/>
    <col min="3361" max="3361" width="3.125" style="81" customWidth="1"/>
    <col min="3362" max="3362" width="4" style="81" customWidth="1"/>
    <col min="3363" max="3363" width="3.125" style="81" customWidth="1"/>
    <col min="3364" max="3364" width="2.625" style="81" customWidth="1"/>
    <col min="3365" max="3365" width="4.875" style="81" bestFit="1" customWidth="1"/>
    <col min="3366" max="3366" width="3.125" style="81" customWidth="1"/>
    <col min="3367" max="3367" width="4.875" style="81" customWidth="1"/>
    <col min="3368" max="3368" width="3.75" style="81" customWidth="1"/>
    <col min="3369" max="3369" width="8" style="81" customWidth="1"/>
    <col min="3370" max="3370" width="8.875" style="81" customWidth="1"/>
    <col min="3371" max="3374" width="6.375" style="81" customWidth="1"/>
    <col min="3375" max="3375" width="8.875" style="81" customWidth="1"/>
    <col min="3376" max="3584" width="8.875" style="81"/>
    <col min="3585" max="3585" width="2.875" style="81" customWidth="1"/>
    <col min="3586" max="3586" width="7.5" style="81" customWidth="1"/>
    <col min="3587" max="3587" width="6" style="81" bestFit="1" customWidth="1"/>
    <col min="3588" max="3588" width="8.125" style="81" customWidth="1"/>
    <col min="3589" max="3589" width="6.875" style="81" customWidth="1"/>
    <col min="3590" max="3590" width="6.25" style="81" customWidth="1"/>
    <col min="3591" max="3591" width="6.5" style="81" customWidth="1"/>
    <col min="3592" max="3592" width="6.375" style="81" customWidth="1"/>
    <col min="3593" max="3593" width="5.5" style="81" customWidth="1"/>
    <col min="3594" max="3594" width="4.25" style="81" customWidth="1"/>
    <col min="3595" max="3595" width="5.5" style="81" customWidth="1"/>
    <col min="3596" max="3596" width="4.75" style="81" customWidth="1"/>
    <col min="3597" max="3597" width="6.75" style="81" customWidth="1"/>
    <col min="3598" max="3598" width="6" style="81" customWidth="1"/>
    <col min="3599" max="3599" width="6.5" style="81" customWidth="1"/>
    <col min="3600" max="3600" width="6.25" style="81" customWidth="1"/>
    <col min="3601" max="3601" width="5.25" style="81" customWidth="1"/>
    <col min="3602" max="3602" width="5.375" style="81" customWidth="1"/>
    <col min="3603" max="3603" width="4.875" style="81" customWidth="1"/>
    <col min="3604" max="3604" width="4.75" style="81" customWidth="1"/>
    <col min="3605" max="3605" width="5.5" style="81" customWidth="1"/>
    <col min="3606" max="3606" width="5.375" style="81" customWidth="1"/>
    <col min="3607" max="3607" width="6.125" style="81" customWidth="1"/>
    <col min="3608" max="3608" width="6.875" style="81" customWidth="1"/>
    <col min="3609" max="3610" width="5.375" style="81" customWidth="1"/>
    <col min="3611" max="3611" width="5" style="81" customWidth="1"/>
    <col min="3612" max="3612" width="5.125" style="81" customWidth="1"/>
    <col min="3613" max="3613" width="4.875" style="81" customWidth="1"/>
    <col min="3614" max="3614" width="5" style="81" customWidth="1"/>
    <col min="3615" max="3615" width="5.5" style="81" customWidth="1"/>
    <col min="3616" max="3616" width="5.625" style="81" customWidth="1"/>
    <col min="3617" max="3617" width="3.125" style="81" customWidth="1"/>
    <col min="3618" max="3618" width="4" style="81" customWidth="1"/>
    <col min="3619" max="3619" width="3.125" style="81" customWidth="1"/>
    <col min="3620" max="3620" width="2.625" style="81" customWidth="1"/>
    <col min="3621" max="3621" width="4.875" style="81" bestFit="1" customWidth="1"/>
    <col min="3622" max="3622" width="3.125" style="81" customWidth="1"/>
    <col min="3623" max="3623" width="4.875" style="81" customWidth="1"/>
    <col min="3624" max="3624" width="3.75" style="81" customWidth="1"/>
    <col min="3625" max="3625" width="8" style="81" customWidth="1"/>
    <col min="3626" max="3626" width="8.875" style="81" customWidth="1"/>
    <col min="3627" max="3630" width="6.375" style="81" customWidth="1"/>
    <col min="3631" max="3631" width="8.875" style="81" customWidth="1"/>
    <col min="3632" max="3840" width="8.875" style="81"/>
    <col min="3841" max="3841" width="2.875" style="81" customWidth="1"/>
    <col min="3842" max="3842" width="7.5" style="81" customWidth="1"/>
    <col min="3843" max="3843" width="6" style="81" bestFit="1" customWidth="1"/>
    <col min="3844" max="3844" width="8.125" style="81" customWidth="1"/>
    <col min="3845" max="3845" width="6.875" style="81" customWidth="1"/>
    <col min="3846" max="3846" width="6.25" style="81" customWidth="1"/>
    <col min="3847" max="3847" width="6.5" style="81" customWidth="1"/>
    <col min="3848" max="3848" width="6.375" style="81" customWidth="1"/>
    <col min="3849" max="3849" width="5.5" style="81" customWidth="1"/>
    <col min="3850" max="3850" width="4.25" style="81" customWidth="1"/>
    <col min="3851" max="3851" width="5.5" style="81" customWidth="1"/>
    <col min="3852" max="3852" width="4.75" style="81" customWidth="1"/>
    <col min="3853" max="3853" width="6.75" style="81" customWidth="1"/>
    <col min="3854" max="3854" width="6" style="81" customWidth="1"/>
    <col min="3855" max="3855" width="6.5" style="81" customWidth="1"/>
    <col min="3856" max="3856" width="6.25" style="81" customWidth="1"/>
    <col min="3857" max="3857" width="5.25" style="81" customWidth="1"/>
    <col min="3858" max="3858" width="5.375" style="81" customWidth="1"/>
    <col min="3859" max="3859" width="4.875" style="81" customWidth="1"/>
    <col min="3860" max="3860" width="4.75" style="81" customWidth="1"/>
    <col min="3861" max="3861" width="5.5" style="81" customWidth="1"/>
    <col min="3862" max="3862" width="5.375" style="81" customWidth="1"/>
    <col min="3863" max="3863" width="6.125" style="81" customWidth="1"/>
    <col min="3864" max="3864" width="6.875" style="81" customWidth="1"/>
    <col min="3865" max="3866" width="5.375" style="81" customWidth="1"/>
    <col min="3867" max="3867" width="5" style="81" customWidth="1"/>
    <col min="3868" max="3868" width="5.125" style="81" customWidth="1"/>
    <col min="3869" max="3869" width="4.875" style="81" customWidth="1"/>
    <col min="3870" max="3870" width="5" style="81" customWidth="1"/>
    <col min="3871" max="3871" width="5.5" style="81" customWidth="1"/>
    <col min="3872" max="3872" width="5.625" style="81" customWidth="1"/>
    <col min="3873" max="3873" width="3.125" style="81" customWidth="1"/>
    <col min="3874" max="3874" width="4" style="81" customWidth="1"/>
    <col min="3875" max="3875" width="3.125" style="81" customWidth="1"/>
    <col min="3876" max="3876" width="2.625" style="81" customWidth="1"/>
    <col min="3877" max="3877" width="4.875" style="81" bestFit="1" customWidth="1"/>
    <col min="3878" max="3878" width="3.125" style="81" customWidth="1"/>
    <col min="3879" max="3879" width="4.875" style="81" customWidth="1"/>
    <col min="3880" max="3880" width="3.75" style="81" customWidth="1"/>
    <col min="3881" max="3881" width="8" style="81" customWidth="1"/>
    <col min="3882" max="3882" width="8.875" style="81" customWidth="1"/>
    <col min="3883" max="3886" width="6.375" style="81" customWidth="1"/>
    <col min="3887" max="3887" width="8.875" style="81" customWidth="1"/>
    <col min="3888" max="4096" width="8.875" style="81"/>
    <col min="4097" max="4097" width="2.875" style="81" customWidth="1"/>
    <col min="4098" max="4098" width="7.5" style="81" customWidth="1"/>
    <col min="4099" max="4099" width="6" style="81" bestFit="1" customWidth="1"/>
    <col min="4100" max="4100" width="8.125" style="81" customWidth="1"/>
    <col min="4101" max="4101" width="6.875" style="81" customWidth="1"/>
    <col min="4102" max="4102" width="6.25" style="81" customWidth="1"/>
    <col min="4103" max="4103" width="6.5" style="81" customWidth="1"/>
    <col min="4104" max="4104" width="6.375" style="81" customWidth="1"/>
    <col min="4105" max="4105" width="5.5" style="81" customWidth="1"/>
    <col min="4106" max="4106" width="4.25" style="81" customWidth="1"/>
    <col min="4107" max="4107" width="5.5" style="81" customWidth="1"/>
    <col min="4108" max="4108" width="4.75" style="81" customWidth="1"/>
    <col min="4109" max="4109" width="6.75" style="81" customWidth="1"/>
    <col min="4110" max="4110" width="6" style="81" customWidth="1"/>
    <col min="4111" max="4111" width="6.5" style="81" customWidth="1"/>
    <col min="4112" max="4112" width="6.25" style="81" customWidth="1"/>
    <col min="4113" max="4113" width="5.25" style="81" customWidth="1"/>
    <col min="4114" max="4114" width="5.375" style="81" customWidth="1"/>
    <col min="4115" max="4115" width="4.875" style="81" customWidth="1"/>
    <col min="4116" max="4116" width="4.75" style="81" customWidth="1"/>
    <col min="4117" max="4117" width="5.5" style="81" customWidth="1"/>
    <col min="4118" max="4118" width="5.375" style="81" customWidth="1"/>
    <col min="4119" max="4119" width="6.125" style="81" customWidth="1"/>
    <col min="4120" max="4120" width="6.875" style="81" customWidth="1"/>
    <col min="4121" max="4122" width="5.375" style="81" customWidth="1"/>
    <col min="4123" max="4123" width="5" style="81" customWidth="1"/>
    <col min="4124" max="4124" width="5.125" style="81" customWidth="1"/>
    <col min="4125" max="4125" width="4.875" style="81" customWidth="1"/>
    <col min="4126" max="4126" width="5" style="81" customWidth="1"/>
    <col min="4127" max="4127" width="5.5" style="81" customWidth="1"/>
    <col min="4128" max="4128" width="5.625" style="81" customWidth="1"/>
    <col min="4129" max="4129" width="3.125" style="81" customWidth="1"/>
    <col min="4130" max="4130" width="4" style="81" customWidth="1"/>
    <col min="4131" max="4131" width="3.125" style="81" customWidth="1"/>
    <col min="4132" max="4132" width="2.625" style="81" customWidth="1"/>
    <col min="4133" max="4133" width="4.875" style="81" bestFit="1" customWidth="1"/>
    <col min="4134" max="4134" width="3.125" style="81" customWidth="1"/>
    <col min="4135" max="4135" width="4.875" style="81" customWidth="1"/>
    <col min="4136" max="4136" width="3.75" style="81" customWidth="1"/>
    <col min="4137" max="4137" width="8" style="81" customWidth="1"/>
    <col min="4138" max="4138" width="8.875" style="81" customWidth="1"/>
    <col min="4139" max="4142" width="6.375" style="81" customWidth="1"/>
    <col min="4143" max="4143" width="8.875" style="81" customWidth="1"/>
    <col min="4144" max="4352" width="8.875" style="81"/>
    <col min="4353" max="4353" width="2.875" style="81" customWidth="1"/>
    <col min="4354" max="4354" width="7.5" style="81" customWidth="1"/>
    <col min="4355" max="4355" width="6" style="81" bestFit="1" customWidth="1"/>
    <col min="4356" max="4356" width="8.125" style="81" customWidth="1"/>
    <col min="4357" max="4357" width="6.875" style="81" customWidth="1"/>
    <col min="4358" max="4358" width="6.25" style="81" customWidth="1"/>
    <col min="4359" max="4359" width="6.5" style="81" customWidth="1"/>
    <col min="4360" max="4360" width="6.375" style="81" customWidth="1"/>
    <col min="4361" max="4361" width="5.5" style="81" customWidth="1"/>
    <col min="4362" max="4362" width="4.25" style="81" customWidth="1"/>
    <col min="4363" max="4363" width="5.5" style="81" customWidth="1"/>
    <col min="4364" max="4364" width="4.75" style="81" customWidth="1"/>
    <col min="4365" max="4365" width="6.75" style="81" customWidth="1"/>
    <col min="4366" max="4366" width="6" style="81" customWidth="1"/>
    <col min="4367" max="4367" width="6.5" style="81" customWidth="1"/>
    <col min="4368" max="4368" width="6.25" style="81" customWidth="1"/>
    <col min="4369" max="4369" width="5.25" style="81" customWidth="1"/>
    <col min="4370" max="4370" width="5.375" style="81" customWidth="1"/>
    <col min="4371" max="4371" width="4.875" style="81" customWidth="1"/>
    <col min="4372" max="4372" width="4.75" style="81" customWidth="1"/>
    <col min="4373" max="4373" width="5.5" style="81" customWidth="1"/>
    <col min="4374" max="4374" width="5.375" style="81" customWidth="1"/>
    <col min="4375" max="4375" width="6.125" style="81" customWidth="1"/>
    <col min="4376" max="4376" width="6.875" style="81" customWidth="1"/>
    <col min="4377" max="4378" width="5.375" style="81" customWidth="1"/>
    <col min="4379" max="4379" width="5" style="81" customWidth="1"/>
    <col min="4380" max="4380" width="5.125" style="81" customWidth="1"/>
    <col min="4381" max="4381" width="4.875" style="81" customWidth="1"/>
    <col min="4382" max="4382" width="5" style="81" customWidth="1"/>
    <col min="4383" max="4383" width="5.5" style="81" customWidth="1"/>
    <col min="4384" max="4384" width="5.625" style="81" customWidth="1"/>
    <col min="4385" max="4385" width="3.125" style="81" customWidth="1"/>
    <col min="4386" max="4386" width="4" style="81" customWidth="1"/>
    <col min="4387" max="4387" width="3.125" style="81" customWidth="1"/>
    <col min="4388" max="4388" width="2.625" style="81" customWidth="1"/>
    <col min="4389" max="4389" width="4.875" style="81" bestFit="1" customWidth="1"/>
    <col min="4390" max="4390" width="3.125" style="81" customWidth="1"/>
    <col min="4391" max="4391" width="4.875" style="81" customWidth="1"/>
    <col min="4392" max="4392" width="3.75" style="81" customWidth="1"/>
    <col min="4393" max="4393" width="8" style="81" customWidth="1"/>
    <col min="4394" max="4394" width="8.875" style="81" customWidth="1"/>
    <col min="4395" max="4398" width="6.375" style="81" customWidth="1"/>
    <col min="4399" max="4399" width="8.875" style="81" customWidth="1"/>
    <col min="4400" max="4608" width="8.875" style="81"/>
    <col min="4609" max="4609" width="2.875" style="81" customWidth="1"/>
    <col min="4610" max="4610" width="7.5" style="81" customWidth="1"/>
    <col min="4611" max="4611" width="6" style="81" bestFit="1" customWidth="1"/>
    <col min="4612" max="4612" width="8.125" style="81" customWidth="1"/>
    <col min="4613" max="4613" width="6.875" style="81" customWidth="1"/>
    <col min="4614" max="4614" width="6.25" style="81" customWidth="1"/>
    <col min="4615" max="4615" width="6.5" style="81" customWidth="1"/>
    <col min="4616" max="4616" width="6.375" style="81" customWidth="1"/>
    <col min="4617" max="4617" width="5.5" style="81" customWidth="1"/>
    <col min="4618" max="4618" width="4.25" style="81" customWidth="1"/>
    <col min="4619" max="4619" width="5.5" style="81" customWidth="1"/>
    <col min="4620" max="4620" width="4.75" style="81" customWidth="1"/>
    <col min="4621" max="4621" width="6.75" style="81" customWidth="1"/>
    <col min="4622" max="4622" width="6" style="81" customWidth="1"/>
    <col min="4623" max="4623" width="6.5" style="81" customWidth="1"/>
    <col min="4624" max="4624" width="6.25" style="81" customWidth="1"/>
    <col min="4625" max="4625" width="5.25" style="81" customWidth="1"/>
    <col min="4626" max="4626" width="5.375" style="81" customWidth="1"/>
    <col min="4627" max="4627" width="4.875" style="81" customWidth="1"/>
    <col min="4628" max="4628" width="4.75" style="81" customWidth="1"/>
    <col min="4629" max="4629" width="5.5" style="81" customWidth="1"/>
    <col min="4630" max="4630" width="5.375" style="81" customWidth="1"/>
    <col min="4631" max="4631" width="6.125" style="81" customWidth="1"/>
    <col min="4632" max="4632" width="6.875" style="81" customWidth="1"/>
    <col min="4633" max="4634" width="5.375" style="81" customWidth="1"/>
    <col min="4635" max="4635" width="5" style="81" customWidth="1"/>
    <col min="4636" max="4636" width="5.125" style="81" customWidth="1"/>
    <col min="4637" max="4637" width="4.875" style="81" customWidth="1"/>
    <col min="4638" max="4638" width="5" style="81" customWidth="1"/>
    <col min="4639" max="4639" width="5.5" style="81" customWidth="1"/>
    <col min="4640" max="4640" width="5.625" style="81" customWidth="1"/>
    <col min="4641" max="4641" width="3.125" style="81" customWidth="1"/>
    <col min="4642" max="4642" width="4" style="81" customWidth="1"/>
    <col min="4643" max="4643" width="3.125" style="81" customWidth="1"/>
    <col min="4644" max="4644" width="2.625" style="81" customWidth="1"/>
    <col min="4645" max="4645" width="4.875" style="81" bestFit="1" customWidth="1"/>
    <col min="4646" max="4646" width="3.125" style="81" customWidth="1"/>
    <col min="4647" max="4647" width="4.875" style="81" customWidth="1"/>
    <col min="4648" max="4648" width="3.75" style="81" customWidth="1"/>
    <col min="4649" max="4649" width="8" style="81" customWidth="1"/>
    <col min="4650" max="4650" width="8.875" style="81" customWidth="1"/>
    <col min="4651" max="4654" width="6.375" style="81" customWidth="1"/>
    <col min="4655" max="4655" width="8.875" style="81" customWidth="1"/>
    <col min="4656" max="4864" width="8.875" style="81"/>
    <col min="4865" max="4865" width="2.875" style="81" customWidth="1"/>
    <col min="4866" max="4866" width="7.5" style="81" customWidth="1"/>
    <col min="4867" max="4867" width="6" style="81" bestFit="1" customWidth="1"/>
    <col min="4868" max="4868" width="8.125" style="81" customWidth="1"/>
    <col min="4869" max="4869" width="6.875" style="81" customWidth="1"/>
    <col min="4870" max="4870" width="6.25" style="81" customWidth="1"/>
    <col min="4871" max="4871" width="6.5" style="81" customWidth="1"/>
    <col min="4872" max="4872" width="6.375" style="81" customWidth="1"/>
    <col min="4873" max="4873" width="5.5" style="81" customWidth="1"/>
    <col min="4874" max="4874" width="4.25" style="81" customWidth="1"/>
    <col min="4875" max="4875" width="5.5" style="81" customWidth="1"/>
    <col min="4876" max="4876" width="4.75" style="81" customWidth="1"/>
    <col min="4877" max="4877" width="6.75" style="81" customWidth="1"/>
    <col min="4878" max="4878" width="6" style="81" customWidth="1"/>
    <col min="4879" max="4879" width="6.5" style="81" customWidth="1"/>
    <col min="4880" max="4880" width="6.25" style="81" customWidth="1"/>
    <col min="4881" max="4881" width="5.25" style="81" customWidth="1"/>
    <col min="4882" max="4882" width="5.375" style="81" customWidth="1"/>
    <col min="4883" max="4883" width="4.875" style="81" customWidth="1"/>
    <col min="4884" max="4884" width="4.75" style="81" customWidth="1"/>
    <col min="4885" max="4885" width="5.5" style="81" customWidth="1"/>
    <col min="4886" max="4886" width="5.375" style="81" customWidth="1"/>
    <col min="4887" max="4887" width="6.125" style="81" customWidth="1"/>
    <col min="4888" max="4888" width="6.875" style="81" customWidth="1"/>
    <col min="4889" max="4890" width="5.375" style="81" customWidth="1"/>
    <col min="4891" max="4891" width="5" style="81" customWidth="1"/>
    <col min="4892" max="4892" width="5.125" style="81" customWidth="1"/>
    <col min="4893" max="4893" width="4.875" style="81" customWidth="1"/>
    <col min="4894" max="4894" width="5" style="81" customWidth="1"/>
    <col min="4895" max="4895" width="5.5" style="81" customWidth="1"/>
    <col min="4896" max="4896" width="5.625" style="81" customWidth="1"/>
    <col min="4897" max="4897" width="3.125" style="81" customWidth="1"/>
    <col min="4898" max="4898" width="4" style="81" customWidth="1"/>
    <col min="4899" max="4899" width="3.125" style="81" customWidth="1"/>
    <col min="4900" max="4900" width="2.625" style="81" customWidth="1"/>
    <col min="4901" max="4901" width="4.875" style="81" bestFit="1" customWidth="1"/>
    <col min="4902" max="4902" width="3.125" style="81" customWidth="1"/>
    <col min="4903" max="4903" width="4.875" style="81" customWidth="1"/>
    <col min="4904" max="4904" width="3.75" style="81" customWidth="1"/>
    <col min="4905" max="4905" width="8" style="81" customWidth="1"/>
    <col min="4906" max="4906" width="8.875" style="81" customWidth="1"/>
    <col min="4907" max="4910" width="6.375" style="81" customWidth="1"/>
    <col min="4911" max="4911" width="8.875" style="81" customWidth="1"/>
    <col min="4912" max="5120" width="8.875" style="81"/>
    <col min="5121" max="5121" width="2.875" style="81" customWidth="1"/>
    <col min="5122" max="5122" width="7.5" style="81" customWidth="1"/>
    <col min="5123" max="5123" width="6" style="81" bestFit="1" customWidth="1"/>
    <col min="5124" max="5124" width="8.125" style="81" customWidth="1"/>
    <col min="5125" max="5125" width="6.875" style="81" customWidth="1"/>
    <col min="5126" max="5126" width="6.25" style="81" customWidth="1"/>
    <col min="5127" max="5127" width="6.5" style="81" customWidth="1"/>
    <col min="5128" max="5128" width="6.375" style="81" customWidth="1"/>
    <col min="5129" max="5129" width="5.5" style="81" customWidth="1"/>
    <col min="5130" max="5130" width="4.25" style="81" customWidth="1"/>
    <col min="5131" max="5131" width="5.5" style="81" customWidth="1"/>
    <col min="5132" max="5132" width="4.75" style="81" customWidth="1"/>
    <col min="5133" max="5133" width="6.75" style="81" customWidth="1"/>
    <col min="5134" max="5134" width="6" style="81" customWidth="1"/>
    <col min="5135" max="5135" width="6.5" style="81" customWidth="1"/>
    <col min="5136" max="5136" width="6.25" style="81" customWidth="1"/>
    <col min="5137" max="5137" width="5.25" style="81" customWidth="1"/>
    <col min="5138" max="5138" width="5.375" style="81" customWidth="1"/>
    <col min="5139" max="5139" width="4.875" style="81" customWidth="1"/>
    <col min="5140" max="5140" width="4.75" style="81" customWidth="1"/>
    <col min="5141" max="5141" width="5.5" style="81" customWidth="1"/>
    <col min="5142" max="5142" width="5.375" style="81" customWidth="1"/>
    <col min="5143" max="5143" width="6.125" style="81" customWidth="1"/>
    <col min="5144" max="5144" width="6.875" style="81" customWidth="1"/>
    <col min="5145" max="5146" width="5.375" style="81" customWidth="1"/>
    <col min="5147" max="5147" width="5" style="81" customWidth="1"/>
    <col min="5148" max="5148" width="5.125" style="81" customWidth="1"/>
    <col min="5149" max="5149" width="4.875" style="81" customWidth="1"/>
    <col min="5150" max="5150" width="5" style="81" customWidth="1"/>
    <col min="5151" max="5151" width="5.5" style="81" customWidth="1"/>
    <col min="5152" max="5152" width="5.625" style="81" customWidth="1"/>
    <col min="5153" max="5153" width="3.125" style="81" customWidth="1"/>
    <col min="5154" max="5154" width="4" style="81" customWidth="1"/>
    <col min="5155" max="5155" width="3.125" style="81" customWidth="1"/>
    <col min="5156" max="5156" width="2.625" style="81" customWidth="1"/>
    <col min="5157" max="5157" width="4.875" style="81" bestFit="1" customWidth="1"/>
    <col min="5158" max="5158" width="3.125" style="81" customWidth="1"/>
    <col min="5159" max="5159" width="4.875" style="81" customWidth="1"/>
    <col min="5160" max="5160" width="3.75" style="81" customWidth="1"/>
    <col min="5161" max="5161" width="8" style="81" customWidth="1"/>
    <col min="5162" max="5162" width="8.875" style="81" customWidth="1"/>
    <col min="5163" max="5166" width="6.375" style="81" customWidth="1"/>
    <col min="5167" max="5167" width="8.875" style="81" customWidth="1"/>
    <col min="5168" max="5376" width="8.875" style="81"/>
    <col min="5377" max="5377" width="2.875" style="81" customWidth="1"/>
    <col min="5378" max="5378" width="7.5" style="81" customWidth="1"/>
    <col min="5379" max="5379" width="6" style="81" bestFit="1" customWidth="1"/>
    <col min="5380" max="5380" width="8.125" style="81" customWidth="1"/>
    <col min="5381" max="5381" width="6.875" style="81" customWidth="1"/>
    <col min="5382" max="5382" width="6.25" style="81" customWidth="1"/>
    <col min="5383" max="5383" width="6.5" style="81" customWidth="1"/>
    <col min="5384" max="5384" width="6.375" style="81" customWidth="1"/>
    <col min="5385" max="5385" width="5.5" style="81" customWidth="1"/>
    <col min="5386" max="5386" width="4.25" style="81" customWidth="1"/>
    <col min="5387" max="5387" width="5.5" style="81" customWidth="1"/>
    <col min="5388" max="5388" width="4.75" style="81" customWidth="1"/>
    <col min="5389" max="5389" width="6.75" style="81" customWidth="1"/>
    <col min="5390" max="5390" width="6" style="81" customWidth="1"/>
    <col min="5391" max="5391" width="6.5" style="81" customWidth="1"/>
    <col min="5392" max="5392" width="6.25" style="81" customWidth="1"/>
    <col min="5393" max="5393" width="5.25" style="81" customWidth="1"/>
    <col min="5394" max="5394" width="5.375" style="81" customWidth="1"/>
    <col min="5395" max="5395" width="4.875" style="81" customWidth="1"/>
    <col min="5396" max="5396" width="4.75" style="81" customWidth="1"/>
    <col min="5397" max="5397" width="5.5" style="81" customWidth="1"/>
    <col min="5398" max="5398" width="5.375" style="81" customWidth="1"/>
    <col min="5399" max="5399" width="6.125" style="81" customWidth="1"/>
    <col min="5400" max="5400" width="6.875" style="81" customWidth="1"/>
    <col min="5401" max="5402" width="5.375" style="81" customWidth="1"/>
    <col min="5403" max="5403" width="5" style="81" customWidth="1"/>
    <col min="5404" max="5404" width="5.125" style="81" customWidth="1"/>
    <col min="5405" max="5405" width="4.875" style="81" customWidth="1"/>
    <col min="5406" max="5406" width="5" style="81" customWidth="1"/>
    <col min="5407" max="5407" width="5.5" style="81" customWidth="1"/>
    <col min="5408" max="5408" width="5.625" style="81" customWidth="1"/>
    <col min="5409" max="5409" width="3.125" style="81" customWidth="1"/>
    <col min="5410" max="5410" width="4" style="81" customWidth="1"/>
    <col min="5411" max="5411" width="3.125" style="81" customWidth="1"/>
    <col min="5412" max="5412" width="2.625" style="81" customWidth="1"/>
    <col min="5413" max="5413" width="4.875" style="81" bestFit="1" customWidth="1"/>
    <col min="5414" max="5414" width="3.125" style="81" customWidth="1"/>
    <col min="5415" max="5415" width="4.875" style="81" customWidth="1"/>
    <col min="5416" max="5416" width="3.75" style="81" customWidth="1"/>
    <col min="5417" max="5417" width="8" style="81" customWidth="1"/>
    <col min="5418" max="5418" width="8.875" style="81" customWidth="1"/>
    <col min="5419" max="5422" width="6.375" style="81" customWidth="1"/>
    <col min="5423" max="5423" width="8.875" style="81" customWidth="1"/>
    <col min="5424" max="5632" width="8.875" style="81"/>
    <col min="5633" max="5633" width="2.875" style="81" customWidth="1"/>
    <col min="5634" max="5634" width="7.5" style="81" customWidth="1"/>
    <col min="5635" max="5635" width="6" style="81" bestFit="1" customWidth="1"/>
    <col min="5636" max="5636" width="8.125" style="81" customWidth="1"/>
    <col min="5637" max="5637" width="6.875" style="81" customWidth="1"/>
    <col min="5638" max="5638" width="6.25" style="81" customWidth="1"/>
    <col min="5639" max="5639" width="6.5" style="81" customWidth="1"/>
    <col min="5640" max="5640" width="6.375" style="81" customWidth="1"/>
    <col min="5641" max="5641" width="5.5" style="81" customWidth="1"/>
    <col min="5642" max="5642" width="4.25" style="81" customWidth="1"/>
    <col min="5643" max="5643" width="5.5" style="81" customWidth="1"/>
    <col min="5644" max="5644" width="4.75" style="81" customWidth="1"/>
    <col min="5645" max="5645" width="6.75" style="81" customWidth="1"/>
    <col min="5646" max="5646" width="6" style="81" customWidth="1"/>
    <col min="5647" max="5647" width="6.5" style="81" customWidth="1"/>
    <col min="5648" max="5648" width="6.25" style="81" customWidth="1"/>
    <col min="5649" max="5649" width="5.25" style="81" customWidth="1"/>
    <col min="5650" max="5650" width="5.375" style="81" customWidth="1"/>
    <col min="5651" max="5651" width="4.875" style="81" customWidth="1"/>
    <col min="5652" max="5652" width="4.75" style="81" customWidth="1"/>
    <col min="5653" max="5653" width="5.5" style="81" customWidth="1"/>
    <col min="5654" max="5654" width="5.375" style="81" customWidth="1"/>
    <col min="5655" max="5655" width="6.125" style="81" customWidth="1"/>
    <col min="5656" max="5656" width="6.875" style="81" customWidth="1"/>
    <col min="5657" max="5658" width="5.375" style="81" customWidth="1"/>
    <col min="5659" max="5659" width="5" style="81" customWidth="1"/>
    <col min="5660" max="5660" width="5.125" style="81" customWidth="1"/>
    <col min="5661" max="5661" width="4.875" style="81" customWidth="1"/>
    <col min="5662" max="5662" width="5" style="81" customWidth="1"/>
    <col min="5663" max="5663" width="5.5" style="81" customWidth="1"/>
    <col min="5664" max="5664" width="5.625" style="81" customWidth="1"/>
    <col min="5665" max="5665" width="3.125" style="81" customWidth="1"/>
    <col min="5666" max="5666" width="4" style="81" customWidth="1"/>
    <col min="5667" max="5667" width="3.125" style="81" customWidth="1"/>
    <col min="5668" max="5668" width="2.625" style="81" customWidth="1"/>
    <col min="5669" max="5669" width="4.875" style="81" bestFit="1" customWidth="1"/>
    <col min="5670" max="5670" width="3.125" style="81" customWidth="1"/>
    <col min="5671" max="5671" width="4.875" style="81" customWidth="1"/>
    <col min="5672" max="5672" width="3.75" style="81" customWidth="1"/>
    <col min="5673" max="5673" width="8" style="81" customWidth="1"/>
    <col min="5674" max="5674" width="8.875" style="81" customWidth="1"/>
    <col min="5675" max="5678" width="6.375" style="81" customWidth="1"/>
    <col min="5679" max="5679" width="8.875" style="81" customWidth="1"/>
    <col min="5680" max="5888" width="8.875" style="81"/>
    <col min="5889" max="5889" width="2.875" style="81" customWidth="1"/>
    <col min="5890" max="5890" width="7.5" style="81" customWidth="1"/>
    <col min="5891" max="5891" width="6" style="81" bestFit="1" customWidth="1"/>
    <col min="5892" max="5892" width="8.125" style="81" customWidth="1"/>
    <col min="5893" max="5893" width="6.875" style="81" customWidth="1"/>
    <col min="5894" max="5894" width="6.25" style="81" customWidth="1"/>
    <col min="5895" max="5895" width="6.5" style="81" customWidth="1"/>
    <col min="5896" max="5896" width="6.375" style="81" customWidth="1"/>
    <col min="5897" max="5897" width="5.5" style="81" customWidth="1"/>
    <col min="5898" max="5898" width="4.25" style="81" customWidth="1"/>
    <col min="5899" max="5899" width="5.5" style="81" customWidth="1"/>
    <col min="5900" max="5900" width="4.75" style="81" customWidth="1"/>
    <col min="5901" max="5901" width="6.75" style="81" customWidth="1"/>
    <col min="5902" max="5902" width="6" style="81" customWidth="1"/>
    <col min="5903" max="5903" width="6.5" style="81" customWidth="1"/>
    <col min="5904" max="5904" width="6.25" style="81" customWidth="1"/>
    <col min="5905" max="5905" width="5.25" style="81" customWidth="1"/>
    <col min="5906" max="5906" width="5.375" style="81" customWidth="1"/>
    <col min="5907" max="5907" width="4.875" style="81" customWidth="1"/>
    <col min="5908" max="5908" width="4.75" style="81" customWidth="1"/>
    <col min="5909" max="5909" width="5.5" style="81" customWidth="1"/>
    <col min="5910" max="5910" width="5.375" style="81" customWidth="1"/>
    <col min="5911" max="5911" width="6.125" style="81" customWidth="1"/>
    <col min="5912" max="5912" width="6.875" style="81" customWidth="1"/>
    <col min="5913" max="5914" width="5.375" style="81" customWidth="1"/>
    <col min="5915" max="5915" width="5" style="81" customWidth="1"/>
    <col min="5916" max="5916" width="5.125" style="81" customWidth="1"/>
    <col min="5917" max="5917" width="4.875" style="81" customWidth="1"/>
    <col min="5918" max="5918" width="5" style="81" customWidth="1"/>
    <col min="5919" max="5919" width="5.5" style="81" customWidth="1"/>
    <col min="5920" max="5920" width="5.625" style="81" customWidth="1"/>
    <col min="5921" max="5921" width="3.125" style="81" customWidth="1"/>
    <col min="5922" max="5922" width="4" style="81" customWidth="1"/>
    <col min="5923" max="5923" width="3.125" style="81" customWidth="1"/>
    <col min="5924" max="5924" width="2.625" style="81" customWidth="1"/>
    <col min="5925" max="5925" width="4.875" style="81" bestFit="1" customWidth="1"/>
    <col min="5926" max="5926" width="3.125" style="81" customWidth="1"/>
    <col min="5927" max="5927" width="4.875" style="81" customWidth="1"/>
    <col min="5928" max="5928" width="3.75" style="81" customWidth="1"/>
    <col min="5929" max="5929" width="8" style="81" customWidth="1"/>
    <col min="5930" max="5930" width="8.875" style="81" customWidth="1"/>
    <col min="5931" max="5934" width="6.375" style="81" customWidth="1"/>
    <col min="5935" max="5935" width="8.875" style="81" customWidth="1"/>
    <col min="5936" max="6144" width="8.875" style="81"/>
    <col min="6145" max="6145" width="2.875" style="81" customWidth="1"/>
    <col min="6146" max="6146" width="7.5" style="81" customWidth="1"/>
    <col min="6147" max="6147" width="6" style="81" bestFit="1" customWidth="1"/>
    <col min="6148" max="6148" width="8.125" style="81" customWidth="1"/>
    <col min="6149" max="6149" width="6.875" style="81" customWidth="1"/>
    <col min="6150" max="6150" width="6.25" style="81" customWidth="1"/>
    <col min="6151" max="6151" width="6.5" style="81" customWidth="1"/>
    <col min="6152" max="6152" width="6.375" style="81" customWidth="1"/>
    <col min="6153" max="6153" width="5.5" style="81" customWidth="1"/>
    <col min="6154" max="6154" width="4.25" style="81" customWidth="1"/>
    <col min="6155" max="6155" width="5.5" style="81" customWidth="1"/>
    <col min="6156" max="6156" width="4.75" style="81" customWidth="1"/>
    <col min="6157" max="6157" width="6.75" style="81" customWidth="1"/>
    <col min="6158" max="6158" width="6" style="81" customWidth="1"/>
    <col min="6159" max="6159" width="6.5" style="81" customWidth="1"/>
    <col min="6160" max="6160" width="6.25" style="81" customWidth="1"/>
    <col min="6161" max="6161" width="5.25" style="81" customWidth="1"/>
    <col min="6162" max="6162" width="5.375" style="81" customWidth="1"/>
    <col min="6163" max="6163" width="4.875" style="81" customWidth="1"/>
    <col min="6164" max="6164" width="4.75" style="81" customWidth="1"/>
    <col min="6165" max="6165" width="5.5" style="81" customWidth="1"/>
    <col min="6166" max="6166" width="5.375" style="81" customWidth="1"/>
    <col min="6167" max="6167" width="6.125" style="81" customWidth="1"/>
    <col min="6168" max="6168" width="6.875" style="81" customWidth="1"/>
    <col min="6169" max="6170" width="5.375" style="81" customWidth="1"/>
    <col min="6171" max="6171" width="5" style="81" customWidth="1"/>
    <col min="6172" max="6172" width="5.125" style="81" customWidth="1"/>
    <col min="6173" max="6173" width="4.875" style="81" customWidth="1"/>
    <col min="6174" max="6174" width="5" style="81" customWidth="1"/>
    <col min="6175" max="6175" width="5.5" style="81" customWidth="1"/>
    <col min="6176" max="6176" width="5.625" style="81" customWidth="1"/>
    <col min="6177" max="6177" width="3.125" style="81" customWidth="1"/>
    <col min="6178" max="6178" width="4" style="81" customWidth="1"/>
    <col min="6179" max="6179" width="3.125" style="81" customWidth="1"/>
    <col min="6180" max="6180" width="2.625" style="81" customWidth="1"/>
    <col min="6181" max="6181" width="4.875" style="81" bestFit="1" customWidth="1"/>
    <col min="6182" max="6182" width="3.125" style="81" customWidth="1"/>
    <col min="6183" max="6183" width="4.875" style="81" customWidth="1"/>
    <col min="6184" max="6184" width="3.75" style="81" customWidth="1"/>
    <col min="6185" max="6185" width="8" style="81" customWidth="1"/>
    <col min="6186" max="6186" width="8.875" style="81" customWidth="1"/>
    <col min="6187" max="6190" width="6.375" style="81" customWidth="1"/>
    <col min="6191" max="6191" width="8.875" style="81" customWidth="1"/>
    <col min="6192" max="6400" width="8.875" style="81"/>
    <col min="6401" max="6401" width="2.875" style="81" customWidth="1"/>
    <col min="6402" max="6402" width="7.5" style="81" customWidth="1"/>
    <col min="6403" max="6403" width="6" style="81" bestFit="1" customWidth="1"/>
    <col min="6404" max="6404" width="8.125" style="81" customWidth="1"/>
    <col min="6405" max="6405" width="6.875" style="81" customWidth="1"/>
    <col min="6406" max="6406" width="6.25" style="81" customWidth="1"/>
    <col min="6407" max="6407" width="6.5" style="81" customWidth="1"/>
    <col min="6408" max="6408" width="6.375" style="81" customWidth="1"/>
    <col min="6409" max="6409" width="5.5" style="81" customWidth="1"/>
    <col min="6410" max="6410" width="4.25" style="81" customWidth="1"/>
    <col min="6411" max="6411" width="5.5" style="81" customWidth="1"/>
    <col min="6412" max="6412" width="4.75" style="81" customWidth="1"/>
    <col min="6413" max="6413" width="6.75" style="81" customWidth="1"/>
    <col min="6414" max="6414" width="6" style="81" customWidth="1"/>
    <col min="6415" max="6415" width="6.5" style="81" customWidth="1"/>
    <col min="6416" max="6416" width="6.25" style="81" customWidth="1"/>
    <col min="6417" max="6417" width="5.25" style="81" customWidth="1"/>
    <col min="6418" max="6418" width="5.375" style="81" customWidth="1"/>
    <col min="6419" max="6419" width="4.875" style="81" customWidth="1"/>
    <col min="6420" max="6420" width="4.75" style="81" customWidth="1"/>
    <col min="6421" max="6421" width="5.5" style="81" customWidth="1"/>
    <col min="6422" max="6422" width="5.375" style="81" customWidth="1"/>
    <col min="6423" max="6423" width="6.125" style="81" customWidth="1"/>
    <col min="6424" max="6424" width="6.875" style="81" customWidth="1"/>
    <col min="6425" max="6426" width="5.375" style="81" customWidth="1"/>
    <col min="6427" max="6427" width="5" style="81" customWidth="1"/>
    <col min="6428" max="6428" width="5.125" style="81" customWidth="1"/>
    <col min="6429" max="6429" width="4.875" style="81" customWidth="1"/>
    <col min="6430" max="6430" width="5" style="81" customWidth="1"/>
    <col min="6431" max="6431" width="5.5" style="81" customWidth="1"/>
    <col min="6432" max="6432" width="5.625" style="81" customWidth="1"/>
    <col min="6433" max="6433" width="3.125" style="81" customWidth="1"/>
    <col min="6434" max="6434" width="4" style="81" customWidth="1"/>
    <col min="6435" max="6435" width="3.125" style="81" customWidth="1"/>
    <col min="6436" max="6436" width="2.625" style="81" customWidth="1"/>
    <col min="6437" max="6437" width="4.875" style="81" bestFit="1" customWidth="1"/>
    <col min="6438" max="6438" width="3.125" style="81" customWidth="1"/>
    <col min="6439" max="6439" width="4.875" style="81" customWidth="1"/>
    <col min="6440" max="6440" width="3.75" style="81" customWidth="1"/>
    <col min="6441" max="6441" width="8" style="81" customWidth="1"/>
    <col min="6442" max="6442" width="8.875" style="81" customWidth="1"/>
    <col min="6443" max="6446" width="6.375" style="81" customWidth="1"/>
    <col min="6447" max="6447" width="8.875" style="81" customWidth="1"/>
    <col min="6448" max="6656" width="8.875" style="81"/>
    <col min="6657" max="6657" width="2.875" style="81" customWidth="1"/>
    <col min="6658" max="6658" width="7.5" style="81" customWidth="1"/>
    <col min="6659" max="6659" width="6" style="81" bestFit="1" customWidth="1"/>
    <col min="6660" max="6660" width="8.125" style="81" customWidth="1"/>
    <col min="6661" max="6661" width="6.875" style="81" customWidth="1"/>
    <col min="6662" max="6662" width="6.25" style="81" customWidth="1"/>
    <col min="6663" max="6663" width="6.5" style="81" customWidth="1"/>
    <col min="6664" max="6664" width="6.375" style="81" customWidth="1"/>
    <col min="6665" max="6665" width="5.5" style="81" customWidth="1"/>
    <col min="6666" max="6666" width="4.25" style="81" customWidth="1"/>
    <col min="6667" max="6667" width="5.5" style="81" customWidth="1"/>
    <col min="6668" max="6668" width="4.75" style="81" customWidth="1"/>
    <col min="6669" max="6669" width="6.75" style="81" customWidth="1"/>
    <col min="6670" max="6670" width="6" style="81" customWidth="1"/>
    <col min="6671" max="6671" width="6.5" style="81" customWidth="1"/>
    <col min="6672" max="6672" width="6.25" style="81" customWidth="1"/>
    <col min="6673" max="6673" width="5.25" style="81" customWidth="1"/>
    <col min="6674" max="6674" width="5.375" style="81" customWidth="1"/>
    <col min="6675" max="6675" width="4.875" style="81" customWidth="1"/>
    <col min="6676" max="6676" width="4.75" style="81" customWidth="1"/>
    <col min="6677" max="6677" width="5.5" style="81" customWidth="1"/>
    <col min="6678" max="6678" width="5.375" style="81" customWidth="1"/>
    <col min="6679" max="6679" width="6.125" style="81" customWidth="1"/>
    <col min="6680" max="6680" width="6.875" style="81" customWidth="1"/>
    <col min="6681" max="6682" width="5.375" style="81" customWidth="1"/>
    <col min="6683" max="6683" width="5" style="81" customWidth="1"/>
    <col min="6684" max="6684" width="5.125" style="81" customWidth="1"/>
    <col min="6685" max="6685" width="4.875" style="81" customWidth="1"/>
    <col min="6686" max="6686" width="5" style="81" customWidth="1"/>
    <col min="6687" max="6687" width="5.5" style="81" customWidth="1"/>
    <col min="6688" max="6688" width="5.625" style="81" customWidth="1"/>
    <col min="6689" max="6689" width="3.125" style="81" customWidth="1"/>
    <col min="6690" max="6690" width="4" style="81" customWidth="1"/>
    <col min="6691" max="6691" width="3.125" style="81" customWidth="1"/>
    <col min="6692" max="6692" width="2.625" style="81" customWidth="1"/>
    <col min="6693" max="6693" width="4.875" style="81" bestFit="1" customWidth="1"/>
    <col min="6694" max="6694" width="3.125" style="81" customWidth="1"/>
    <col min="6695" max="6695" width="4.875" style="81" customWidth="1"/>
    <col min="6696" max="6696" width="3.75" style="81" customWidth="1"/>
    <col min="6697" max="6697" width="8" style="81" customWidth="1"/>
    <col min="6698" max="6698" width="8.875" style="81" customWidth="1"/>
    <col min="6699" max="6702" width="6.375" style="81" customWidth="1"/>
    <col min="6703" max="6703" width="8.875" style="81" customWidth="1"/>
    <col min="6704" max="6912" width="8.875" style="81"/>
    <col min="6913" max="6913" width="2.875" style="81" customWidth="1"/>
    <col min="6914" max="6914" width="7.5" style="81" customWidth="1"/>
    <col min="6915" max="6915" width="6" style="81" bestFit="1" customWidth="1"/>
    <col min="6916" max="6916" width="8.125" style="81" customWidth="1"/>
    <col min="6917" max="6917" width="6.875" style="81" customWidth="1"/>
    <col min="6918" max="6918" width="6.25" style="81" customWidth="1"/>
    <col min="6919" max="6919" width="6.5" style="81" customWidth="1"/>
    <col min="6920" max="6920" width="6.375" style="81" customWidth="1"/>
    <col min="6921" max="6921" width="5.5" style="81" customWidth="1"/>
    <col min="6922" max="6922" width="4.25" style="81" customWidth="1"/>
    <col min="6923" max="6923" width="5.5" style="81" customWidth="1"/>
    <col min="6924" max="6924" width="4.75" style="81" customWidth="1"/>
    <col min="6925" max="6925" width="6.75" style="81" customWidth="1"/>
    <col min="6926" max="6926" width="6" style="81" customWidth="1"/>
    <col min="6927" max="6927" width="6.5" style="81" customWidth="1"/>
    <col min="6928" max="6928" width="6.25" style="81" customWidth="1"/>
    <col min="6929" max="6929" width="5.25" style="81" customWidth="1"/>
    <col min="6930" max="6930" width="5.375" style="81" customWidth="1"/>
    <col min="6931" max="6931" width="4.875" style="81" customWidth="1"/>
    <col min="6932" max="6932" width="4.75" style="81" customWidth="1"/>
    <col min="6933" max="6933" width="5.5" style="81" customWidth="1"/>
    <col min="6934" max="6934" width="5.375" style="81" customWidth="1"/>
    <col min="6935" max="6935" width="6.125" style="81" customWidth="1"/>
    <col min="6936" max="6936" width="6.875" style="81" customWidth="1"/>
    <col min="6937" max="6938" width="5.375" style="81" customWidth="1"/>
    <col min="6939" max="6939" width="5" style="81" customWidth="1"/>
    <col min="6940" max="6940" width="5.125" style="81" customWidth="1"/>
    <col min="6941" max="6941" width="4.875" style="81" customWidth="1"/>
    <col min="6942" max="6942" width="5" style="81" customWidth="1"/>
    <col min="6943" max="6943" width="5.5" style="81" customWidth="1"/>
    <col min="6944" max="6944" width="5.625" style="81" customWidth="1"/>
    <col min="6945" max="6945" width="3.125" style="81" customWidth="1"/>
    <col min="6946" max="6946" width="4" style="81" customWidth="1"/>
    <col min="6947" max="6947" width="3.125" style="81" customWidth="1"/>
    <col min="6948" max="6948" width="2.625" style="81" customWidth="1"/>
    <col min="6949" max="6949" width="4.875" style="81" bestFit="1" customWidth="1"/>
    <col min="6950" max="6950" width="3.125" style="81" customWidth="1"/>
    <col min="6951" max="6951" width="4.875" style="81" customWidth="1"/>
    <col min="6952" max="6952" width="3.75" style="81" customWidth="1"/>
    <col min="6953" max="6953" width="8" style="81" customWidth="1"/>
    <col min="6954" max="6954" width="8.875" style="81" customWidth="1"/>
    <col min="6955" max="6958" width="6.375" style="81" customWidth="1"/>
    <col min="6959" max="6959" width="8.875" style="81" customWidth="1"/>
    <col min="6960" max="7168" width="8.875" style="81"/>
    <col min="7169" max="7169" width="2.875" style="81" customWidth="1"/>
    <col min="7170" max="7170" width="7.5" style="81" customWidth="1"/>
    <col min="7171" max="7171" width="6" style="81" bestFit="1" customWidth="1"/>
    <col min="7172" max="7172" width="8.125" style="81" customWidth="1"/>
    <col min="7173" max="7173" width="6.875" style="81" customWidth="1"/>
    <col min="7174" max="7174" width="6.25" style="81" customWidth="1"/>
    <col min="7175" max="7175" width="6.5" style="81" customWidth="1"/>
    <col min="7176" max="7176" width="6.375" style="81" customWidth="1"/>
    <col min="7177" max="7177" width="5.5" style="81" customWidth="1"/>
    <col min="7178" max="7178" width="4.25" style="81" customWidth="1"/>
    <col min="7179" max="7179" width="5.5" style="81" customWidth="1"/>
    <col min="7180" max="7180" width="4.75" style="81" customWidth="1"/>
    <col min="7181" max="7181" width="6.75" style="81" customWidth="1"/>
    <col min="7182" max="7182" width="6" style="81" customWidth="1"/>
    <col min="7183" max="7183" width="6.5" style="81" customWidth="1"/>
    <col min="7184" max="7184" width="6.25" style="81" customWidth="1"/>
    <col min="7185" max="7185" width="5.25" style="81" customWidth="1"/>
    <col min="7186" max="7186" width="5.375" style="81" customWidth="1"/>
    <col min="7187" max="7187" width="4.875" style="81" customWidth="1"/>
    <col min="7188" max="7188" width="4.75" style="81" customWidth="1"/>
    <col min="7189" max="7189" width="5.5" style="81" customWidth="1"/>
    <col min="7190" max="7190" width="5.375" style="81" customWidth="1"/>
    <col min="7191" max="7191" width="6.125" style="81" customWidth="1"/>
    <col min="7192" max="7192" width="6.875" style="81" customWidth="1"/>
    <col min="7193" max="7194" width="5.375" style="81" customWidth="1"/>
    <col min="7195" max="7195" width="5" style="81" customWidth="1"/>
    <col min="7196" max="7196" width="5.125" style="81" customWidth="1"/>
    <col min="7197" max="7197" width="4.875" style="81" customWidth="1"/>
    <col min="7198" max="7198" width="5" style="81" customWidth="1"/>
    <col min="7199" max="7199" width="5.5" style="81" customWidth="1"/>
    <col min="7200" max="7200" width="5.625" style="81" customWidth="1"/>
    <col min="7201" max="7201" width="3.125" style="81" customWidth="1"/>
    <col min="7202" max="7202" width="4" style="81" customWidth="1"/>
    <col min="7203" max="7203" width="3.125" style="81" customWidth="1"/>
    <col min="7204" max="7204" width="2.625" style="81" customWidth="1"/>
    <col min="7205" max="7205" width="4.875" style="81" bestFit="1" customWidth="1"/>
    <col min="7206" max="7206" width="3.125" style="81" customWidth="1"/>
    <col min="7207" max="7207" width="4.875" style="81" customWidth="1"/>
    <col min="7208" max="7208" width="3.75" style="81" customWidth="1"/>
    <col min="7209" max="7209" width="8" style="81" customWidth="1"/>
    <col min="7210" max="7210" width="8.875" style="81" customWidth="1"/>
    <col min="7211" max="7214" width="6.375" style="81" customWidth="1"/>
    <col min="7215" max="7215" width="8.875" style="81" customWidth="1"/>
    <col min="7216" max="7424" width="8.875" style="81"/>
    <col min="7425" max="7425" width="2.875" style="81" customWidth="1"/>
    <col min="7426" max="7426" width="7.5" style="81" customWidth="1"/>
    <col min="7427" max="7427" width="6" style="81" bestFit="1" customWidth="1"/>
    <col min="7428" max="7428" width="8.125" style="81" customWidth="1"/>
    <col min="7429" max="7429" width="6.875" style="81" customWidth="1"/>
    <col min="7430" max="7430" width="6.25" style="81" customWidth="1"/>
    <col min="7431" max="7431" width="6.5" style="81" customWidth="1"/>
    <col min="7432" max="7432" width="6.375" style="81" customWidth="1"/>
    <col min="7433" max="7433" width="5.5" style="81" customWidth="1"/>
    <col min="7434" max="7434" width="4.25" style="81" customWidth="1"/>
    <col min="7435" max="7435" width="5.5" style="81" customWidth="1"/>
    <col min="7436" max="7436" width="4.75" style="81" customWidth="1"/>
    <col min="7437" max="7437" width="6.75" style="81" customWidth="1"/>
    <col min="7438" max="7438" width="6" style="81" customWidth="1"/>
    <col min="7439" max="7439" width="6.5" style="81" customWidth="1"/>
    <col min="7440" max="7440" width="6.25" style="81" customWidth="1"/>
    <col min="7441" max="7441" width="5.25" style="81" customWidth="1"/>
    <col min="7442" max="7442" width="5.375" style="81" customWidth="1"/>
    <col min="7443" max="7443" width="4.875" style="81" customWidth="1"/>
    <col min="7444" max="7444" width="4.75" style="81" customWidth="1"/>
    <col min="7445" max="7445" width="5.5" style="81" customWidth="1"/>
    <col min="7446" max="7446" width="5.375" style="81" customWidth="1"/>
    <col min="7447" max="7447" width="6.125" style="81" customWidth="1"/>
    <col min="7448" max="7448" width="6.875" style="81" customWidth="1"/>
    <col min="7449" max="7450" width="5.375" style="81" customWidth="1"/>
    <col min="7451" max="7451" width="5" style="81" customWidth="1"/>
    <col min="7452" max="7452" width="5.125" style="81" customWidth="1"/>
    <col min="7453" max="7453" width="4.875" style="81" customWidth="1"/>
    <col min="7454" max="7454" width="5" style="81" customWidth="1"/>
    <col min="7455" max="7455" width="5.5" style="81" customWidth="1"/>
    <col min="7456" max="7456" width="5.625" style="81" customWidth="1"/>
    <col min="7457" max="7457" width="3.125" style="81" customWidth="1"/>
    <col min="7458" max="7458" width="4" style="81" customWidth="1"/>
    <col min="7459" max="7459" width="3.125" style="81" customWidth="1"/>
    <col min="7460" max="7460" width="2.625" style="81" customWidth="1"/>
    <col min="7461" max="7461" width="4.875" style="81" bestFit="1" customWidth="1"/>
    <col min="7462" max="7462" width="3.125" style="81" customWidth="1"/>
    <col min="7463" max="7463" width="4.875" style="81" customWidth="1"/>
    <col min="7464" max="7464" width="3.75" style="81" customWidth="1"/>
    <col min="7465" max="7465" width="8" style="81" customWidth="1"/>
    <col min="7466" max="7466" width="8.875" style="81" customWidth="1"/>
    <col min="7467" max="7470" width="6.375" style="81" customWidth="1"/>
    <col min="7471" max="7471" width="8.875" style="81" customWidth="1"/>
    <col min="7472" max="7680" width="8.875" style="81"/>
    <col min="7681" max="7681" width="2.875" style="81" customWidth="1"/>
    <col min="7682" max="7682" width="7.5" style="81" customWidth="1"/>
    <col min="7683" max="7683" width="6" style="81" bestFit="1" customWidth="1"/>
    <col min="7684" max="7684" width="8.125" style="81" customWidth="1"/>
    <col min="7685" max="7685" width="6.875" style="81" customWidth="1"/>
    <col min="7686" max="7686" width="6.25" style="81" customWidth="1"/>
    <col min="7687" max="7687" width="6.5" style="81" customWidth="1"/>
    <col min="7688" max="7688" width="6.375" style="81" customWidth="1"/>
    <col min="7689" max="7689" width="5.5" style="81" customWidth="1"/>
    <col min="7690" max="7690" width="4.25" style="81" customWidth="1"/>
    <col min="7691" max="7691" width="5.5" style="81" customWidth="1"/>
    <col min="7692" max="7692" width="4.75" style="81" customWidth="1"/>
    <col min="7693" max="7693" width="6.75" style="81" customWidth="1"/>
    <col min="7694" max="7694" width="6" style="81" customWidth="1"/>
    <col min="7695" max="7695" width="6.5" style="81" customWidth="1"/>
    <col min="7696" max="7696" width="6.25" style="81" customWidth="1"/>
    <col min="7697" max="7697" width="5.25" style="81" customWidth="1"/>
    <col min="7698" max="7698" width="5.375" style="81" customWidth="1"/>
    <col min="7699" max="7699" width="4.875" style="81" customWidth="1"/>
    <col min="7700" max="7700" width="4.75" style="81" customWidth="1"/>
    <col min="7701" max="7701" width="5.5" style="81" customWidth="1"/>
    <col min="7702" max="7702" width="5.375" style="81" customWidth="1"/>
    <col min="7703" max="7703" width="6.125" style="81" customWidth="1"/>
    <col min="7704" max="7704" width="6.875" style="81" customWidth="1"/>
    <col min="7705" max="7706" width="5.375" style="81" customWidth="1"/>
    <col min="7707" max="7707" width="5" style="81" customWidth="1"/>
    <col min="7708" max="7708" width="5.125" style="81" customWidth="1"/>
    <col min="7709" max="7709" width="4.875" style="81" customWidth="1"/>
    <col min="7710" max="7710" width="5" style="81" customWidth="1"/>
    <col min="7711" max="7711" width="5.5" style="81" customWidth="1"/>
    <col min="7712" max="7712" width="5.625" style="81" customWidth="1"/>
    <col min="7713" max="7713" width="3.125" style="81" customWidth="1"/>
    <col min="7714" max="7714" width="4" style="81" customWidth="1"/>
    <col min="7715" max="7715" width="3.125" style="81" customWidth="1"/>
    <col min="7716" max="7716" width="2.625" style="81" customWidth="1"/>
    <col min="7717" max="7717" width="4.875" style="81" bestFit="1" customWidth="1"/>
    <col min="7718" max="7718" width="3.125" style="81" customWidth="1"/>
    <col min="7719" max="7719" width="4.875" style="81" customWidth="1"/>
    <col min="7720" max="7720" width="3.75" style="81" customWidth="1"/>
    <col min="7721" max="7721" width="8" style="81" customWidth="1"/>
    <col min="7722" max="7722" width="8.875" style="81" customWidth="1"/>
    <col min="7723" max="7726" width="6.375" style="81" customWidth="1"/>
    <col min="7727" max="7727" width="8.875" style="81" customWidth="1"/>
    <col min="7728" max="7936" width="8.875" style="81"/>
    <col min="7937" max="7937" width="2.875" style="81" customWidth="1"/>
    <col min="7938" max="7938" width="7.5" style="81" customWidth="1"/>
    <col min="7939" max="7939" width="6" style="81" bestFit="1" customWidth="1"/>
    <col min="7940" max="7940" width="8.125" style="81" customWidth="1"/>
    <col min="7941" max="7941" width="6.875" style="81" customWidth="1"/>
    <col min="7942" max="7942" width="6.25" style="81" customWidth="1"/>
    <col min="7943" max="7943" width="6.5" style="81" customWidth="1"/>
    <col min="7944" max="7944" width="6.375" style="81" customWidth="1"/>
    <col min="7945" max="7945" width="5.5" style="81" customWidth="1"/>
    <col min="7946" max="7946" width="4.25" style="81" customWidth="1"/>
    <col min="7947" max="7947" width="5.5" style="81" customWidth="1"/>
    <col min="7948" max="7948" width="4.75" style="81" customWidth="1"/>
    <col min="7949" max="7949" width="6.75" style="81" customWidth="1"/>
    <col min="7950" max="7950" width="6" style="81" customWidth="1"/>
    <col min="7951" max="7951" width="6.5" style="81" customWidth="1"/>
    <col min="7952" max="7952" width="6.25" style="81" customWidth="1"/>
    <col min="7953" max="7953" width="5.25" style="81" customWidth="1"/>
    <col min="7954" max="7954" width="5.375" style="81" customWidth="1"/>
    <col min="7955" max="7955" width="4.875" style="81" customWidth="1"/>
    <col min="7956" max="7956" width="4.75" style="81" customWidth="1"/>
    <col min="7957" max="7957" width="5.5" style="81" customWidth="1"/>
    <col min="7958" max="7958" width="5.375" style="81" customWidth="1"/>
    <col min="7959" max="7959" width="6.125" style="81" customWidth="1"/>
    <col min="7960" max="7960" width="6.875" style="81" customWidth="1"/>
    <col min="7961" max="7962" width="5.375" style="81" customWidth="1"/>
    <col min="7963" max="7963" width="5" style="81" customWidth="1"/>
    <col min="7964" max="7964" width="5.125" style="81" customWidth="1"/>
    <col min="7965" max="7965" width="4.875" style="81" customWidth="1"/>
    <col min="7966" max="7966" width="5" style="81" customWidth="1"/>
    <col min="7967" max="7967" width="5.5" style="81" customWidth="1"/>
    <col min="7968" max="7968" width="5.625" style="81" customWidth="1"/>
    <col min="7969" max="7969" width="3.125" style="81" customWidth="1"/>
    <col min="7970" max="7970" width="4" style="81" customWidth="1"/>
    <col min="7971" max="7971" width="3.125" style="81" customWidth="1"/>
    <col min="7972" max="7972" width="2.625" style="81" customWidth="1"/>
    <col min="7973" max="7973" width="4.875" style="81" bestFit="1" customWidth="1"/>
    <col min="7974" max="7974" width="3.125" style="81" customWidth="1"/>
    <col min="7975" max="7975" width="4.875" style="81" customWidth="1"/>
    <col min="7976" max="7976" width="3.75" style="81" customWidth="1"/>
    <col min="7977" max="7977" width="8" style="81" customWidth="1"/>
    <col min="7978" max="7978" width="8.875" style="81" customWidth="1"/>
    <col min="7979" max="7982" width="6.375" style="81" customWidth="1"/>
    <col min="7983" max="7983" width="8.875" style="81" customWidth="1"/>
    <col min="7984" max="8192" width="8.875" style="81"/>
    <col min="8193" max="8193" width="2.875" style="81" customWidth="1"/>
    <col min="8194" max="8194" width="7.5" style="81" customWidth="1"/>
    <col min="8195" max="8195" width="6" style="81" bestFit="1" customWidth="1"/>
    <col min="8196" max="8196" width="8.125" style="81" customWidth="1"/>
    <col min="8197" max="8197" width="6.875" style="81" customWidth="1"/>
    <col min="8198" max="8198" width="6.25" style="81" customWidth="1"/>
    <col min="8199" max="8199" width="6.5" style="81" customWidth="1"/>
    <col min="8200" max="8200" width="6.375" style="81" customWidth="1"/>
    <col min="8201" max="8201" width="5.5" style="81" customWidth="1"/>
    <col min="8202" max="8202" width="4.25" style="81" customWidth="1"/>
    <col min="8203" max="8203" width="5.5" style="81" customWidth="1"/>
    <col min="8204" max="8204" width="4.75" style="81" customWidth="1"/>
    <col min="8205" max="8205" width="6.75" style="81" customWidth="1"/>
    <col min="8206" max="8206" width="6" style="81" customWidth="1"/>
    <col min="8207" max="8207" width="6.5" style="81" customWidth="1"/>
    <col min="8208" max="8208" width="6.25" style="81" customWidth="1"/>
    <col min="8209" max="8209" width="5.25" style="81" customWidth="1"/>
    <col min="8210" max="8210" width="5.375" style="81" customWidth="1"/>
    <col min="8211" max="8211" width="4.875" style="81" customWidth="1"/>
    <col min="8212" max="8212" width="4.75" style="81" customWidth="1"/>
    <col min="8213" max="8213" width="5.5" style="81" customWidth="1"/>
    <col min="8214" max="8214" width="5.375" style="81" customWidth="1"/>
    <col min="8215" max="8215" width="6.125" style="81" customWidth="1"/>
    <col min="8216" max="8216" width="6.875" style="81" customWidth="1"/>
    <col min="8217" max="8218" width="5.375" style="81" customWidth="1"/>
    <col min="8219" max="8219" width="5" style="81" customWidth="1"/>
    <col min="8220" max="8220" width="5.125" style="81" customWidth="1"/>
    <col min="8221" max="8221" width="4.875" style="81" customWidth="1"/>
    <col min="8222" max="8222" width="5" style="81" customWidth="1"/>
    <col min="8223" max="8223" width="5.5" style="81" customWidth="1"/>
    <col min="8224" max="8224" width="5.625" style="81" customWidth="1"/>
    <col min="8225" max="8225" width="3.125" style="81" customWidth="1"/>
    <col min="8226" max="8226" width="4" style="81" customWidth="1"/>
    <col min="8227" max="8227" width="3.125" style="81" customWidth="1"/>
    <col min="8228" max="8228" width="2.625" style="81" customWidth="1"/>
    <col min="8229" max="8229" width="4.875" style="81" bestFit="1" customWidth="1"/>
    <col min="8230" max="8230" width="3.125" style="81" customWidth="1"/>
    <col min="8231" max="8231" width="4.875" style="81" customWidth="1"/>
    <col min="8232" max="8232" width="3.75" style="81" customWidth="1"/>
    <col min="8233" max="8233" width="8" style="81" customWidth="1"/>
    <col min="8234" max="8234" width="8.875" style="81" customWidth="1"/>
    <col min="8235" max="8238" width="6.375" style="81" customWidth="1"/>
    <col min="8239" max="8239" width="8.875" style="81" customWidth="1"/>
    <col min="8240" max="8448" width="8.875" style="81"/>
    <col min="8449" max="8449" width="2.875" style="81" customWidth="1"/>
    <col min="8450" max="8450" width="7.5" style="81" customWidth="1"/>
    <col min="8451" max="8451" width="6" style="81" bestFit="1" customWidth="1"/>
    <col min="8452" max="8452" width="8.125" style="81" customWidth="1"/>
    <col min="8453" max="8453" width="6.875" style="81" customWidth="1"/>
    <col min="8454" max="8454" width="6.25" style="81" customWidth="1"/>
    <col min="8455" max="8455" width="6.5" style="81" customWidth="1"/>
    <col min="8456" max="8456" width="6.375" style="81" customWidth="1"/>
    <col min="8457" max="8457" width="5.5" style="81" customWidth="1"/>
    <col min="8458" max="8458" width="4.25" style="81" customWidth="1"/>
    <col min="8459" max="8459" width="5.5" style="81" customWidth="1"/>
    <col min="8460" max="8460" width="4.75" style="81" customWidth="1"/>
    <col min="8461" max="8461" width="6.75" style="81" customWidth="1"/>
    <col min="8462" max="8462" width="6" style="81" customWidth="1"/>
    <col min="8463" max="8463" width="6.5" style="81" customWidth="1"/>
    <col min="8464" max="8464" width="6.25" style="81" customWidth="1"/>
    <col min="8465" max="8465" width="5.25" style="81" customWidth="1"/>
    <col min="8466" max="8466" width="5.375" style="81" customWidth="1"/>
    <col min="8467" max="8467" width="4.875" style="81" customWidth="1"/>
    <col min="8468" max="8468" width="4.75" style="81" customWidth="1"/>
    <col min="8469" max="8469" width="5.5" style="81" customWidth="1"/>
    <col min="8470" max="8470" width="5.375" style="81" customWidth="1"/>
    <col min="8471" max="8471" width="6.125" style="81" customWidth="1"/>
    <col min="8472" max="8472" width="6.875" style="81" customWidth="1"/>
    <col min="8473" max="8474" width="5.375" style="81" customWidth="1"/>
    <col min="8475" max="8475" width="5" style="81" customWidth="1"/>
    <col min="8476" max="8476" width="5.125" style="81" customWidth="1"/>
    <col min="8477" max="8477" width="4.875" style="81" customWidth="1"/>
    <col min="8478" max="8478" width="5" style="81" customWidth="1"/>
    <col min="8479" max="8479" width="5.5" style="81" customWidth="1"/>
    <col min="8480" max="8480" width="5.625" style="81" customWidth="1"/>
    <col min="8481" max="8481" width="3.125" style="81" customWidth="1"/>
    <col min="8482" max="8482" width="4" style="81" customWidth="1"/>
    <col min="8483" max="8483" width="3.125" style="81" customWidth="1"/>
    <col min="8484" max="8484" width="2.625" style="81" customWidth="1"/>
    <col min="8485" max="8485" width="4.875" style="81" bestFit="1" customWidth="1"/>
    <col min="8486" max="8486" width="3.125" style="81" customWidth="1"/>
    <col min="8487" max="8487" width="4.875" style="81" customWidth="1"/>
    <col min="8488" max="8488" width="3.75" style="81" customWidth="1"/>
    <col min="8489" max="8489" width="8" style="81" customWidth="1"/>
    <col min="8490" max="8490" width="8.875" style="81" customWidth="1"/>
    <col min="8491" max="8494" width="6.375" style="81" customWidth="1"/>
    <col min="8495" max="8495" width="8.875" style="81" customWidth="1"/>
    <col min="8496" max="8704" width="8.875" style="81"/>
    <col min="8705" max="8705" width="2.875" style="81" customWidth="1"/>
    <col min="8706" max="8706" width="7.5" style="81" customWidth="1"/>
    <col min="8707" max="8707" width="6" style="81" bestFit="1" customWidth="1"/>
    <col min="8708" max="8708" width="8.125" style="81" customWidth="1"/>
    <col min="8709" max="8709" width="6.875" style="81" customWidth="1"/>
    <col min="8710" max="8710" width="6.25" style="81" customWidth="1"/>
    <col min="8711" max="8711" width="6.5" style="81" customWidth="1"/>
    <col min="8712" max="8712" width="6.375" style="81" customWidth="1"/>
    <col min="8713" max="8713" width="5.5" style="81" customWidth="1"/>
    <col min="8714" max="8714" width="4.25" style="81" customWidth="1"/>
    <col min="8715" max="8715" width="5.5" style="81" customWidth="1"/>
    <col min="8716" max="8716" width="4.75" style="81" customWidth="1"/>
    <col min="8717" max="8717" width="6.75" style="81" customWidth="1"/>
    <col min="8718" max="8718" width="6" style="81" customWidth="1"/>
    <col min="8719" max="8719" width="6.5" style="81" customWidth="1"/>
    <col min="8720" max="8720" width="6.25" style="81" customWidth="1"/>
    <col min="8721" max="8721" width="5.25" style="81" customWidth="1"/>
    <col min="8722" max="8722" width="5.375" style="81" customWidth="1"/>
    <col min="8723" max="8723" width="4.875" style="81" customWidth="1"/>
    <col min="8724" max="8724" width="4.75" style="81" customWidth="1"/>
    <col min="8725" max="8725" width="5.5" style="81" customWidth="1"/>
    <col min="8726" max="8726" width="5.375" style="81" customWidth="1"/>
    <col min="8727" max="8727" width="6.125" style="81" customWidth="1"/>
    <col min="8728" max="8728" width="6.875" style="81" customWidth="1"/>
    <col min="8729" max="8730" width="5.375" style="81" customWidth="1"/>
    <col min="8731" max="8731" width="5" style="81" customWidth="1"/>
    <col min="8732" max="8732" width="5.125" style="81" customWidth="1"/>
    <col min="8733" max="8733" width="4.875" style="81" customWidth="1"/>
    <col min="8734" max="8734" width="5" style="81" customWidth="1"/>
    <col min="8735" max="8735" width="5.5" style="81" customWidth="1"/>
    <col min="8736" max="8736" width="5.625" style="81" customWidth="1"/>
    <col min="8737" max="8737" width="3.125" style="81" customWidth="1"/>
    <col min="8738" max="8738" width="4" style="81" customWidth="1"/>
    <col min="8739" max="8739" width="3.125" style="81" customWidth="1"/>
    <col min="8740" max="8740" width="2.625" style="81" customWidth="1"/>
    <col min="8741" max="8741" width="4.875" style="81" bestFit="1" customWidth="1"/>
    <col min="8742" max="8742" width="3.125" style="81" customWidth="1"/>
    <col min="8743" max="8743" width="4.875" style="81" customWidth="1"/>
    <col min="8744" max="8744" width="3.75" style="81" customWidth="1"/>
    <col min="8745" max="8745" width="8" style="81" customWidth="1"/>
    <col min="8746" max="8746" width="8.875" style="81" customWidth="1"/>
    <col min="8747" max="8750" width="6.375" style="81" customWidth="1"/>
    <col min="8751" max="8751" width="8.875" style="81" customWidth="1"/>
    <col min="8752" max="8960" width="8.875" style="81"/>
    <col min="8961" max="8961" width="2.875" style="81" customWidth="1"/>
    <col min="8962" max="8962" width="7.5" style="81" customWidth="1"/>
    <col min="8963" max="8963" width="6" style="81" bestFit="1" customWidth="1"/>
    <col min="8964" max="8964" width="8.125" style="81" customWidth="1"/>
    <col min="8965" max="8965" width="6.875" style="81" customWidth="1"/>
    <col min="8966" max="8966" width="6.25" style="81" customWidth="1"/>
    <col min="8967" max="8967" width="6.5" style="81" customWidth="1"/>
    <col min="8968" max="8968" width="6.375" style="81" customWidth="1"/>
    <col min="8969" max="8969" width="5.5" style="81" customWidth="1"/>
    <col min="8970" max="8970" width="4.25" style="81" customWidth="1"/>
    <col min="8971" max="8971" width="5.5" style="81" customWidth="1"/>
    <col min="8972" max="8972" width="4.75" style="81" customWidth="1"/>
    <col min="8973" max="8973" width="6.75" style="81" customWidth="1"/>
    <col min="8974" max="8974" width="6" style="81" customWidth="1"/>
    <col min="8975" max="8975" width="6.5" style="81" customWidth="1"/>
    <col min="8976" max="8976" width="6.25" style="81" customWidth="1"/>
    <col min="8977" max="8977" width="5.25" style="81" customWidth="1"/>
    <col min="8978" max="8978" width="5.375" style="81" customWidth="1"/>
    <col min="8979" max="8979" width="4.875" style="81" customWidth="1"/>
    <col min="8980" max="8980" width="4.75" style="81" customWidth="1"/>
    <col min="8981" max="8981" width="5.5" style="81" customWidth="1"/>
    <col min="8982" max="8982" width="5.375" style="81" customWidth="1"/>
    <col min="8983" max="8983" width="6.125" style="81" customWidth="1"/>
    <col min="8984" max="8984" width="6.875" style="81" customWidth="1"/>
    <col min="8985" max="8986" width="5.375" style="81" customWidth="1"/>
    <col min="8987" max="8987" width="5" style="81" customWidth="1"/>
    <col min="8988" max="8988" width="5.125" style="81" customWidth="1"/>
    <col min="8989" max="8989" width="4.875" style="81" customWidth="1"/>
    <col min="8990" max="8990" width="5" style="81" customWidth="1"/>
    <col min="8991" max="8991" width="5.5" style="81" customWidth="1"/>
    <col min="8992" max="8992" width="5.625" style="81" customWidth="1"/>
    <col min="8993" max="8993" width="3.125" style="81" customWidth="1"/>
    <col min="8994" max="8994" width="4" style="81" customWidth="1"/>
    <col min="8995" max="8995" width="3.125" style="81" customWidth="1"/>
    <col min="8996" max="8996" width="2.625" style="81" customWidth="1"/>
    <col min="8997" max="8997" width="4.875" style="81" bestFit="1" customWidth="1"/>
    <col min="8998" max="8998" width="3.125" style="81" customWidth="1"/>
    <col min="8999" max="8999" width="4.875" style="81" customWidth="1"/>
    <col min="9000" max="9000" width="3.75" style="81" customWidth="1"/>
    <col min="9001" max="9001" width="8" style="81" customWidth="1"/>
    <col min="9002" max="9002" width="8.875" style="81" customWidth="1"/>
    <col min="9003" max="9006" width="6.375" style="81" customWidth="1"/>
    <col min="9007" max="9007" width="8.875" style="81" customWidth="1"/>
    <col min="9008" max="9216" width="8.875" style="81"/>
    <col min="9217" max="9217" width="2.875" style="81" customWidth="1"/>
    <col min="9218" max="9218" width="7.5" style="81" customWidth="1"/>
    <col min="9219" max="9219" width="6" style="81" bestFit="1" customWidth="1"/>
    <col min="9220" max="9220" width="8.125" style="81" customWidth="1"/>
    <col min="9221" max="9221" width="6.875" style="81" customWidth="1"/>
    <col min="9222" max="9222" width="6.25" style="81" customWidth="1"/>
    <col min="9223" max="9223" width="6.5" style="81" customWidth="1"/>
    <col min="9224" max="9224" width="6.375" style="81" customWidth="1"/>
    <col min="9225" max="9225" width="5.5" style="81" customWidth="1"/>
    <col min="9226" max="9226" width="4.25" style="81" customWidth="1"/>
    <col min="9227" max="9227" width="5.5" style="81" customWidth="1"/>
    <col min="9228" max="9228" width="4.75" style="81" customWidth="1"/>
    <col min="9229" max="9229" width="6.75" style="81" customWidth="1"/>
    <col min="9230" max="9230" width="6" style="81" customWidth="1"/>
    <col min="9231" max="9231" width="6.5" style="81" customWidth="1"/>
    <col min="9232" max="9232" width="6.25" style="81" customWidth="1"/>
    <col min="9233" max="9233" width="5.25" style="81" customWidth="1"/>
    <col min="9234" max="9234" width="5.375" style="81" customWidth="1"/>
    <col min="9235" max="9235" width="4.875" style="81" customWidth="1"/>
    <col min="9236" max="9236" width="4.75" style="81" customWidth="1"/>
    <col min="9237" max="9237" width="5.5" style="81" customWidth="1"/>
    <col min="9238" max="9238" width="5.375" style="81" customWidth="1"/>
    <col min="9239" max="9239" width="6.125" style="81" customWidth="1"/>
    <col min="9240" max="9240" width="6.875" style="81" customWidth="1"/>
    <col min="9241" max="9242" width="5.375" style="81" customWidth="1"/>
    <col min="9243" max="9243" width="5" style="81" customWidth="1"/>
    <col min="9244" max="9244" width="5.125" style="81" customWidth="1"/>
    <col min="9245" max="9245" width="4.875" style="81" customWidth="1"/>
    <col min="9246" max="9246" width="5" style="81" customWidth="1"/>
    <col min="9247" max="9247" width="5.5" style="81" customWidth="1"/>
    <col min="9248" max="9248" width="5.625" style="81" customWidth="1"/>
    <col min="9249" max="9249" width="3.125" style="81" customWidth="1"/>
    <col min="9250" max="9250" width="4" style="81" customWidth="1"/>
    <col min="9251" max="9251" width="3.125" style="81" customWidth="1"/>
    <col min="9252" max="9252" width="2.625" style="81" customWidth="1"/>
    <col min="9253" max="9253" width="4.875" style="81" bestFit="1" customWidth="1"/>
    <col min="9254" max="9254" width="3.125" style="81" customWidth="1"/>
    <col min="9255" max="9255" width="4.875" style="81" customWidth="1"/>
    <col min="9256" max="9256" width="3.75" style="81" customWidth="1"/>
    <col min="9257" max="9257" width="8" style="81" customWidth="1"/>
    <col min="9258" max="9258" width="8.875" style="81" customWidth="1"/>
    <col min="9259" max="9262" width="6.375" style="81" customWidth="1"/>
    <col min="9263" max="9263" width="8.875" style="81" customWidth="1"/>
    <col min="9264" max="9472" width="8.875" style="81"/>
    <col min="9473" max="9473" width="2.875" style="81" customWidth="1"/>
    <col min="9474" max="9474" width="7.5" style="81" customWidth="1"/>
    <col min="9475" max="9475" width="6" style="81" bestFit="1" customWidth="1"/>
    <col min="9476" max="9476" width="8.125" style="81" customWidth="1"/>
    <col min="9477" max="9477" width="6.875" style="81" customWidth="1"/>
    <col min="9478" max="9478" width="6.25" style="81" customWidth="1"/>
    <col min="9479" max="9479" width="6.5" style="81" customWidth="1"/>
    <col min="9480" max="9480" width="6.375" style="81" customWidth="1"/>
    <col min="9481" max="9481" width="5.5" style="81" customWidth="1"/>
    <col min="9482" max="9482" width="4.25" style="81" customWidth="1"/>
    <col min="9483" max="9483" width="5.5" style="81" customWidth="1"/>
    <col min="9484" max="9484" width="4.75" style="81" customWidth="1"/>
    <col min="9485" max="9485" width="6.75" style="81" customWidth="1"/>
    <col min="9486" max="9486" width="6" style="81" customWidth="1"/>
    <col min="9487" max="9487" width="6.5" style="81" customWidth="1"/>
    <col min="9488" max="9488" width="6.25" style="81" customWidth="1"/>
    <col min="9489" max="9489" width="5.25" style="81" customWidth="1"/>
    <col min="9490" max="9490" width="5.375" style="81" customWidth="1"/>
    <col min="9491" max="9491" width="4.875" style="81" customWidth="1"/>
    <col min="9492" max="9492" width="4.75" style="81" customWidth="1"/>
    <col min="9493" max="9493" width="5.5" style="81" customWidth="1"/>
    <col min="9494" max="9494" width="5.375" style="81" customWidth="1"/>
    <col min="9495" max="9495" width="6.125" style="81" customWidth="1"/>
    <col min="9496" max="9496" width="6.875" style="81" customWidth="1"/>
    <col min="9497" max="9498" width="5.375" style="81" customWidth="1"/>
    <col min="9499" max="9499" width="5" style="81" customWidth="1"/>
    <col min="9500" max="9500" width="5.125" style="81" customWidth="1"/>
    <col min="9501" max="9501" width="4.875" style="81" customWidth="1"/>
    <col min="9502" max="9502" width="5" style="81" customWidth="1"/>
    <col min="9503" max="9503" width="5.5" style="81" customWidth="1"/>
    <col min="9504" max="9504" width="5.625" style="81" customWidth="1"/>
    <col min="9505" max="9505" width="3.125" style="81" customWidth="1"/>
    <col min="9506" max="9506" width="4" style="81" customWidth="1"/>
    <col min="9507" max="9507" width="3.125" style="81" customWidth="1"/>
    <col min="9508" max="9508" width="2.625" style="81" customWidth="1"/>
    <col min="9509" max="9509" width="4.875" style="81" bestFit="1" customWidth="1"/>
    <col min="9510" max="9510" width="3.125" style="81" customWidth="1"/>
    <col min="9511" max="9511" width="4.875" style="81" customWidth="1"/>
    <col min="9512" max="9512" width="3.75" style="81" customWidth="1"/>
    <col min="9513" max="9513" width="8" style="81" customWidth="1"/>
    <col min="9514" max="9514" width="8.875" style="81" customWidth="1"/>
    <col min="9515" max="9518" width="6.375" style="81" customWidth="1"/>
    <col min="9519" max="9519" width="8.875" style="81" customWidth="1"/>
    <col min="9520" max="9728" width="8.875" style="81"/>
    <col min="9729" max="9729" width="2.875" style="81" customWidth="1"/>
    <col min="9730" max="9730" width="7.5" style="81" customWidth="1"/>
    <col min="9731" max="9731" width="6" style="81" bestFit="1" customWidth="1"/>
    <col min="9732" max="9732" width="8.125" style="81" customWidth="1"/>
    <col min="9733" max="9733" width="6.875" style="81" customWidth="1"/>
    <col min="9734" max="9734" width="6.25" style="81" customWidth="1"/>
    <col min="9735" max="9735" width="6.5" style="81" customWidth="1"/>
    <col min="9736" max="9736" width="6.375" style="81" customWidth="1"/>
    <col min="9737" max="9737" width="5.5" style="81" customWidth="1"/>
    <col min="9738" max="9738" width="4.25" style="81" customWidth="1"/>
    <col min="9739" max="9739" width="5.5" style="81" customWidth="1"/>
    <col min="9740" max="9740" width="4.75" style="81" customWidth="1"/>
    <col min="9741" max="9741" width="6.75" style="81" customWidth="1"/>
    <col min="9742" max="9742" width="6" style="81" customWidth="1"/>
    <col min="9743" max="9743" width="6.5" style="81" customWidth="1"/>
    <col min="9744" max="9744" width="6.25" style="81" customWidth="1"/>
    <col min="9745" max="9745" width="5.25" style="81" customWidth="1"/>
    <col min="9746" max="9746" width="5.375" style="81" customWidth="1"/>
    <col min="9747" max="9747" width="4.875" style="81" customWidth="1"/>
    <col min="9748" max="9748" width="4.75" style="81" customWidth="1"/>
    <col min="9749" max="9749" width="5.5" style="81" customWidth="1"/>
    <col min="9750" max="9750" width="5.375" style="81" customWidth="1"/>
    <col min="9751" max="9751" width="6.125" style="81" customWidth="1"/>
    <col min="9752" max="9752" width="6.875" style="81" customWidth="1"/>
    <col min="9753" max="9754" width="5.375" style="81" customWidth="1"/>
    <col min="9755" max="9755" width="5" style="81" customWidth="1"/>
    <col min="9756" max="9756" width="5.125" style="81" customWidth="1"/>
    <col min="9757" max="9757" width="4.875" style="81" customWidth="1"/>
    <col min="9758" max="9758" width="5" style="81" customWidth="1"/>
    <col min="9759" max="9759" width="5.5" style="81" customWidth="1"/>
    <col min="9760" max="9760" width="5.625" style="81" customWidth="1"/>
    <col min="9761" max="9761" width="3.125" style="81" customWidth="1"/>
    <col min="9762" max="9762" width="4" style="81" customWidth="1"/>
    <col min="9763" max="9763" width="3.125" style="81" customWidth="1"/>
    <col min="9764" max="9764" width="2.625" style="81" customWidth="1"/>
    <col min="9765" max="9765" width="4.875" style="81" bestFit="1" customWidth="1"/>
    <col min="9766" max="9766" width="3.125" style="81" customWidth="1"/>
    <col min="9767" max="9767" width="4.875" style="81" customWidth="1"/>
    <col min="9768" max="9768" width="3.75" style="81" customWidth="1"/>
    <col min="9769" max="9769" width="8" style="81" customWidth="1"/>
    <col min="9770" max="9770" width="8.875" style="81" customWidth="1"/>
    <col min="9771" max="9774" width="6.375" style="81" customWidth="1"/>
    <col min="9775" max="9775" width="8.875" style="81" customWidth="1"/>
    <col min="9776" max="9984" width="8.875" style="81"/>
    <col min="9985" max="9985" width="2.875" style="81" customWidth="1"/>
    <col min="9986" max="9986" width="7.5" style="81" customWidth="1"/>
    <col min="9987" max="9987" width="6" style="81" bestFit="1" customWidth="1"/>
    <col min="9988" max="9988" width="8.125" style="81" customWidth="1"/>
    <col min="9989" max="9989" width="6.875" style="81" customWidth="1"/>
    <col min="9990" max="9990" width="6.25" style="81" customWidth="1"/>
    <col min="9991" max="9991" width="6.5" style="81" customWidth="1"/>
    <col min="9992" max="9992" width="6.375" style="81" customWidth="1"/>
    <col min="9993" max="9993" width="5.5" style="81" customWidth="1"/>
    <col min="9994" max="9994" width="4.25" style="81" customWidth="1"/>
    <col min="9995" max="9995" width="5.5" style="81" customWidth="1"/>
    <col min="9996" max="9996" width="4.75" style="81" customWidth="1"/>
    <col min="9997" max="9997" width="6.75" style="81" customWidth="1"/>
    <col min="9998" max="9998" width="6" style="81" customWidth="1"/>
    <col min="9999" max="9999" width="6.5" style="81" customWidth="1"/>
    <col min="10000" max="10000" width="6.25" style="81" customWidth="1"/>
    <col min="10001" max="10001" width="5.25" style="81" customWidth="1"/>
    <col min="10002" max="10002" width="5.375" style="81" customWidth="1"/>
    <col min="10003" max="10003" width="4.875" style="81" customWidth="1"/>
    <col min="10004" max="10004" width="4.75" style="81" customWidth="1"/>
    <col min="10005" max="10005" width="5.5" style="81" customWidth="1"/>
    <col min="10006" max="10006" width="5.375" style="81" customWidth="1"/>
    <col min="10007" max="10007" width="6.125" style="81" customWidth="1"/>
    <col min="10008" max="10008" width="6.875" style="81" customWidth="1"/>
    <col min="10009" max="10010" width="5.375" style="81" customWidth="1"/>
    <col min="10011" max="10011" width="5" style="81" customWidth="1"/>
    <col min="10012" max="10012" width="5.125" style="81" customWidth="1"/>
    <col min="10013" max="10013" width="4.875" style="81" customWidth="1"/>
    <col min="10014" max="10014" width="5" style="81" customWidth="1"/>
    <col min="10015" max="10015" width="5.5" style="81" customWidth="1"/>
    <col min="10016" max="10016" width="5.625" style="81" customWidth="1"/>
    <col min="10017" max="10017" width="3.125" style="81" customWidth="1"/>
    <col min="10018" max="10018" width="4" style="81" customWidth="1"/>
    <col min="10019" max="10019" width="3.125" style="81" customWidth="1"/>
    <col min="10020" max="10020" width="2.625" style="81" customWidth="1"/>
    <col min="10021" max="10021" width="4.875" style="81" bestFit="1" customWidth="1"/>
    <col min="10022" max="10022" width="3.125" style="81" customWidth="1"/>
    <col min="10023" max="10023" width="4.875" style="81" customWidth="1"/>
    <col min="10024" max="10024" width="3.75" style="81" customWidth="1"/>
    <col min="10025" max="10025" width="8" style="81" customWidth="1"/>
    <col min="10026" max="10026" width="8.875" style="81" customWidth="1"/>
    <col min="10027" max="10030" width="6.375" style="81" customWidth="1"/>
    <col min="10031" max="10031" width="8.875" style="81" customWidth="1"/>
    <col min="10032" max="10240" width="8.875" style="81"/>
    <col min="10241" max="10241" width="2.875" style="81" customWidth="1"/>
    <col min="10242" max="10242" width="7.5" style="81" customWidth="1"/>
    <col min="10243" max="10243" width="6" style="81" bestFit="1" customWidth="1"/>
    <col min="10244" max="10244" width="8.125" style="81" customWidth="1"/>
    <col min="10245" max="10245" width="6.875" style="81" customWidth="1"/>
    <col min="10246" max="10246" width="6.25" style="81" customWidth="1"/>
    <col min="10247" max="10247" width="6.5" style="81" customWidth="1"/>
    <col min="10248" max="10248" width="6.375" style="81" customWidth="1"/>
    <col min="10249" max="10249" width="5.5" style="81" customWidth="1"/>
    <col min="10250" max="10250" width="4.25" style="81" customWidth="1"/>
    <col min="10251" max="10251" width="5.5" style="81" customWidth="1"/>
    <col min="10252" max="10252" width="4.75" style="81" customWidth="1"/>
    <col min="10253" max="10253" width="6.75" style="81" customWidth="1"/>
    <col min="10254" max="10254" width="6" style="81" customWidth="1"/>
    <col min="10255" max="10255" width="6.5" style="81" customWidth="1"/>
    <col min="10256" max="10256" width="6.25" style="81" customWidth="1"/>
    <col min="10257" max="10257" width="5.25" style="81" customWidth="1"/>
    <col min="10258" max="10258" width="5.375" style="81" customWidth="1"/>
    <col min="10259" max="10259" width="4.875" style="81" customWidth="1"/>
    <col min="10260" max="10260" width="4.75" style="81" customWidth="1"/>
    <col min="10261" max="10261" width="5.5" style="81" customWidth="1"/>
    <col min="10262" max="10262" width="5.375" style="81" customWidth="1"/>
    <col min="10263" max="10263" width="6.125" style="81" customWidth="1"/>
    <col min="10264" max="10264" width="6.875" style="81" customWidth="1"/>
    <col min="10265" max="10266" width="5.375" style="81" customWidth="1"/>
    <col min="10267" max="10267" width="5" style="81" customWidth="1"/>
    <col min="10268" max="10268" width="5.125" style="81" customWidth="1"/>
    <col min="10269" max="10269" width="4.875" style="81" customWidth="1"/>
    <col min="10270" max="10270" width="5" style="81" customWidth="1"/>
    <col min="10271" max="10271" width="5.5" style="81" customWidth="1"/>
    <col min="10272" max="10272" width="5.625" style="81" customWidth="1"/>
    <col min="10273" max="10273" width="3.125" style="81" customWidth="1"/>
    <col min="10274" max="10274" width="4" style="81" customWidth="1"/>
    <col min="10275" max="10275" width="3.125" style="81" customWidth="1"/>
    <col min="10276" max="10276" width="2.625" style="81" customWidth="1"/>
    <col min="10277" max="10277" width="4.875" style="81" bestFit="1" customWidth="1"/>
    <col min="10278" max="10278" width="3.125" style="81" customWidth="1"/>
    <col min="10279" max="10279" width="4.875" style="81" customWidth="1"/>
    <col min="10280" max="10280" width="3.75" style="81" customWidth="1"/>
    <col min="10281" max="10281" width="8" style="81" customWidth="1"/>
    <col min="10282" max="10282" width="8.875" style="81" customWidth="1"/>
    <col min="10283" max="10286" width="6.375" style="81" customWidth="1"/>
    <col min="10287" max="10287" width="8.875" style="81" customWidth="1"/>
    <col min="10288" max="10496" width="8.875" style="81"/>
    <col min="10497" max="10497" width="2.875" style="81" customWidth="1"/>
    <col min="10498" max="10498" width="7.5" style="81" customWidth="1"/>
    <col min="10499" max="10499" width="6" style="81" bestFit="1" customWidth="1"/>
    <col min="10500" max="10500" width="8.125" style="81" customWidth="1"/>
    <col min="10501" max="10501" width="6.875" style="81" customWidth="1"/>
    <col min="10502" max="10502" width="6.25" style="81" customWidth="1"/>
    <col min="10503" max="10503" width="6.5" style="81" customWidth="1"/>
    <col min="10504" max="10504" width="6.375" style="81" customWidth="1"/>
    <col min="10505" max="10505" width="5.5" style="81" customWidth="1"/>
    <col min="10506" max="10506" width="4.25" style="81" customWidth="1"/>
    <col min="10507" max="10507" width="5.5" style="81" customWidth="1"/>
    <col min="10508" max="10508" width="4.75" style="81" customWidth="1"/>
    <col min="10509" max="10509" width="6.75" style="81" customWidth="1"/>
    <col min="10510" max="10510" width="6" style="81" customWidth="1"/>
    <col min="10511" max="10511" width="6.5" style="81" customWidth="1"/>
    <col min="10512" max="10512" width="6.25" style="81" customWidth="1"/>
    <col min="10513" max="10513" width="5.25" style="81" customWidth="1"/>
    <col min="10514" max="10514" width="5.375" style="81" customWidth="1"/>
    <col min="10515" max="10515" width="4.875" style="81" customWidth="1"/>
    <col min="10516" max="10516" width="4.75" style="81" customWidth="1"/>
    <col min="10517" max="10517" width="5.5" style="81" customWidth="1"/>
    <col min="10518" max="10518" width="5.375" style="81" customWidth="1"/>
    <col min="10519" max="10519" width="6.125" style="81" customWidth="1"/>
    <col min="10520" max="10520" width="6.875" style="81" customWidth="1"/>
    <col min="10521" max="10522" width="5.375" style="81" customWidth="1"/>
    <col min="10523" max="10523" width="5" style="81" customWidth="1"/>
    <col min="10524" max="10524" width="5.125" style="81" customWidth="1"/>
    <col min="10525" max="10525" width="4.875" style="81" customWidth="1"/>
    <col min="10526" max="10526" width="5" style="81" customWidth="1"/>
    <col min="10527" max="10527" width="5.5" style="81" customWidth="1"/>
    <col min="10528" max="10528" width="5.625" style="81" customWidth="1"/>
    <col min="10529" max="10529" width="3.125" style="81" customWidth="1"/>
    <col min="10530" max="10530" width="4" style="81" customWidth="1"/>
    <col min="10531" max="10531" width="3.125" style="81" customWidth="1"/>
    <col min="10532" max="10532" width="2.625" style="81" customWidth="1"/>
    <col min="10533" max="10533" width="4.875" style="81" bestFit="1" customWidth="1"/>
    <col min="10534" max="10534" width="3.125" style="81" customWidth="1"/>
    <col min="10535" max="10535" width="4.875" style="81" customWidth="1"/>
    <col min="10536" max="10536" width="3.75" style="81" customWidth="1"/>
    <col min="10537" max="10537" width="8" style="81" customWidth="1"/>
    <col min="10538" max="10538" width="8.875" style="81" customWidth="1"/>
    <col min="10539" max="10542" width="6.375" style="81" customWidth="1"/>
    <col min="10543" max="10543" width="8.875" style="81" customWidth="1"/>
    <col min="10544" max="10752" width="8.875" style="81"/>
    <col min="10753" max="10753" width="2.875" style="81" customWidth="1"/>
    <col min="10754" max="10754" width="7.5" style="81" customWidth="1"/>
    <col min="10755" max="10755" width="6" style="81" bestFit="1" customWidth="1"/>
    <col min="10756" max="10756" width="8.125" style="81" customWidth="1"/>
    <col min="10757" max="10757" width="6.875" style="81" customWidth="1"/>
    <col min="10758" max="10758" width="6.25" style="81" customWidth="1"/>
    <col min="10759" max="10759" width="6.5" style="81" customWidth="1"/>
    <col min="10760" max="10760" width="6.375" style="81" customWidth="1"/>
    <col min="10761" max="10761" width="5.5" style="81" customWidth="1"/>
    <col min="10762" max="10762" width="4.25" style="81" customWidth="1"/>
    <col min="10763" max="10763" width="5.5" style="81" customWidth="1"/>
    <col min="10764" max="10764" width="4.75" style="81" customWidth="1"/>
    <col min="10765" max="10765" width="6.75" style="81" customWidth="1"/>
    <col min="10766" max="10766" width="6" style="81" customWidth="1"/>
    <col min="10767" max="10767" width="6.5" style="81" customWidth="1"/>
    <col min="10768" max="10768" width="6.25" style="81" customWidth="1"/>
    <col min="10769" max="10769" width="5.25" style="81" customWidth="1"/>
    <col min="10770" max="10770" width="5.375" style="81" customWidth="1"/>
    <col min="10771" max="10771" width="4.875" style="81" customWidth="1"/>
    <col min="10772" max="10772" width="4.75" style="81" customWidth="1"/>
    <col min="10773" max="10773" width="5.5" style="81" customWidth="1"/>
    <col min="10774" max="10774" width="5.375" style="81" customWidth="1"/>
    <col min="10775" max="10775" width="6.125" style="81" customWidth="1"/>
    <col min="10776" max="10776" width="6.875" style="81" customWidth="1"/>
    <col min="10777" max="10778" width="5.375" style="81" customWidth="1"/>
    <col min="10779" max="10779" width="5" style="81" customWidth="1"/>
    <col min="10780" max="10780" width="5.125" style="81" customWidth="1"/>
    <col min="10781" max="10781" width="4.875" style="81" customWidth="1"/>
    <col min="10782" max="10782" width="5" style="81" customWidth="1"/>
    <col min="10783" max="10783" width="5.5" style="81" customWidth="1"/>
    <col min="10784" max="10784" width="5.625" style="81" customWidth="1"/>
    <col min="10785" max="10785" width="3.125" style="81" customWidth="1"/>
    <col min="10786" max="10786" width="4" style="81" customWidth="1"/>
    <col min="10787" max="10787" width="3.125" style="81" customWidth="1"/>
    <col min="10788" max="10788" width="2.625" style="81" customWidth="1"/>
    <col min="10789" max="10789" width="4.875" style="81" bestFit="1" customWidth="1"/>
    <col min="10790" max="10790" width="3.125" style="81" customWidth="1"/>
    <col min="10791" max="10791" width="4.875" style="81" customWidth="1"/>
    <col min="10792" max="10792" width="3.75" style="81" customWidth="1"/>
    <col min="10793" max="10793" width="8" style="81" customWidth="1"/>
    <col min="10794" max="10794" width="8.875" style="81" customWidth="1"/>
    <col min="10795" max="10798" width="6.375" style="81" customWidth="1"/>
    <col min="10799" max="10799" width="8.875" style="81" customWidth="1"/>
    <col min="10800" max="11008" width="8.875" style="81"/>
    <col min="11009" max="11009" width="2.875" style="81" customWidth="1"/>
    <col min="11010" max="11010" width="7.5" style="81" customWidth="1"/>
    <col min="11011" max="11011" width="6" style="81" bestFit="1" customWidth="1"/>
    <col min="11012" max="11012" width="8.125" style="81" customWidth="1"/>
    <col min="11013" max="11013" width="6.875" style="81" customWidth="1"/>
    <col min="11014" max="11014" width="6.25" style="81" customWidth="1"/>
    <col min="11015" max="11015" width="6.5" style="81" customWidth="1"/>
    <col min="11016" max="11016" width="6.375" style="81" customWidth="1"/>
    <col min="11017" max="11017" width="5.5" style="81" customWidth="1"/>
    <col min="11018" max="11018" width="4.25" style="81" customWidth="1"/>
    <col min="11019" max="11019" width="5.5" style="81" customWidth="1"/>
    <col min="11020" max="11020" width="4.75" style="81" customWidth="1"/>
    <col min="11021" max="11021" width="6.75" style="81" customWidth="1"/>
    <col min="11022" max="11022" width="6" style="81" customWidth="1"/>
    <col min="11023" max="11023" width="6.5" style="81" customWidth="1"/>
    <col min="11024" max="11024" width="6.25" style="81" customWidth="1"/>
    <col min="11025" max="11025" width="5.25" style="81" customWidth="1"/>
    <col min="11026" max="11026" width="5.375" style="81" customWidth="1"/>
    <col min="11027" max="11027" width="4.875" style="81" customWidth="1"/>
    <col min="11028" max="11028" width="4.75" style="81" customWidth="1"/>
    <col min="11029" max="11029" width="5.5" style="81" customWidth="1"/>
    <col min="11030" max="11030" width="5.375" style="81" customWidth="1"/>
    <col min="11031" max="11031" width="6.125" style="81" customWidth="1"/>
    <col min="11032" max="11032" width="6.875" style="81" customWidth="1"/>
    <col min="11033" max="11034" width="5.375" style="81" customWidth="1"/>
    <col min="11035" max="11035" width="5" style="81" customWidth="1"/>
    <col min="11036" max="11036" width="5.125" style="81" customWidth="1"/>
    <col min="11037" max="11037" width="4.875" style="81" customWidth="1"/>
    <col min="11038" max="11038" width="5" style="81" customWidth="1"/>
    <col min="11039" max="11039" width="5.5" style="81" customWidth="1"/>
    <col min="11040" max="11040" width="5.625" style="81" customWidth="1"/>
    <col min="11041" max="11041" width="3.125" style="81" customWidth="1"/>
    <col min="11042" max="11042" width="4" style="81" customWidth="1"/>
    <col min="11043" max="11043" width="3.125" style="81" customWidth="1"/>
    <col min="11044" max="11044" width="2.625" style="81" customWidth="1"/>
    <col min="11045" max="11045" width="4.875" style="81" bestFit="1" customWidth="1"/>
    <col min="11046" max="11046" width="3.125" style="81" customWidth="1"/>
    <col min="11047" max="11047" width="4.875" style="81" customWidth="1"/>
    <col min="11048" max="11048" width="3.75" style="81" customWidth="1"/>
    <col min="11049" max="11049" width="8" style="81" customWidth="1"/>
    <col min="11050" max="11050" width="8.875" style="81" customWidth="1"/>
    <col min="11051" max="11054" width="6.375" style="81" customWidth="1"/>
    <col min="11055" max="11055" width="8.875" style="81" customWidth="1"/>
    <col min="11056" max="11264" width="8.875" style="81"/>
    <col min="11265" max="11265" width="2.875" style="81" customWidth="1"/>
    <col min="11266" max="11266" width="7.5" style="81" customWidth="1"/>
    <col min="11267" max="11267" width="6" style="81" bestFit="1" customWidth="1"/>
    <col min="11268" max="11268" width="8.125" style="81" customWidth="1"/>
    <col min="11269" max="11269" width="6.875" style="81" customWidth="1"/>
    <col min="11270" max="11270" width="6.25" style="81" customWidth="1"/>
    <col min="11271" max="11271" width="6.5" style="81" customWidth="1"/>
    <col min="11272" max="11272" width="6.375" style="81" customWidth="1"/>
    <col min="11273" max="11273" width="5.5" style="81" customWidth="1"/>
    <col min="11274" max="11274" width="4.25" style="81" customWidth="1"/>
    <col min="11275" max="11275" width="5.5" style="81" customWidth="1"/>
    <col min="11276" max="11276" width="4.75" style="81" customWidth="1"/>
    <col min="11277" max="11277" width="6.75" style="81" customWidth="1"/>
    <col min="11278" max="11278" width="6" style="81" customWidth="1"/>
    <col min="11279" max="11279" width="6.5" style="81" customWidth="1"/>
    <col min="11280" max="11280" width="6.25" style="81" customWidth="1"/>
    <col min="11281" max="11281" width="5.25" style="81" customWidth="1"/>
    <col min="11282" max="11282" width="5.375" style="81" customWidth="1"/>
    <col min="11283" max="11283" width="4.875" style="81" customWidth="1"/>
    <col min="11284" max="11284" width="4.75" style="81" customWidth="1"/>
    <col min="11285" max="11285" width="5.5" style="81" customWidth="1"/>
    <col min="11286" max="11286" width="5.375" style="81" customWidth="1"/>
    <col min="11287" max="11287" width="6.125" style="81" customWidth="1"/>
    <col min="11288" max="11288" width="6.875" style="81" customWidth="1"/>
    <col min="11289" max="11290" width="5.375" style="81" customWidth="1"/>
    <col min="11291" max="11291" width="5" style="81" customWidth="1"/>
    <col min="11292" max="11292" width="5.125" style="81" customWidth="1"/>
    <col min="11293" max="11293" width="4.875" style="81" customWidth="1"/>
    <col min="11294" max="11294" width="5" style="81" customWidth="1"/>
    <col min="11295" max="11295" width="5.5" style="81" customWidth="1"/>
    <col min="11296" max="11296" width="5.625" style="81" customWidth="1"/>
    <col min="11297" max="11297" width="3.125" style="81" customWidth="1"/>
    <col min="11298" max="11298" width="4" style="81" customWidth="1"/>
    <col min="11299" max="11299" width="3.125" style="81" customWidth="1"/>
    <col min="11300" max="11300" width="2.625" style="81" customWidth="1"/>
    <col min="11301" max="11301" width="4.875" style="81" bestFit="1" customWidth="1"/>
    <col min="11302" max="11302" width="3.125" style="81" customWidth="1"/>
    <col min="11303" max="11303" width="4.875" style="81" customWidth="1"/>
    <col min="11304" max="11304" width="3.75" style="81" customWidth="1"/>
    <col min="11305" max="11305" width="8" style="81" customWidth="1"/>
    <col min="11306" max="11306" width="8.875" style="81" customWidth="1"/>
    <col min="11307" max="11310" width="6.375" style="81" customWidth="1"/>
    <col min="11311" max="11311" width="8.875" style="81" customWidth="1"/>
    <col min="11312" max="11520" width="8.875" style="81"/>
    <col min="11521" max="11521" width="2.875" style="81" customWidth="1"/>
    <col min="11522" max="11522" width="7.5" style="81" customWidth="1"/>
    <col min="11523" max="11523" width="6" style="81" bestFit="1" customWidth="1"/>
    <col min="11524" max="11524" width="8.125" style="81" customWidth="1"/>
    <col min="11525" max="11525" width="6.875" style="81" customWidth="1"/>
    <col min="11526" max="11526" width="6.25" style="81" customWidth="1"/>
    <col min="11527" max="11527" width="6.5" style="81" customWidth="1"/>
    <col min="11528" max="11528" width="6.375" style="81" customWidth="1"/>
    <col min="11529" max="11529" width="5.5" style="81" customWidth="1"/>
    <col min="11530" max="11530" width="4.25" style="81" customWidth="1"/>
    <col min="11531" max="11531" width="5.5" style="81" customWidth="1"/>
    <col min="11532" max="11532" width="4.75" style="81" customWidth="1"/>
    <col min="11533" max="11533" width="6.75" style="81" customWidth="1"/>
    <col min="11534" max="11534" width="6" style="81" customWidth="1"/>
    <col min="11535" max="11535" width="6.5" style="81" customWidth="1"/>
    <col min="11536" max="11536" width="6.25" style="81" customWidth="1"/>
    <col min="11537" max="11537" width="5.25" style="81" customWidth="1"/>
    <col min="11538" max="11538" width="5.375" style="81" customWidth="1"/>
    <col min="11539" max="11539" width="4.875" style="81" customWidth="1"/>
    <col min="11540" max="11540" width="4.75" style="81" customWidth="1"/>
    <col min="11541" max="11541" width="5.5" style="81" customWidth="1"/>
    <col min="11542" max="11542" width="5.375" style="81" customWidth="1"/>
    <col min="11543" max="11543" width="6.125" style="81" customWidth="1"/>
    <col min="11544" max="11544" width="6.875" style="81" customWidth="1"/>
    <col min="11545" max="11546" width="5.375" style="81" customWidth="1"/>
    <col min="11547" max="11547" width="5" style="81" customWidth="1"/>
    <col min="11548" max="11548" width="5.125" style="81" customWidth="1"/>
    <col min="11549" max="11549" width="4.875" style="81" customWidth="1"/>
    <col min="11550" max="11550" width="5" style="81" customWidth="1"/>
    <col min="11551" max="11551" width="5.5" style="81" customWidth="1"/>
    <col min="11552" max="11552" width="5.625" style="81" customWidth="1"/>
    <col min="11553" max="11553" width="3.125" style="81" customWidth="1"/>
    <col min="11554" max="11554" width="4" style="81" customWidth="1"/>
    <col min="11555" max="11555" width="3.125" style="81" customWidth="1"/>
    <col min="11556" max="11556" width="2.625" style="81" customWidth="1"/>
    <col min="11557" max="11557" width="4.875" style="81" bestFit="1" customWidth="1"/>
    <col min="11558" max="11558" width="3.125" style="81" customWidth="1"/>
    <col min="11559" max="11559" width="4.875" style="81" customWidth="1"/>
    <col min="11560" max="11560" width="3.75" style="81" customWidth="1"/>
    <col min="11561" max="11561" width="8" style="81" customWidth="1"/>
    <col min="11562" max="11562" width="8.875" style="81" customWidth="1"/>
    <col min="11563" max="11566" width="6.375" style="81" customWidth="1"/>
    <col min="11567" max="11567" width="8.875" style="81" customWidth="1"/>
    <col min="11568" max="11776" width="8.875" style="81"/>
    <col min="11777" max="11777" width="2.875" style="81" customWidth="1"/>
    <col min="11778" max="11778" width="7.5" style="81" customWidth="1"/>
    <col min="11779" max="11779" width="6" style="81" bestFit="1" customWidth="1"/>
    <col min="11780" max="11780" width="8.125" style="81" customWidth="1"/>
    <col min="11781" max="11781" width="6.875" style="81" customWidth="1"/>
    <col min="11782" max="11782" width="6.25" style="81" customWidth="1"/>
    <col min="11783" max="11783" width="6.5" style="81" customWidth="1"/>
    <col min="11784" max="11784" width="6.375" style="81" customWidth="1"/>
    <col min="11785" max="11785" width="5.5" style="81" customWidth="1"/>
    <col min="11786" max="11786" width="4.25" style="81" customWidth="1"/>
    <col min="11787" max="11787" width="5.5" style="81" customWidth="1"/>
    <col min="11788" max="11788" width="4.75" style="81" customWidth="1"/>
    <col min="11789" max="11789" width="6.75" style="81" customWidth="1"/>
    <col min="11790" max="11790" width="6" style="81" customWidth="1"/>
    <col min="11791" max="11791" width="6.5" style="81" customWidth="1"/>
    <col min="11792" max="11792" width="6.25" style="81" customWidth="1"/>
    <col min="11793" max="11793" width="5.25" style="81" customWidth="1"/>
    <col min="11794" max="11794" width="5.375" style="81" customWidth="1"/>
    <col min="11795" max="11795" width="4.875" style="81" customWidth="1"/>
    <col min="11796" max="11796" width="4.75" style="81" customWidth="1"/>
    <col min="11797" max="11797" width="5.5" style="81" customWidth="1"/>
    <col min="11798" max="11798" width="5.375" style="81" customWidth="1"/>
    <col min="11799" max="11799" width="6.125" style="81" customWidth="1"/>
    <col min="11800" max="11800" width="6.875" style="81" customWidth="1"/>
    <col min="11801" max="11802" width="5.375" style="81" customWidth="1"/>
    <col min="11803" max="11803" width="5" style="81" customWidth="1"/>
    <col min="11804" max="11804" width="5.125" style="81" customWidth="1"/>
    <col min="11805" max="11805" width="4.875" style="81" customWidth="1"/>
    <col min="11806" max="11806" width="5" style="81" customWidth="1"/>
    <col min="11807" max="11807" width="5.5" style="81" customWidth="1"/>
    <col min="11808" max="11808" width="5.625" style="81" customWidth="1"/>
    <col min="11809" max="11809" width="3.125" style="81" customWidth="1"/>
    <col min="11810" max="11810" width="4" style="81" customWidth="1"/>
    <col min="11811" max="11811" width="3.125" style="81" customWidth="1"/>
    <col min="11812" max="11812" width="2.625" style="81" customWidth="1"/>
    <col min="11813" max="11813" width="4.875" style="81" bestFit="1" customWidth="1"/>
    <col min="11814" max="11814" width="3.125" style="81" customWidth="1"/>
    <col min="11815" max="11815" width="4.875" style="81" customWidth="1"/>
    <col min="11816" max="11816" width="3.75" style="81" customWidth="1"/>
    <col min="11817" max="11817" width="8" style="81" customWidth="1"/>
    <col min="11818" max="11818" width="8.875" style="81" customWidth="1"/>
    <col min="11819" max="11822" width="6.375" style="81" customWidth="1"/>
    <col min="11823" max="11823" width="8.875" style="81" customWidth="1"/>
    <col min="11824" max="12032" width="8.875" style="81"/>
    <col min="12033" max="12033" width="2.875" style="81" customWidth="1"/>
    <col min="12034" max="12034" width="7.5" style="81" customWidth="1"/>
    <col min="12035" max="12035" width="6" style="81" bestFit="1" customWidth="1"/>
    <col min="12036" max="12036" width="8.125" style="81" customWidth="1"/>
    <col min="12037" max="12037" width="6.875" style="81" customWidth="1"/>
    <col min="12038" max="12038" width="6.25" style="81" customWidth="1"/>
    <col min="12039" max="12039" width="6.5" style="81" customWidth="1"/>
    <col min="12040" max="12040" width="6.375" style="81" customWidth="1"/>
    <col min="12041" max="12041" width="5.5" style="81" customWidth="1"/>
    <col min="12042" max="12042" width="4.25" style="81" customWidth="1"/>
    <col min="12043" max="12043" width="5.5" style="81" customWidth="1"/>
    <col min="12044" max="12044" width="4.75" style="81" customWidth="1"/>
    <col min="12045" max="12045" width="6.75" style="81" customWidth="1"/>
    <col min="12046" max="12046" width="6" style="81" customWidth="1"/>
    <col min="12047" max="12047" width="6.5" style="81" customWidth="1"/>
    <col min="12048" max="12048" width="6.25" style="81" customWidth="1"/>
    <col min="12049" max="12049" width="5.25" style="81" customWidth="1"/>
    <col min="12050" max="12050" width="5.375" style="81" customWidth="1"/>
    <col min="12051" max="12051" width="4.875" style="81" customWidth="1"/>
    <col min="12052" max="12052" width="4.75" style="81" customWidth="1"/>
    <col min="12053" max="12053" width="5.5" style="81" customWidth="1"/>
    <col min="12054" max="12054" width="5.375" style="81" customWidth="1"/>
    <col min="12055" max="12055" width="6.125" style="81" customWidth="1"/>
    <col min="12056" max="12056" width="6.875" style="81" customWidth="1"/>
    <col min="12057" max="12058" width="5.375" style="81" customWidth="1"/>
    <col min="12059" max="12059" width="5" style="81" customWidth="1"/>
    <col min="12060" max="12060" width="5.125" style="81" customWidth="1"/>
    <col min="12061" max="12061" width="4.875" style="81" customWidth="1"/>
    <col min="12062" max="12062" width="5" style="81" customWidth="1"/>
    <col min="12063" max="12063" width="5.5" style="81" customWidth="1"/>
    <col min="12064" max="12064" width="5.625" style="81" customWidth="1"/>
    <col min="12065" max="12065" width="3.125" style="81" customWidth="1"/>
    <col min="12066" max="12066" width="4" style="81" customWidth="1"/>
    <col min="12067" max="12067" width="3.125" style="81" customWidth="1"/>
    <col min="12068" max="12068" width="2.625" style="81" customWidth="1"/>
    <col min="12069" max="12069" width="4.875" style="81" bestFit="1" customWidth="1"/>
    <col min="12070" max="12070" width="3.125" style="81" customWidth="1"/>
    <col min="12071" max="12071" width="4.875" style="81" customWidth="1"/>
    <col min="12072" max="12072" width="3.75" style="81" customWidth="1"/>
    <col min="12073" max="12073" width="8" style="81" customWidth="1"/>
    <col min="12074" max="12074" width="8.875" style="81" customWidth="1"/>
    <col min="12075" max="12078" width="6.375" style="81" customWidth="1"/>
    <col min="12079" max="12079" width="8.875" style="81" customWidth="1"/>
    <col min="12080" max="12288" width="8.875" style="81"/>
    <col min="12289" max="12289" width="2.875" style="81" customWidth="1"/>
    <col min="12290" max="12290" width="7.5" style="81" customWidth="1"/>
    <col min="12291" max="12291" width="6" style="81" bestFit="1" customWidth="1"/>
    <col min="12292" max="12292" width="8.125" style="81" customWidth="1"/>
    <col min="12293" max="12293" width="6.875" style="81" customWidth="1"/>
    <col min="12294" max="12294" width="6.25" style="81" customWidth="1"/>
    <col min="12295" max="12295" width="6.5" style="81" customWidth="1"/>
    <col min="12296" max="12296" width="6.375" style="81" customWidth="1"/>
    <col min="12297" max="12297" width="5.5" style="81" customWidth="1"/>
    <col min="12298" max="12298" width="4.25" style="81" customWidth="1"/>
    <col min="12299" max="12299" width="5.5" style="81" customWidth="1"/>
    <col min="12300" max="12300" width="4.75" style="81" customWidth="1"/>
    <col min="12301" max="12301" width="6.75" style="81" customWidth="1"/>
    <col min="12302" max="12302" width="6" style="81" customWidth="1"/>
    <col min="12303" max="12303" width="6.5" style="81" customWidth="1"/>
    <col min="12304" max="12304" width="6.25" style="81" customWidth="1"/>
    <col min="12305" max="12305" width="5.25" style="81" customWidth="1"/>
    <col min="12306" max="12306" width="5.375" style="81" customWidth="1"/>
    <col min="12307" max="12307" width="4.875" style="81" customWidth="1"/>
    <col min="12308" max="12308" width="4.75" style="81" customWidth="1"/>
    <col min="12309" max="12309" width="5.5" style="81" customWidth="1"/>
    <col min="12310" max="12310" width="5.375" style="81" customWidth="1"/>
    <col min="12311" max="12311" width="6.125" style="81" customWidth="1"/>
    <col min="12312" max="12312" width="6.875" style="81" customWidth="1"/>
    <col min="12313" max="12314" width="5.375" style="81" customWidth="1"/>
    <col min="12315" max="12315" width="5" style="81" customWidth="1"/>
    <col min="12316" max="12316" width="5.125" style="81" customWidth="1"/>
    <col min="12317" max="12317" width="4.875" style="81" customWidth="1"/>
    <col min="12318" max="12318" width="5" style="81" customWidth="1"/>
    <col min="12319" max="12319" width="5.5" style="81" customWidth="1"/>
    <col min="12320" max="12320" width="5.625" style="81" customWidth="1"/>
    <col min="12321" max="12321" width="3.125" style="81" customWidth="1"/>
    <col min="12322" max="12322" width="4" style="81" customWidth="1"/>
    <col min="12323" max="12323" width="3.125" style="81" customWidth="1"/>
    <col min="12324" max="12324" width="2.625" style="81" customWidth="1"/>
    <col min="12325" max="12325" width="4.875" style="81" bestFit="1" customWidth="1"/>
    <col min="12326" max="12326" width="3.125" style="81" customWidth="1"/>
    <col min="12327" max="12327" width="4.875" style="81" customWidth="1"/>
    <col min="12328" max="12328" width="3.75" style="81" customWidth="1"/>
    <col min="12329" max="12329" width="8" style="81" customWidth="1"/>
    <col min="12330" max="12330" width="8.875" style="81" customWidth="1"/>
    <col min="12331" max="12334" width="6.375" style="81" customWidth="1"/>
    <col min="12335" max="12335" width="8.875" style="81" customWidth="1"/>
    <col min="12336" max="12544" width="8.875" style="81"/>
    <col min="12545" max="12545" width="2.875" style="81" customWidth="1"/>
    <col min="12546" max="12546" width="7.5" style="81" customWidth="1"/>
    <col min="12547" max="12547" width="6" style="81" bestFit="1" customWidth="1"/>
    <col min="12548" max="12548" width="8.125" style="81" customWidth="1"/>
    <col min="12549" max="12549" width="6.875" style="81" customWidth="1"/>
    <col min="12550" max="12550" width="6.25" style="81" customWidth="1"/>
    <col min="12551" max="12551" width="6.5" style="81" customWidth="1"/>
    <col min="12552" max="12552" width="6.375" style="81" customWidth="1"/>
    <col min="12553" max="12553" width="5.5" style="81" customWidth="1"/>
    <col min="12554" max="12554" width="4.25" style="81" customWidth="1"/>
    <col min="12555" max="12555" width="5.5" style="81" customWidth="1"/>
    <col min="12556" max="12556" width="4.75" style="81" customWidth="1"/>
    <col min="12557" max="12557" width="6.75" style="81" customWidth="1"/>
    <col min="12558" max="12558" width="6" style="81" customWidth="1"/>
    <col min="12559" max="12559" width="6.5" style="81" customWidth="1"/>
    <col min="12560" max="12560" width="6.25" style="81" customWidth="1"/>
    <col min="12561" max="12561" width="5.25" style="81" customWidth="1"/>
    <col min="12562" max="12562" width="5.375" style="81" customWidth="1"/>
    <col min="12563" max="12563" width="4.875" style="81" customWidth="1"/>
    <col min="12564" max="12564" width="4.75" style="81" customWidth="1"/>
    <col min="12565" max="12565" width="5.5" style="81" customWidth="1"/>
    <col min="12566" max="12566" width="5.375" style="81" customWidth="1"/>
    <col min="12567" max="12567" width="6.125" style="81" customWidth="1"/>
    <col min="12568" max="12568" width="6.875" style="81" customWidth="1"/>
    <col min="12569" max="12570" width="5.375" style="81" customWidth="1"/>
    <col min="12571" max="12571" width="5" style="81" customWidth="1"/>
    <col min="12572" max="12572" width="5.125" style="81" customWidth="1"/>
    <col min="12573" max="12573" width="4.875" style="81" customWidth="1"/>
    <col min="12574" max="12574" width="5" style="81" customWidth="1"/>
    <col min="12575" max="12575" width="5.5" style="81" customWidth="1"/>
    <col min="12576" max="12576" width="5.625" style="81" customWidth="1"/>
    <col min="12577" max="12577" width="3.125" style="81" customWidth="1"/>
    <col min="12578" max="12578" width="4" style="81" customWidth="1"/>
    <col min="12579" max="12579" width="3.125" style="81" customWidth="1"/>
    <col min="12580" max="12580" width="2.625" style="81" customWidth="1"/>
    <col min="12581" max="12581" width="4.875" style="81" bestFit="1" customWidth="1"/>
    <col min="12582" max="12582" width="3.125" style="81" customWidth="1"/>
    <col min="12583" max="12583" width="4.875" style="81" customWidth="1"/>
    <col min="12584" max="12584" width="3.75" style="81" customWidth="1"/>
    <col min="12585" max="12585" width="8" style="81" customWidth="1"/>
    <col min="12586" max="12586" width="8.875" style="81" customWidth="1"/>
    <col min="12587" max="12590" width="6.375" style="81" customWidth="1"/>
    <col min="12591" max="12591" width="8.875" style="81" customWidth="1"/>
    <col min="12592" max="12800" width="8.875" style="81"/>
    <col min="12801" max="12801" width="2.875" style="81" customWidth="1"/>
    <col min="12802" max="12802" width="7.5" style="81" customWidth="1"/>
    <col min="12803" max="12803" width="6" style="81" bestFit="1" customWidth="1"/>
    <col min="12804" max="12804" width="8.125" style="81" customWidth="1"/>
    <col min="12805" max="12805" width="6.875" style="81" customWidth="1"/>
    <col min="12806" max="12806" width="6.25" style="81" customWidth="1"/>
    <col min="12807" max="12807" width="6.5" style="81" customWidth="1"/>
    <col min="12808" max="12808" width="6.375" style="81" customWidth="1"/>
    <col min="12809" max="12809" width="5.5" style="81" customWidth="1"/>
    <col min="12810" max="12810" width="4.25" style="81" customWidth="1"/>
    <col min="12811" max="12811" width="5.5" style="81" customWidth="1"/>
    <col min="12812" max="12812" width="4.75" style="81" customWidth="1"/>
    <col min="12813" max="12813" width="6.75" style="81" customWidth="1"/>
    <col min="12814" max="12814" width="6" style="81" customWidth="1"/>
    <col min="12815" max="12815" width="6.5" style="81" customWidth="1"/>
    <col min="12816" max="12816" width="6.25" style="81" customWidth="1"/>
    <col min="12817" max="12817" width="5.25" style="81" customWidth="1"/>
    <col min="12818" max="12818" width="5.375" style="81" customWidth="1"/>
    <col min="12819" max="12819" width="4.875" style="81" customWidth="1"/>
    <col min="12820" max="12820" width="4.75" style="81" customWidth="1"/>
    <col min="12821" max="12821" width="5.5" style="81" customWidth="1"/>
    <col min="12822" max="12822" width="5.375" style="81" customWidth="1"/>
    <col min="12823" max="12823" width="6.125" style="81" customWidth="1"/>
    <col min="12824" max="12824" width="6.875" style="81" customWidth="1"/>
    <col min="12825" max="12826" width="5.375" style="81" customWidth="1"/>
    <col min="12827" max="12827" width="5" style="81" customWidth="1"/>
    <col min="12828" max="12828" width="5.125" style="81" customWidth="1"/>
    <col min="12829" max="12829" width="4.875" style="81" customWidth="1"/>
    <col min="12830" max="12830" width="5" style="81" customWidth="1"/>
    <col min="12831" max="12831" width="5.5" style="81" customWidth="1"/>
    <col min="12832" max="12832" width="5.625" style="81" customWidth="1"/>
    <col min="12833" max="12833" width="3.125" style="81" customWidth="1"/>
    <col min="12834" max="12834" width="4" style="81" customWidth="1"/>
    <col min="12835" max="12835" width="3.125" style="81" customWidth="1"/>
    <col min="12836" max="12836" width="2.625" style="81" customWidth="1"/>
    <col min="12837" max="12837" width="4.875" style="81" bestFit="1" customWidth="1"/>
    <col min="12838" max="12838" width="3.125" style="81" customWidth="1"/>
    <col min="12839" max="12839" width="4.875" style="81" customWidth="1"/>
    <col min="12840" max="12840" width="3.75" style="81" customWidth="1"/>
    <col min="12841" max="12841" width="8" style="81" customWidth="1"/>
    <col min="12842" max="12842" width="8.875" style="81" customWidth="1"/>
    <col min="12843" max="12846" width="6.375" style="81" customWidth="1"/>
    <col min="12847" max="12847" width="8.875" style="81" customWidth="1"/>
    <col min="12848" max="13056" width="8.875" style="81"/>
    <col min="13057" max="13057" width="2.875" style="81" customWidth="1"/>
    <col min="13058" max="13058" width="7.5" style="81" customWidth="1"/>
    <col min="13059" max="13059" width="6" style="81" bestFit="1" customWidth="1"/>
    <col min="13060" max="13060" width="8.125" style="81" customWidth="1"/>
    <col min="13061" max="13061" width="6.875" style="81" customWidth="1"/>
    <col min="13062" max="13062" width="6.25" style="81" customWidth="1"/>
    <col min="13063" max="13063" width="6.5" style="81" customWidth="1"/>
    <col min="13064" max="13064" width="6.375" style="81" customWidth="1"/>
    <col min="13065" max="13065" width="5.5" style="81" customWidth="1"/>
    <col min="13066" max="13066" width="4.25" style="81" customWidth="1"/>
    <col min="13067" max="13067" width="5.5" style="81" customWidth="1"/>
    <col min="13068" max="13068" width="4.75" style="81" customWidth="1"/>
    <col min="13069" max="13069" width="6.75" style="81" customWidth="1"/>
    <col min="13070" max="13070" width="6" style="81" customWidth="1"/>
    <col min="13071" max="13071" width="6.5" style="81" customWidth="1"/>
    <col min="13072" max="13072" width="6.25" style="81" customWidth="1"/>
    <col min="13073" max="13073" width="5.25" style="81" customWidth="1"/>
    <col min="13074" max="13074" width="5.375" style="81" customWidth="1"/>
    <col min="13075" max="13075" width="4.875" style="81" customWidth="1"/>
    <col min="13076" max="13076" width="4.75" style="81" customWidth="1"/>
    <col min="13077" max="13077" width="5.5" style="81" customWidth="1"/>
    <col min="13078" max="13078" width="5.375" style="81" customWidth="1"/>
    <col min="13079" max="13079" width="6.125" style="81" customWidth="1"/>
    <col min="13080" max="13080" width="6.875" style="81" customWidth="1"/>
    <col min="13081" max="13082" width="5.375" style="81" customWidth="1"/>
    <col min="13083" max="13083" width="5" style="81" customWidth="1"/>
    <col min="13084" max="13084" width="5.125" style="81" customWidth="1"/>
    <col min="13085" max="13085" width="4.875" style="81" customWidth="1"/>
    <col min="13086" max="13086" width="5" style="81" customWidth="1"/>
    <col min="13087" max="13087" width="5.5" style="81" customWidth="1"/>
    <col min="13088" max="13088" width="5.625" style="81" customWidth="1"/>
    <col min="13089" max="13089" width="3.125" style="81" customWidth="1"/>
    <col min="13090" max="13090" width="4" style="81" customWidth="1"/>
    <col min="13091" max="13091" width="3.125" style="81" customWidth="1"/>
    <col min="13092" max="13092" width="2.625" style="81" customWidth="1"/>
    <col min="13093" max="13093" width="4.875" style="81" bestFit="1" customWidth="1"/>
    <col min="13094" max="13094" width="3.125" style="81" customWidth="1"/>
    <col min="13095" max="13095" width="4.875" style="81" customWidth="1"/>
    <col min="13096" max="13096" width="3.75" style="81" customWidth="1"/>
    <col min="13097" max="13097" width="8" style="81" customWidth="1"/>
    <col min="13098" max="13098" width="8.875" style="81" customWidth="1"/>
    <col min="13099" max="13102" width="6.375" style="81" customWidth="1"/>
    <col min="13103" max="13103" width="8.875" style="81" customWidth="1"/>
    <col min="13104" max="13312" width="8.875" style="81"/>
    <col min="13313" max="13313" width="2.875" style="81" customWidth="1"/>
    <col min="13314" max="13314" width="7.5" style="81" customWidth="1"/>
    <col min="13315" max="13315" width="6" style="81" bestFit="1" customWidth="1"/>
    <col min="13316" max="13316" width="8.125" style="81" customWidth="1"/>
    <col min="13317" max="13317" width="6.875" style="81" customWidth="1"/>
    <col min="13318" max="13318" width="6.25" style="81" customWidth="1"/>
    <col min="13319" max="13319" width="6.5" style="81" customWidth="1"/>
    <col min="13320" max="13320" width="6.375" style="81" customWidth="1"/>
    <col min="13321" max="13321" width="5.5" style="81" customWidth="1"/>
    <col min="13322" max="13322" width="4.25" style="81" customWidth="1"/>
    <col min="13323" max="13323" width="5.5" style="81" customWidth="1"/>
    <col min="13324" max="13324" width="4.75" style="81" customWidth="1"/>
    <col min="13325" max="13325" width="6.75" style="81" customWidth="1"/>
    <col min="13326" max="13326" width="6" style="81" customWidth="1"/>
    <col min="13327" max="13327" width="6.5" style="81" customWidth="1"/>
    <col min="13328" max="13328" width="6.25" style="81" customWidth="1"/>
    <col min="13329" max="13329" width="5.25" style="81" customWidth="1"/>
    <col min="13330" max="13330" width="5.375" style="81" customWidth="1"/>
    <col min="13331" max="13331" width="4.875" style="81" customWidth="1"/>
    <col min="13332" max="13332" width="4.75" style="81" customWidth="1"/>
    <col min="13333" max="13333" width="5.5" style="81" customWidth="1"/>
    <col min="13334" max="13334" width="5.375" style="81" customWidth="1"/>
    <col min="13335" max="13335" width="6.125" style="81" customWidth="1"/>
    <col min="13336" max="13336" width="6.875" style="81" customWidth="1"/>
    <col min="13337" max="13338" width="5.375" style="81" customWidth="1"/>
    <col min="13339" max="13339" width="5" style="81" customWidth="1"/>
    <col min="13340" max="13340" width="5.125" style="81" customWidth="1"/>
    <col min="13341" max="13341" width="4.875" style="81" customWidth="1"/>
    <col min="13342" max="13342" width="5" style="81" customWidth="1"/>
    <col min="13343" max="13343" width="5.5" style="81" customWidth="1"/>
    <col min="13344" max="13344" width="5.625" style="81" customWidth="1"/>
    <col min="13345" max="13345" width="3.125" style="81" customWidth="1"/>
    <col min="13346" max="13346" width="4" style="81" customWidth="1"/>
    <col min="13347" max="13347" width="3.125" style="81" customWidth="1"/>
    <col min="13348" max="13348" width="2.625" style="81" customWidth="1"/>
    <col min="13349" max="13349" width="4.875" style="81" bestFit="1" customWidth="1"/>
    <col min="13350" max="13350" width="3.125" style="81" customWidth="1"/>
    <col min="13351" max="13351" width="4.875" style="81" customWidth="1"/>
    <col min="13352" max="13352" width="3.75" style="81" customWidth="1"/>
    <col min="13353" max="13353" width="8" style="81" customWidth="1"/>
    <col min="13354" max="13354" width="8.875" style="81" customWidth="1"/>
    <col min="13355" max="13358" width="6.375" style="81" customWidth="1"/>
    <col min="13359" max="13359" width="8.875" style="81" customWidth="1"/>
    <col min="13360" max="13568" width="8.875" style="81"/>
    <col min="13569" max="13569" width="2.875" style="81" customWidth="1"/>
    <col min="13570" max="13570" width="7.5" style="81" customWidth="1"/>
    <col min="13571" max="13571" width="6" style="81" bestFit="1" customWidth="1"/>
    <col min="13572" max="13572" width="8.125" style="81" customWidth="1"/>
    <col min="13573" max="13573" width="6.875" style="81" customWidth="1"/>
    <col min="13574" max="13574" width="6.25" style="81" customWidth="1"/>
    <col min="13575" max="13575" width="6.5" style="81" customWidth="1"/>
    <col min="13576" max="13576" width="6.375" style="81" customWidth="1"/>
    <col min="13577" max="13577" width="5.5" style="81" customWidth="1"/>
    <col min="13578" max="13578" width="4.25" style="81" customWidth="1"/>
    <col min="13579" max="13579" width="5.5" style="81" customWidth="1"/>
    <col min="13580" max="13580" width="4.75" style="81" customWidth="1"/>
    <col min="13581" max="13581" width="6.75" style="81" customWidth="1"/>
    <col min="13582" max="13582" width="6" style="81" customWidth="1"/>
    <col min="13583" max="13583" width="6.5" style="81" customWidth="1"/>
    <col min="13584" max="13584" width="6.25" style="81" customWidth="1"/>
    <col min="13585" max="13585" width="5.25" style="81" customWidth="1"/>
    <col min="13586" max="13586" width="5.375" style="81" customWidth="1"/>
    <col min="13587" max="13587" width="4.875" style="81" customWidth="1"/>
    <col min="13588" max="13588" width="4.75" style="81" customWidth="1"/>
    <col min="13589" max="13589" width="5.5" style="81" customWidth="1"/>
    <col min="13590" max="13590" width="5.375" style="81" customWidth="1"/>
    <col min="13591" max="13591" width="6.125" style="81" customWidth="1"/>
    <col min="13592" max="13592" width="6.875" style="81" customWidth="1"/>
    <col min="13593" max="13594" width="5.375" style="81" customWidth="1"/>
    <col min="13595" max="13595" width="5" style="81" customWidth="1"/>
    <col min="13596" max="13596" width="5.125" style="81" customWidth="1"/>
    <col min="13597" max="13597" width="4.875" style="81" customWidth="1"/>
    <col min="13598" max="13598" width="5" style="81" customWidth="1"/>
    <col min="13599" max="13599" width="5.5" style="81" customWidth="1"/>
    <col min="13600" max="13600" width="5.625" style="81" customWidth="1"/>
    <col min="13601" max="13601" width="3.125" style="81" customWidth="1"/>
    <col min="13602" max="13602" width="4" style="81" customWidth="1"/>
    <col min="13603" max="13603" width="3.125" style="81" customWidth="1"/>
    <col min="13604" max="13604" width="2.625" style="81" customWidth="1"/>
    <col min="13605" max="13605" width="4.875" style="81" bestFit="1" customWidth="1"/>
    <col min="13606" max="13606" width="3.125" style="81" customWidth="1"/>
    <col min="13607" max="13607" width="4.875" style="81" customWidth="1"/>
    <col min="13608" max="13608" width="3.75" style="81" customWidth="1"/>
    <col min="13609" max="13609" width="8" style="81" customWidth="1"/>
    <col min="13610" max="13610" width="8.875" style="81" customWidth="1"/>
    <col min="13611" max="13614" width="6.375" style="81" customWidth="1"/>
    <col min="13615" max="13615" width="8.875" style="81" customWidth="1"/>
    <col min="13616" max="13824" width="8.875" style="81"/>
    <col min="13825" max="13825" width="2.875" style="81" customWidth="1"/>
    <col min="13826" max="13826" width="7.5" style="81" customWidth="1"/>
    <col min="13827" max="13827" width="6" style="81" bestFit="1" customWidth="1"/>
    <col min="13828" max="13828" width="8.125" style="81" customWidth="1"/>
    <col min="13829" max="13829" width="6.875" style="81" customWidth="1"/>
    <col min="13830" max="13830" width="6.25" style="81" customWidth="1"/>
    <col min="13831" max="13831" width="6.5" style="81" customWidth="1"/>
    <col min="13832" max="13832" width="6.375" style="81" customWidth="1"/>
    <col min="13833" max="13833" width="5.5" style="81" customWidth="1"/>
    <col min="13834" max="13834" width="4.25" style="81" customWidth="1"/>
    <col min="13835" max="13835" width="5.5" style="81" customWidth="1"/>
    <col min="13836" max="13836" width="4.75" style="81" customWidth="1"/>
    <col min="13837" max="13837" width="6.75" style="81" customWidth="1"/>
    <col min="13838" max="13838" width="6" style="81" customWidth="1"/>
    <col min="13839" max="13839" width="6.5" style="81" customWidth="1"/>
    <col min="13840" max="13840" width="6.25" style="81" customWidth="1"/>
    <col min="13841" max="13841" width="5.25" style="81" customWidth="1"/>
    <col min="13842" max="13842" width="5.375" style="81" customWidth="1"/>
    <col min="13843" max="13843" width="4.875" style="81" customWidth="1"/>
    <col min="13844" max="13844" width="4.75" style="81" customWidth="1"/>
    <col min="13845" max="13845" width="5.5" style="81" customWidth="1"/>
    <col min="13846" max="13846" width="5.375" style="81" customWidth="1"/>
    <col min="13847" max="13847" width="6.125" style="81" customWidth="1"/>
    <col min="13848" max="13848" width="6.875" style="81" customWidth="1"/>
    <col min="13849" max="13850" width="5.375" style="81" customWidth="1"/>
    <col min="13851" max="13851" width="5" style="81" customWidth="1"/>
    <col min="13852" max="13852" width="5.125" style="81" customWidth="1"/>
    <col min="13853" max="13853" width="4.875" style="81" customWidth="1"/>
    <col min="13854" max="13854" width="5" style="81" customWidth="1"/>
    <col min="13855" max="13855" width="5.5" style="81" customWidth="1"/>
    <col min="13856" max="13856" width="5.625" style="81" customWidth="1"/>
    <col min="13857" max="13857" width="3.125" style="81" customWidth="1"/>
    <col min="13858" max="13858" width="4" style="81" customWidth="1"/>
    <col min="13859" max="13859" width="3.125" style="81" customWidth="1"/>
    <col min="13860" max="13860" width="2.625" style="81" customWidth="1"/>
    <col min="13861" max="13861" width="4.875" style="81" bestFit="1" customWidth="1"/>
    <col min="13862" max="13862" width="3.125" style="81" customWidth="1"/>
    <col min="13863" max="13863" width="4.875" style="81" customWidth="1"/>
    <col min="13864" max="13864" width="3.75" style="81" customWidth="1"/>
    <col min="13865" max="13865" width="8" style="81" customWidth="1"/>
    <col min="13866" max="13866" width="8.875" style="81" customWidth="1"/>
    <col min="13867" max="13870" width="6.375" style="81" customWidth="1"/>
    <col min="13871" max="13871" width="8.875" style="81" customWidth="1"/>
    <col min="13872" max="14080" width="8.875" style="81"/>
    <col min="14081" max="14081" width="2.875" style="81" customWidth="1"/>
    <col min="14082" max="14082" width="7.5" style="81" customWidth="1"/>
    <col min="14083" max="14083" width="6" style="81" bestFit="1" customWidth="1"/>
    <col min="14084" max="14084" width="8.125" style="81" customWidth="1"/>
    <col min="14085" max="14085" width="6.875" style="81" customWidth="1"/>
    <col min="14086" max="14086" width="6.25" style="81" customWidth="1"/>
    <col min="14087" max="14087" width="6.5" style="81" customWidth="1"/>
    <col min="14088" max="14088" width="6.375" style="81" customWidth="1"/>
    <col min="14089" max="14089" width="5.5" style="81" customWidth="1"/>
    <col min="14090" max="14090" width="4.25" style="81" customWidth="1"/>
    <col min="14091" max="14091" width="5.5" style="81" customWidth="1"/>
    <col min="14092" max="14092" width="4.75" style="81" customWidth="1"/>
    <col min="14093" max="14093" width="6.75" style="81" customWidth="1"/>
    <col min="14094" max="14094" width="6" style="81" customWidth="1"/>
    <col min="14095" max="14095" width="6.5" style="81" customWidth="1"/>
    <col min="14096" max="14096" width="6.25" style="81" customWidth="1"/>
    <col min="14097" max="14097" width="5.25" style="81" customWidth="1"/>
    <col min="14098" max="14098" width="5.375" style="81" customWidth="1"/>
    <col min="14099" max="14099" width="4.875" style="81" customWidth="1"/>
    <col min="14100" max="14100" width="4.75" style="81" customWidth="1"/>
    <col min="14101" max="14101" width="5.5" style="81" customWidth="1"/>
    <col min="14102" max="14102" width="5.375" style="81" customWidth="1"/>
    <col min="14103" max="14103" width="6.125" style="81" customWidth="1"/>
    <col min="14104" max="14104" width="6.875" style="81" customWidth="1"/>
    <col min="14105" max="14106" width="5.375" style="81" customWidth="1"/>
    <col min="14107" max="14107" width="5" style="81" customWidth="1"/>
    <col min="14108" max="14108" width="5.125" style="81" customWidth="1"/>
    <col min="14109" max="14109" width="4.875" style="81" customWidth="1"/>
    <col min="14110" max="14110" width="5" style="81" customWidth="1"/>
    <col min="14111" max="14111" width="5.5" style="81" customWidth="1"/>
    <col min="14112" max="14112" width="5.625" style="81" customWidth="1"/>
    <col min="14113" max="14113" width="3.125" style="81" customWidth="1"/>
    <col min="14114" max="14114" width="4" style="81" customWidth="1"/>
    <col min="14115" max="14115" width="3.125" style="81" customWidth="1"/>
    <col min="14116" max="14116" width="2.625" style="81" customWidth="1"/>
    <col min="14117" max="14117" width="4.875" style="81" bestFit="1" customWidth="1"/>
    <col min="14118" max="14118" width="3.125" style="81" customWidth="1"/>
    <col min="14119" max="14119" width="4.875" style="81" customWidth="1"/>
    <col min="14120" max="14120" width="3.75" style="81" customWidth="1"/>
    <col min="14121" max="14121" width="8" style="81" customWidth="1"/>
    <col min="14122" max="14122" width="8.875" style="81" customWidth="1"/>
    <col min="14123" max="14126" width="6.375" style="81" customWidth="1"/>
    <col min="14127" max="14127" width="8.875" style="81" customWidth="1"/>
    <col min="14128" max="14336" width="8.875" style="81"/>
    <col min="14337" max="14337" width="2.875" style="81" customWidth="1"/>
    <col min="14338" max="14338" width="7.5" style="81" customWidth="1"/>
    <col min="14339" max="14339" width="6" style="81" bestFit="1" customWidth="1"/>
    <col min="14340" max="14340" width="8.125" style="81" customWidth="1"/>
    <col min="14341" max="14341" width="6.875" style="81" customWidth="1"/>
    <col min="14342" max="14342" width="6.25" style="81" customWidth="1"/>
    <col min="14343" max="14343" width="6.5" style="81" customWidth="1"/>
    <col min="14344" max="14344" width="6.375" style="81" customWidth="1"/>
    <col min="14345" max="14345" width="5.5" style="81" customWidth="1"/>
    <col min="14346" max="14346" width="4.25" style="81" customWidth="1"/>
    <col min="14347" max="14347" width="5.5" style="81" customWidth="1"/>
    <col min="14348" max="14348" width="4.75" style="81" customWidth="1"/>
    <col min="14349" max="14349" width="6.75" style="81" customWidth="1"/>
    <col min="14350" max="14350" width="6" style="81" customWidth="1"/>
    <col min="14351" max="14351" width="6.5" style="81" customWidth="1"/>
    <col min="14352" max="14352" width="6.25" style="81" customWidth="1"/>
    <col min="14353" max="14353" width="5.25" style="81" customWidth="1"/>
    <col min="14354" max="14354" width="5.375" style="81" customWidth="1"/>
    <col min="14355" max="14355" width="4.875" style="81" customWidth="1"/>
    <col min="14356" max="14356" width="4.75" style="81" customWidth="1"/>
    <col min="14357" max="14357" width="5.5" style="81" customWidth="1"/>
    <col min="14358" max="14358" width="5.375" style="81" customWidth="1"/>
    <col min="14359" max="14359" width="6.125" style="81" customWidth="1"/>
    <col min="14360" max="14360" width="6.875" style="81" customWidth="1"/>
    <col min="14361" max="14362" width="5.375" style="81" customWidth="1"/>
    <col min="14363" max="14363" width="5" style="81" customWidth="1"/>
    <col min="14364" max="14364" width="5.125" style="81" customWidth="1"/>
    <col min="14365" max="14365" width="4.875" style="81" customWidth="1"/>
    <col min="14366" max="14366" width="5" style="81" customWidth="1"/>
    <col min="14367" max="14367" width="5.5" style="81" customWidth="1"/>
    <col min="14368" max="14368" width="5.625" style="81" customWidth="1"/>
    <col min="14369" max="14369" width="3.125" style="81" customWidth="1"/>
    <col min="14370" max="14370" width="4" style="81" customWidth="1"/>
    <col min="14371" max="14371" width="3.125" style="81" customWidth="1"/>
    <col min="14372" max="14372" width="2.625" style="81" customWidth="1"/>
    <col min="14373" max="14373" width="4.875" style="81" bestFit="1" customWidth="1"/>
    <col min="14374" max="14374" width="3.125" style="81" customWidth="1"/>
    <col min="14375" max="14375" width="4.875" style="81" customWidth="1"/>
    <col min="14376" max="14376" width="3.75" style="81" customWidth="1"/>
    <col min="14377" max="14377" width="8" style="81" customWidth="1"/>
    <col min="14378" max="14378" width="8.875" style="81" customWidth="1"/>
    <col min="14379" max="14382" width="6.375" style="81" customWidth="1"/>
    <col min="14383" max="14383" width="8.875" style="81" customWidth="1"/>
    <col min="14384" max="14592" width="8.875" style="81"/>
    <col min="14593" max="14593" width="2.875" style="81" customWidth="1"/>
    <col min="14594" max="14594" width="7.5" style="81" customWidth="1"/>
    <col min="14595" max="14595" width="6" style="81" bestFit="1" customWidth="1"/>
    <col min="14596" max="14596" width="8.125" style="81" customWidth="1"/>
    <col min="14597" max="14597" width="6.875" style="81" customWidth="1"/>
    <col min="14598" max="14598" width="6.25" style="81" customWidth="1"/>
    <col min="14599" max="14599" width="6.5" style="81" customWidth="1"/>
    <col min="14600" max="14600" width="6.375" style="81" customWidth="1"/>
    <col min="14601" max="14601" width="5.5" style="81" customWidth="1"/>
    <col min="14602" max="14602" width="4.25" style="81" customWidth="1"/>
    <col min="14603" max="14603" width="5.5" style="81" customWidth="1"/>
    <col min="14604" max="14604" width="4.75" style="81" customWidth="1"/>
    <col min="14605" max="14605" width="6.75" style="81" customWidth="1"/>
    <col min="14606" max="14606" width="6" style="81" customWidth="1"/>
    <col min="14607" max="14607" width="6.5" style="81" customWidth="1"/>
    <col min="14608" max="14608" width="6.25" style="81" customWidth="1"/>
    <col min="14609" max="14609" width="5.25" style="81" customWidth="1"/>
    <col min="14610" max="14610" width="5.375" style="81" customWidth="1"/>
    <col min="14611" max="14611" width="4.875" style="81" customWidth="1"/>
    <col min="14612" max="14612" width="4.75" style="81" customWidth="1"/>
    <col min="14613" max="14613" width="5.5" style="81" customWidth="1"/>
    <col min="14614" max="14614" width="5.375" style="81" customWidth="1"/>
    <col min="14615" max="14615" width="6.125" style="81" customWidth="1"/>
    <col min="14616" max="14616" width="6.875" style="81" customWidth="1"/>
    <col min="14617" max="14618" width="5.375" style="81" customWidth="1"/>
    <col min="14619" max="14619" width="5" style="81" customWidth="1"/>
    <col min="14620" max="14620" width="5.125" style="81" customWidth="1"/>
    <col min="14621" max="14621" width="4.875" style="81" customWidth="1"/>
    <col min="14622" max="14622" width="5" style="81" customWidth="1"/>
    <col min="14623" max="14623" width="5.5" style="81" customWidth="1"/>
    <col min="14624" max="14624" width="5.625" style="81" customWidth="1"/>
    <col min="14625" max="14625" width="3.125" style="81" customWidth="1"/>
    <col min="14626" max="14626" width="4" style="81" customWidth="1"/>
    <col min="14627" max="14627" width="3.125" style="81" customWidth="1"/>
    <col min="14628" max="14628" width="2.625" style="81" customWidth="1"/>
    <col min="14629" max="14629" width="4.875" style="81" bestFit="1" customWidth="1"/>
    <col min="14630" max="14630" width="3.125" style="81" customWidth="1"/>
    <col min="14631" max="14631" width="4.875" style="81" customWidth="1"/>
    <col min="14632" max="14632" width="3.75" style="81" customWidth="1"/>
    <col min="14633" max="14633" width="8" style="81" customWidth="1"/>
    <col min="14634" max="14634" width="8.875" style="81" customWidth="1"/>
    <col min="14635" max="14638" width="6.375" style="81" customWidth="1"/>
    <col min="14639" max="14639" width="8.875" style="81" customWidth="1"/>
    <col min="14640" max="14848" width="8.875" style="81"/>
    <col min="14849" max="14849" width="2.875" style="81" customWidth="1"/>
    <col min="14850" max="14850" width="7.5" style="81" customWidth="1"/>
    <col min="14851" max="14851" width="6" style="81" bestFit="1" customWidth="1"/>
    <col min="14852" max="14852" width="8.125" style="81" customWidth="1"/>
    <col min="14853" max="14853" width="6.875" style="81" customWidth="1"/>
    <col min="14854" max="14854" width="6.25" style="81" customWidth="1"/>
    <col min="14855" max="14855" width="6.5" style="81" customWidth="1"/>
    <col min="14856" max="14856" width="6.375" style="81" customWidth="1"/>
    <col min="14857" max="14857" width="5.5" style="81" customWidth="1"/>
    <col min="14858" max="14858" width="4.25" style="81" customWidth="1"/>
    <col min="14859" max="14859" width="5.5" style="81" customWidth="1"/>
    <col min="14860" max="14860" width="4.75" style="81" customWidth="1"/>
    <col min="14861" max="14861" width="6.75" style="81" customWidth="1"/>
    <col min="14862" max="14862" width="6" style="81" customWidth="1"/>
    <col min="14863" max="14863" width="6.5" style="81" customWidth="1"/>
    <col min="14864" max="14864" width="6.25" style="81" customWidth="1"/>
    <col min="14865" max="14865" width="5.25" style="81" customWidth="1"/>
    <col min="14866" max="14866" width="5.375" style="81" customWidth="1"/>
    <col min="14867" max="14867" width="4.875" style="81" customWidth="1"/>
    <col min="14868" max="14868" width="4.75" style="81" customWidth="1"/>
    <col min="14869" max="14869" width="5.5" style="81" customWidth="1"/>
    <col min="14870" max="14870" width="5.375" style="81" customWidth="1"/>
    <col min="14871" max="14871" width="6.125" style="81" customWidth="1"/>
    <col min="14872" max="14872" width="6.875" style="81" customWidth="1"/>
    <col min="14873" max="14874" width="5.375" style="81" customWidth="1"/>
    <col min="14875" max="14875" width="5" style="81" customWidth="1"/>
    <col min="14876" max="14876" width="5.125" style="81" customWidth="1"/>
    <col min="14877" max="14877" width="4.875" style="81" customWidth="1"/>
    <col min="14878" max="14878" width="5" style="81" customWidth="1"/>
    <col min="14879" max="14879" width="5.5" style="81" customWidth="1"/>
    <col min="14880" max="14880" width="5.625" style="81" customWidth="1"/>
    <col min="14881" max="14881" width="3.125" style="81" customWidth="1"/>
    <col min="14882" max="14882" width="4" style="81" customWidth="1"/>
    <col min="14883" max="14883" width="3.125" style="81" customWidth="1"/>
    <col min="14884" max="14884" width="2.625" style="81" customWidth="1"/>
    <col min="14885" max="14885" width="4.875" style="81" bestFit="1" customWidth="1"/>
    <col min="14886" max="14886" width="3.125" style="81" customWidth="1"/>
    <col min="14887" max="14887" width="4.875" style="81" customWidth="1"/>
    <col min="14888" max="14888" width="3.75" style="81" customWidth="1"/>
    <col min="14889" max="14889" width="8" style="81" customWidth="1"/>
    <col min="14890" max="14890" width="8.875" style="81" customWidth="1"/>
    <col min="14891" max="14894" width="6.375" style="81" customWidth="1"/>
    <col min="14895" max="14895" width="8.875" style="81" customWidth="1"/>
    <col min="14896" max="15104" width="8.875" style="81"/>
    <col min="15105" max="15105" width="2.875" style="81" customWidth="1"/>
    <col min="15106" max="15106" width="7.5" style="81" customWidth="1"/>
    <col min="15107" max="15107" width="6" style="81" bestFit="1" customWidth="1"/>
    <col min="15108" max="15108" width="8.125" style="81" customWidth="1"/>
    <col min="15109" max="15109" width="6.875" style="81" customWidth="1"/>
    <col min="15110" max="15110" width="6.25" style="81" customWidth="1"/>
    <col min="15111" max="15111" width="6.5" style="81" customWidth="1"/>
    <col min="15112" max="15112" width="6.375" style="81" customWidth="1"/>
    <col min="15113" max="15113" width="5.5" style="81" customWidth="1"/>
    <col min="15114" max="15114" width="4.25" style="81" customWidth="1"/>
    <col min="15115" max="15115" width="5.5" style="81" customWidth="1"/>
    <col min="15116" max="15116" width="4.75" style="81" customWidth="1"/>
    <col min="15117" max="15117" width="6.75" style="81" customWidth="1"/>
    <col min="15118" max="15118" width="6" style="81" customWidth="1"/>
    <col min="15119" max="15119" width="6.5" style="81" customWidth="1"/>
    <col min="15120" max="15120" width="6.25" style="81" customWidth="1"/>
    <col min="15121" max="15121" width="5.25" style="81" customWidth="1"/>
    <col min="15122" max="15122" width="5.375" style="81" customWidth="1"/>
    <col min="15123" max="15123" width="4.875" style="81" customWidth="1"/>
    <col min="15124" max="15124" width="4.75" style="81" customWidth="1"/>
    <col min="15125" max="15125" width="5.5" style="81" customWidth="1"/>
    <col min="15126" max="15126" width="5.375" style="81" customWidth="1"/>
    <col min="15127" max="15127" width="6.125" style="81" customWidth="1"/>
    <col min="15128" max="15128" width="6.875" style="81" customWidth="1"/>
    <col min="15129" max="15130" width="5.375" style="81" customWidth="1"/>
    <col min="15131" max="15131" width="5" style="81" customWidth="1"/>
    <col min="15132" max="15132" width="5.125" style="81" customWidth="1"/>
    <col min="15133" max="15133" width="4.875" style="81" customWidth="1"/>
    <col min="15134" max="15134" width="5" style="81" customWidth="1"/>
    <col min="15135" max="15135" width="5.5" style="81" customWidth="1"/>
    <col min="15136" max="15136" width="5.625" style="81" customWidth="1"/>
    <col min="15137" max="15137" width="3.125" style="81" customWidth="1"/>
    <col min="15138" max="15138" width="4" style="81" customWidth="1"/>
    <col min="15139" max="15139" width="3.125" style="81" customWidth="1"/>
    <col min="15140" max="15140" width="2.625" style="81" customWidth="1"/>
    <col min="15141" max="15141" width="4.875" style="81" bestFit="1" customWidth="1"/>
    <col min="15142" max="15142" width="3.125" style="81" customWidth="1"/>
    <col min="15143" max="15143" width="4.875" style="81" customWidth="1"/>
    <col min="15144" max="15144" width="3.75" style="81" customWidth="1"/>
    <col min="15145" max="15145" width="8" style="81" customWidth="1"/>
    <col min="15146" max="15146" width="8.875" style="81" customWidth="1"/>
    <col min="15147" max="15150" width="6.375" style="81" customWidth="1"/>
    <col min="15151" max="15151" width="8.875" style="81" customWidth="1"/>
    <col min="15152" max="15360" width="8.875" style="81"/>
    <col min="15361" max="15361" width="2.875" style="81" customWidth="1"/>
    <col min="15362" max="15362" width="7.5" style="81" customWidth="1"/>
    <col min="15363" max="15363" width="6" style="81" bestFit="1" customWidth="1"/>
    <col min="15364" max="15364" width="8.125" style="81" customWidth="1"/>
    <col min="15365" max="15365" width="6.875" style="81" customWidth="1"/>
    <col min="15366" max="15366" width="6.25" style="81" customWidth="1"/>
    <col min="15367" max="15367" width="6.5" style="81" customWidth="1"/>
    <col min="15368" max="15368" width="6.375" style="81" customWidth="1"/>
    <col min="15369" max="15369" width="5.5" style="81" customWidth="1"/>
    <col min="15370" max="15370" width="4.25" style="81" customWidth="1"/>
    <col min="15371" max="15371" width="5.5" style="81" customWidth="1"/>
    <col min="15372" max="15372" width="4.75" style="81" customWidth="1"/>
    <col min="15373" max="15373" width="6.75" style="81" customWidth="1"/>
    <col min="15374" max="15374" width="6" style="81" customWidth="1"/>
    <col min="15375" max="15375" width="6.5" style="81" customWidth="1"/>
    <col min="15376" max="15376" width="6.25" style="81" customWidth="1"/>
    <col min="15377" max="15377" width="5.25" style="81" customWidth="1"/>
    <col min="15378" max="15378" width="5.375" style="81" customWidth="1"/>
    <col min="15379" max="15379" width="4.875" style="81" customWidth="1"/>
    <col min="15380" max="15380" width="4.75" style="81" customWidth="1"/>
    <col min="15381" max="15381" width="5.5" style="81" customWidth="1"/>
    <col min="15382" max="15382" width="5.375" style="81" customWidth="1"/>
    <col min="15383" max="15383" width="6.125" style="81" customWidth="1"/>
    <col min="15384" max="15384" width="6.875" style="81" customWidth="1"/>
    <col min="15385" max="15386" width="5.375" style="81" customWidth="1"/>
    <col min="15387" max="15387" width="5" style="81" customWidth="1"/>
    <col min="15388" max="15388" width="5.125" style="81" customWidth="1"/>
    <col min="15389" max="15389" width="4.875" style="81" customWidth="1"/>
    <col min="15390" max="15390" width="5" style="81" customWidth="1"/>
    <col min="15391" max="15391" width="5.5" style="81" customWidth="1"/>
    <col min="15392" max="15392" width="5.625" style="81" customWidth="1"/>
    <col min="15393" max="15393" width="3.125" style="81" customWidth="1"/>
    <col min="15394" max="15394" width="4" style="81" customWidth="1"/>
    <col min="15395" max="15395" width="3.125" style="81" customWidth="1"/>
    <col min="15396" max="15396" width="2.625" style="81" customWidth="1"/>
    <col min="15397" max="15397" width="4.875" style="81" bestFit="1" customWidth="1"/>
    <col min="15398" max="15398" width="3.125" style="81" customWidth="1"/>
    <col min="15399" max="15399" width="4.875" style="81" customWidth="1"/>
    <col min="15400" max="15400" width="3.75" style="81" customWidth="1"/>
    <col min="15401" max="15401" width="8" style="81" customWidth="1"/>
    <col min="15402" max="15402" width="8.875" style="81" customWidth="1"/>
    <col min="15403" max="15406" width="6.375" style="81" customWidth="1"/>
    <col min="15407" max="15407" width="8.875" style="81" customWidth="1"/>
    <col min="15408" max="15616" width="8.875" style="81"/>
    <col min="15617" max="15617" width="2.875" style="81" customWidth="1"/>
    <col min="15618" max="15618" width="7.5" style="81" customWidth="1"/>
    <col min="15619" max="15619" width="6" style="81" bestFit="1" customWidth="1"/>
    <col min="15620" max="15620" width="8.125" style="81" customWidth="1"/>
    <col min="15621" max="15621" width="6.875" style="81" customWidth="1"/>
    <col min="15622" max="15622" width="6.25" style="81" customWidth="1"/>
    <col min="15623" max="15623" width="6.5" style="81" customWidth="1"/>
    <col min="15624" max="15624" width="6.375" style="81" customWidth="1"/>
    <col min="15625" max="15625" width="5.5" style="81" customWidth="1"/>
    <col min="15626" max="15626" width="4.25" style="81" customWidth="1"/>
    <col min="15627" max="15627" width="5.5" style="81" customWidth="1"/>
    <col min="15628" max="15628" width="4.75" style="81" customWidth="1"/>
    <col min="15629" max="15629" width="6.75" style="81" customWidth="1"/>
    <col min="15630" max="15630" width="6" style="81" customWidth="1"/>
    <col min="15631" max="15631" width="6.5" style="81" customWidth="1"/>
    <col min="15632" max="15632" width="6.25" style="81" customWidth="1"/>
    <col min="15633" max="15633" width="5.25" style="81" customWidth="1"/>
    <col min="15634" max="15634" width="5.375" style="81" customWidth="1"/>
    <col min="15635" max="15635" width="4.875" style="81" customWidth="1"/>
    <col min="15636" max="15636" width="4.75" style="81" customWidth="1"/>
    <col min="15637" max="15637" width="5.5" style="81" customWidth="1"/>
    <col min="15638" max="15638" width="5.375" style="81" customWidth="1"/>
    <col min="15639" max="15639" width="6.125" style="81" customWidth="1"/>
    <col min="15640" max="15640" width="6.875" style="81" customWidth="1"/>
    <col min="15641" max="15642" width="5.375" style="81" customWidth="1"/>
    <col min="15643" max="15643" width="5" style="81" customWidth="1"/>
    <col min="15644" max="15644" width="5.125" style="81" customWidth="1"/>
    <col min="15645" max="15645" width="4.875" style="81" customWidth="1"/>
    <col min="15646" max="15646" width="5" style="81" customWidth="1"/>
    <col min="15647" max="15647" width="5.5" style="81" customWidth="1"/>
    <col min="15648" max="15648" width="5.625" style="81" customWidth="1"/>
    <col min="15649" max="15649" width="3.125" style="81" customWidth="1"/>
    <col min="15650" max="15650" width="4" style="81" customWidth="1"/>
    <col min="15651" max="15651" width="3.125" style="81" customWidth="1"/>
    <col min="15652" max="15652" width="2.625" style="81" customWidth="1"/>
    <col min="15653" max="15653" width="4.875" style="81" bestFit="1" customWidth="1"/>
    <col min="15654" max="15654" width="3.125" style="81" customWidth="1"/>
    <col min="15655" max="15655" width="4.875" style="81" customWidth="1"/>
    <col min="15656" max="15656" width="3.75" style="81" customWidth="1"/>
    <col min="15657" max="15657" width="8" style="81" customWidth="1"/>
    <col min="15658" max="15658" width="8.875" style="81" customWidth="1"/>
    <col min="15659" max="15662" width="6.375" style="81" customWidth="1"/>
    <col min="15663" max="15663" width="8.875" style="81" customWidth="1"/>
    <col min="15664" max="15872" width="8.875" style="81"/>
    <col min="15873" max="15873" width="2.875" style="81" customWidth="1"/>
    <col min="15874" max="15874" width="7.5" style="81" customWidth="1"/>
    <col min="15875" max="15875" width="6" style="81" bestFit="1" customWidth="1"/>
    <col min="15876" max="15876" width="8.125" style="81" customWidth="1"/>
    <col min="15877" max="15877" width="6.875" style="81" customWidth="1"/>
    <col min="15878" max="15878" width="6.25" style="81" customWidth="1"/>
    <col min="15879" max="15879" width="6.5" style="81" customWidth="1"/>
    <col min="15880" max="15880" width="6.375" style="81" customWidth="1"/>
    <col min="15881" max="15881" width="5.5" style="81" customWidth="1"/>
    <col min="15882" max="15882" width="4.25" style="81" customWidth="1"/>
    <col min="15883" max="15883" width="5.5" style="81" customWidth="1"/>
    <col min="15884" max="15884" width="4.75" style="81" customWidth="1"/>
    <col min="15885" max="15885" width="6.75" style="81" customWidth="1"/>
    <col min="15886" max="15886" width="6" style="81" customWidth="1"/>
    <col min="15887" max="15887" width="6.5" style="81" customWidth="1"/>
    <col min="15888" max="15888" width="6.25" style="81" customWidth="1"/>
    <col min="15889" max="15889" width="5.25" style="81" customWidth="1"/>
    <col min="15890" max="15890" width="5.375" style="81" customWidth="1"/>
    <col min="15891" max="15891" width="4.875" style="81" customWidth="1"/>
    <col min="15892" max="15892" width="4.75" style="81" customWidth="1"/>
    <col min="15893" max="15893" width="5.5" style="81" customWidth="1"/>
    <col min="15894" max="15894" width="5.375" style="81" customWidth="1"/>
    <col min="15895" max="15895" width="6.125" style="81" customWidth="1"/>
    <col min="15896" max="15896" width="6.875" style="81" customWidth="1"/>
    <col min="15897" max="15898" width="5.375" style="81" customWidth="1"/>
    <col min="15899" max="15899" width="5" style="81" customWidth="1"/>
    <col min="15900" max="15900" width="5.125" style="81" customWidth="1"/>
    <col min="15901" max="15901" width="4.875" style="81" customWidth="1"/>
    <col min="15902" max="15902" width="5" style="81" customWidth="1"/>
    <col min="15903" max="15903" width="5.5" style="81" customWidth="1"/>
    <col min="15904" max="15904" width="5.625" style="81" customWidth="1"/>
    <col min="15905" max="15905" width="3.125" style="81" customWidth="1"/>
    <col min="15906" max="15906" width="4" style="81" customWidth="1"/>
    <col min="15907" max="15907" width="3.125" style="81" customWidth="1"/>
    <col min="15908" max="15908" width="2.625" style="81" customWidth="1"/>
    <col min="15909" max="15909" width="4.875" style="81" bestFit="1" customWidth="1"/>
    <col min="15910" max="15910" width="3.125" style="81" customWidth="1"/>
    <col min="15911" max="15911" width="4.875" style="81" customWidth="1"/>
    <col min="15912" max="15912" width="3.75" style="81" customWidth="1"/>
    <col min="15913" max="15913" width="8" style="81" customWidth="1"/>
    <col min="15914" max="15914" width="8.875" style="81" customWidth="1"/>
    <col min="15915" max="15918" width="6.375" style="81" customWidth="1"/>
    <col min="15919" max="15919" width="8.875" style="81" customWidth="1"/>
    <col min="15920" max="16128" width="8.875" style="81"/>
    <col min="16129" max="16129" width="2.875" style="81" customWidth="1"/>
    <col min="16130" max="16130" width="7.5" style="81" customWidth="1"/>
    <col min="16131" max="16131" width="6" style="81" bestFit="1" customWidth="1"/>
    <col min="16132" max="16132" width="8.125" style="81" customWidth="1"/>
    <col min="16133" max="16133" width="6.875" style="81" customWidth="1"/>
    <col min="16134" max="16134" width="6.25" style="81" customWidth="1"/>
    <col min="16135" max="16135" width="6.5" style="81" customWidth="1"/>
    <col min="16136" max="16136" width="6.375" style="81" customWidth="1"/>
    <col min="16137" max="16137" width="5.5" style="81" customWidth="1"/>
    <col min="16138" max="16138" width="4.25" style="81" customWidth="1"/>
    <col min="16139" max="16139" width="5.5" style="81" customWidth="1"/>
    <col min="16140" max="16140" width="4.75" style="81" customWidth="1"/>
    <col min="16141" max="16141" width="6.75" style="81" customWidth="1"/>
    <col min="16142" max="16142" width="6" style="81" customWidth="1"/>
    <col min="16143" max="16143" width="6.5" style="81" customWidth="1"/>
    <col min="16144" max="16144" width="6.25" style="81" customWidth="1"/>
    <col min="16145" max="16145" width="5.25" style="81" customWidth="1"/>
    <col min="16146" max="16146" width="5.375" style="81" customWidth="1"/>
    <col min="16147" max="16147" width="4.875" style="81" customWidth="1"/>
    <col min="16148" max="16148" width="4.75" style="81" customWidth="1"/>
    <col min="16149" max="16149" width="5.5" style="81" customWidth="1"/>
    <col min="16150" max="16150" width="5.375" style="81" customWidth="1"/>
    <col min="16151" max="16151" width="6.125" style="81" customWidth="1"/>
    <col min="16152" max="16152" width="6.875" style="81" customWidth="1"/>
    <col min="16153" max="16154" width="5.375" style="81" customWidth="1"/>
    <col min="16155" max="16155" width="5" style="81" customWidth="1"/>
    <col min="16156" max="16156" width="5.125" style="81" customWidth="1"/>
    <col min="16157" max="16157" width="4.875" style="81" customWidth="1"/>
    <col min="16158" max="16158" width="5" style="81" customWidth="1"/>
    <col min="16159" max="16159" width="5.5" style="81" customWidth="1"/>
    <col min="16160" max="16160" width="5.625" style="81" customWidth="1"/>
    <col min="16161" max="16161" width="3.125" style="81" customWidth="1"/>
    <col min="16162" max="16162" width="4" style="81" customWidth="1"/>
    <col min="16163" max="16163" width="3.125" style="81" customWidth="1"/>
    <col min="16164" max="16164" width="2.625" style="81" customWidth="1"/>
    <col min="16165" max="16165" width="4.875" style="81" bestFit="1" customWidth="1"/>
    <col min="16166" max="16166" width="3.125" style="81" customWidth="1"/>
    <col min="16167" max="16167" width="4.875" style="81" customWidth="1"/>
    <col min="16168" max="16168" width="3.75" style="81" customWidth="1"/>
    <col min="16169" max="16169" width="8" style="81" customWidth="1"/>
    <col min="16170" max="16170" width="8.875" style="81" customWidth="1"/>
    <col min="16171" max="16174" width="6.375" style="81" customWidth="1"/>
    <col min="16175" max="16175" width="8.875" style="81" customWidth="1"/>
    <col min="16176" max="16384" width="8.875" style="81"/>
  </cols>
  <sheetData>
    <row r="1" spans="1:48" s="64" customFormat="1" ht="43.15" customHeight="1">
      <c r="A1" s="173" t="s">
        <v>223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</row>
    <row r="2" spans="1:48" s="64" customFormat="1" ht="14.25" customHeight="1">
      <c r="A2" s="175" t="s">
        <v>224</v>
      </c>
      <c r="B2" s="175" t="s">
        <v>105</v>
      </c>
      <c r="C2" s="175" t="s">
        <v>225</v>
      </c>
      <c r="D2" s="176" t="s">
        <v>226</v>
      </c>
      <c r="E2" s="175" t="s">
        <v>227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98" t="s">
        <v>228</v>
      </c>
      <c r="V2" s="198" t="s">
        <v>229</v>
      </c>
      <c r="W2" s="175" t="s">
        <v>230</v>
      </c>
      <c r="X2" s="172"/>
      <c r="Y2" s="172"/>
      <c r="Z2" s="172"/>
      <c r="AA2" s="172"/>
      <c r="AB2" s="172"/>
      <c r="AC2" s="172"/>
      <c r="AD2" s="172"/>
      <c r="AE2" s="175" t="s">
        <v>231</v>
      </c>
      <c r="AF2" s="203"/>
      <c r="AG2" s="178" t="s">
        <v>232</v>
      </c>
      <c r="AH2" s="197"/>
      <c r="AI2" s="187" t="s">
        <v>233</v>
      </c>
      <c r="AJ2" s="188"/>
      <c r="AK2" s="178" t="s">
        <v>234</v>
      </c>
      <c r="AL2" s="189"/>
      <c r="AM2" s="183" t="s">
        <v>235</v>
      </c>
      <c r="AN2" s="190"/>
      <c r="AO2" s="191" t="s">
        <v>236</v>
      </c>
      <c r="AP2" s="191" t="s">
        <v>237</v>
      </c>
      <c r="AQ2" s="193" t="s">
        <v>238</v>
      </c>
      <c r="AR2" s="193"/>
      <c r="AS2" s="193"/>
      <c r="AT2" s="193"/>
      <c r="AU2" s="193" t="s">
        <v>239</v>
      </c>
    </row>
    <row r="3" spans="1:48" s="64" customFormat="1" ht="61.35" customHeight="1">
      <c r="A3" s="175"/>
      <c r="B3" s="175"/>
      <c r="C3" s="175"/>
      <c r="D3" s="176"/>
      <c r="E3" s="204" t="s">
        <v>240</v>
      </c>
      <c r="F3" s="205"/>
      <c r="G3" s="205"/>
      <c r="H3" s="205"/>
      <c r="I3" s="205"/>
      <c r="J3" s="205"/>
      <c r="K3" s="205"/>
      <c r="L3" s="205"/>
      <c r="M3" s="204" t="s">
        <v>241</v>
      </c>
      <c r="N3" s="205"/>
      <c r="O3" s="205"/>
      <c r="P3" s="205"/>
      <c r="Q3" s="205"/>
      <c r="R3" s="205"/>
      <c r="S3" s="205"/>
      <c r="T3" s="205"/>
      <c r="U3" s="199"/>
      <c r="V3" s="201"/>
      <c r="W3" s="171" t="s">
        <v>242</v>
      </c>
      <c r="X3" s="193" t="s">
        <v>243</v>
      </c>
      <c r="Y3" s="193" t="s">
        <v>244</v>
      </c>
      <c r="Z3" s="193" t="s">
        <v>245</v>
      </c>
      <c r="AA3" s="194" t="s">
        <v>246</v>
      </c>
      <c r="AB3" s="171" t="s">
        <v>247</v>
      </c>
      <c r="AC3" s="171" t="s">
        <v>248</v>
      </c>
      <c r="AD3" s="185" t="s">
        <v>249</v>
      </c>
      <c r="AE3" s="171" t="s">
        <v>250</v>
      </c>
      <c r="AF3" s="171" t="s">
        <v>251</v>
      </c>
      <c r="AG3" s="197"/>
      <c r="AH3" s="197"/>
      <c r="AI3" s="188"/>
      <c r="AJ3" s="188"/>
      <c r="AK3" s="189"/>
      <c r="AL3" s="189"/>
      <c r="AM3" s="190"/>
      <c r="AN3" s="190"/>
      <c r="AO3" s="192"/>
      <c r="AP3" s="192"/>
      <c r="AQ3" s="178" t="s">
        <v>232</v>
      </c>
      <c r="AR3" s="178" t="s">
        <v>233</v>
      </c>
      <c r="AS3" s="178" t="s">
        <v>234</v>
      </c>
      <c r="AT3" s="183" t="s">
        <v>252</v>
      </c>
      <c r="AU3" s="204"/>
    </row>
    <row r="4" spans="1:48" s="65" customFormat="1" ht="14.25" customHeight="1">
      <c r="A4" s="175"/>
      <c r="B4" s="175"/>
      <c r="C4" s="175"/>
      <c r="D4" s="176"/>
      <c r="E4" s="175" t="s">
        <v>253</v>
      </c>
      <c r="F4" s="172"/>
      <c r="G4" s="172"/>
      <c r="H4" s="172"/>
      <c r="I4" s="175" t="s">
        <v>254</v>
      </c>
      <c r="J4" s="172"/>
      <c r="K4" s="172"/>
      <c r="L4" s="172"/>
      <c r="M4" s="175" t="s">
        <v>253</v>
      </c>
      <c r="N4" s="172"/>
      <c r="O4" s="172"/>
      <c r="P4" s="172"/>
      <c r="Q4" s="175" t="s">
        <v>254</v>
      </c>
      <c r="R4" s="172"/>
      <c r="S4" s="172"/>
      <c r="T4" s="172"/>
      <c r="U4" s="199"/>
      <c r="V4" s="201"/>
      <c r="W4" s="184"/>
      <c r="X4" s="193"/>
      <c r="Y4" s="193"/>
      <c r="Z4" s="193"/>
      <c r="AA4" s="195"/>
      <c r="AB4" s="196"/>
      <c r="AC4" s="184"/>
      <c r="AD4" s="186"/>
      <c r="AE4" s="172"/>
      <c r="AF4" s="172"/>
      <c r="AG4" s="179" t="s">
        <v>253</v>
      </c>
      <c r="AH4" s="179" t="s">
        <v>254</v>
      </c>
      <c r="AI4" s="179" t="s">
        <v>253</v>
      </c>
      <c r="AJ4" s="179" t="s">
        <v>254</v>
      </c>
      <c r="AK4" s="179" t="s">
        <v>253</v>
      </c>
      <c r="AL4" s="179" t="s">
        <v>254</v>
      </c>
      <c r="AM4" s="181" t="s">
        <v>253</v>
      </c>
      <c r="AN4" s="181" t="s">
        <v>254</v>
      </c>
      <c r="AO4" s="192"/>
      <c r="AP4" s="192"/>
      <c r="AQ4" s="178"/>
      <c r="AR4" s="178"/>
      <c r="AS4" s="178"/>
      <c r="AT4" s="183"/>
      <c r="AU4" s="204"/>
    </row>
    <row r="5" spans="1:48" s="65" customFormat="1" ht="57" customHeight="1">
      <c r="A5" s="175"/>
      <c r="B5" s="175"/>
      <c r="C5" s="175"/>
      <c r="D5" s="176"/>
      <c r="E5" s="95" t="s">
        <v>231</v>
      </c>
      <c r="F5" s="96" t="s">
        <v>255</v>
      </c>
      <c r="G5" s="96" t="s">
        <v>256</v>
      </c>
      <c r="H5" s="96" t="s">
        <v>257</v>
      </c>
      <c r="I5" s="95" t="s">
        <v>231</v>
      </c>
      <c r="J5" s="95" t="s">
        <v>258</v>
      </c>
      <c r="K5" s="95" t="s">
        <v>256</v>
      </c>
      <c r="L5" s="95" t="s">
        <v>257</v>
      </c>
      <c r="M5" s="97" t="s">
        <v>231</v>
      </c>
      <c r="N5" s="95" t="s">
        <v>258</v>
      </c>
      <c r="O5" s="95" t="s">
        <v>260</v>
      </c>
      <c r="P5" s="95" t="s">
        <v>261</v>
      </c>
      <c r="Q5" s="98" t="s">
        <v>231</v>
      </c>
      <c r="R5" s="99" t="s">
        <v>258</v>
      </c>
      <c r="S5" s="99" t="s">
        <v>259</v>
      </c>
      <c r="T5" s="99" t="s">
        <v>261</v>
      </c>
      <c r="U5" s="200"/>
      <c r="V5" s="202"/>
      <c r="W5" s="184"/>
      <c r="X5" s="193"/>
      <c r="Y5" s="193"/>
      <c r="Z5" s="193"/>
      <c r="AA5" s="195"/>
      <c r="AB5" s="196"/>
      <c r="AC5" s="184"/>
      <c r="AD5" s="186"/>
      <c r="AE5" s="172"/>
      <c r="AF5" s="172"/>
      <c r="AG5" s="180"/>
      <c r="AH5" s="180"/>
      <c r="AI5" s="180"/>
      <c r="AJ5" s="180"/>
      <c r="AK5" s="180"/>
      <c r="AL5" s="180"/>
      <c r="AM5" s="182"/>
      <c r="AN5" s="182"/>
      <c r="AO5" s="192"/>
      <c r="AP5" s="192"/>
      <c r="AQ5" s="178"/>
      <c r="AR5" s="178"/>
      <c r="AS5" s="178"/>
      <c r="AT5" s="183"/>
      <c r="AU5" s="204"/>
    </row>
    <row r="6" spans="1:48" s="64" customFormat="1" ht="13.9" customHeight="1">
      <c r="A6" s="66">
        <v>1</v>
      </c>
      <c r="B6" s="67" t="s">
        <v>109</v>
      </c>
      <c r="C6" s="68" t="s">
        <v>262</v>
      </c>
      <c r="D6" s="69" t="s">
        <v>263</v>
      </c>
      <c r="E6" s="100">
        <f>SUM(F6:H6)</f>
        <v>441</v>
      </c>
      <c r="F6" s="101">
        <v>169</v>
      </c>
      <c r="G6" s="101">
        <v>129</v>
      </c>
      <c r="H6" s="101">
        <v>143</v>
      </c>
      <c r="I6" s="102">
        <f>SUM(J6:L6)</f>
        <v>17</v>
      </c>
      <c r="J6" s="101">
        <v>6</v>
      </c>
      <c r="K6" s="101">
        <v>5</v>
      </c>
      <c r="L6" s="101">
        <v>6</v>
      </c>
      <c r="M6" s="103">
        <f>SUM(N6:P6)</f>
        <v>441</v>
      </c>
      <c r="N6" s="104">
        <v>169</v>
      </c>
      <c r="O6" s="104">
        <v>129</v>
      </c>
      <c r="P6" s="105">
        <v>143</v>
      </c>
      <c r="Q6" s="106">
        <f>SUM(R6:T6)</f>
        <v>18</v>
      </c>
      <c r="R6" s="105">
        <v>7</v>
      </c>
      <c r="S6" s="105">
        <v>5</v>
      </c>
      <c r="T6" s="105">
        <v>6</v>
      </c>
      <c r="U6" s="105">
        <v>17</v>
      </c>
      <c r="V6" s="105">
        <f>Q6-U6</f>
        <v>1</v>
      </c>
      <c r="W6" s="104">
        <v>151</v>
      </c>
      <c r="X6" s="101">
        <f t="shared" ref="X6:Y36" si="0">N6</f>
        <v>169</v>
      </c>
      <c r="Y6" s="101">
        <f t="shared" si="0"/>
        <v>129</v>
      </c>
      <c r="Z6" s="100">
        <f>SUM(W6:Y6)</f>
        <v>449</v>
      </c>
      <c r="AA6" s="107">
        <f>ROUNDUP((W6/30),0)</f>
        <v>6</v>
      </c>
      <c r="AB6" s="108">
        <f t="shared" ref="AB6:AC36" si="1">R6</f>
        <v>7</v>
      </c>
      <c r="AC6" s="108">
        <f t="shared" si="1"/>
        <v>5</v>
      </c>
      <c r="AD6" s="109">
        <f t="shared" ref="AD6:AD36" si="2">SUM(AA6:AC6)</f>
        <v>18</v>
      </c>
      <c r="AE6" s="110">
        <f t="shared" ref="AE6:AE36" si="3">AD6-Q6</f>
        <v>0</v>
      </c>
      <c r="AF6" s="110">
        <f t="shared" ref="AF6:AF36" si="4">AD6</f>
        <v>18</v>
      </c>
      <c r="AG6" s="111"/>
      <c r="AH6" s="111"/>
      <c r="AI6" s="111"/>
      <c r="AJ6" s="111"/>
      <c r="AK6" s="111">
        <v>73</v>
      </c>
      <c r="AL6" s="111">
        <v>3</v>
      </c>
      <c r="AM6" s="111">
        <v>53</v>
      </c>
      <c r="AN6" s="111">
        <v>3</v>
      </c>
      <c r="AO6" s="103">
        <f t="shared" ref="AO6:AO36" si="5">M6+AG6+AI6+AK6+AM6</f>
        <v>567</v>
      </c>
      <c r="AP6" s="102">
        <f t="shared" ref="AP6:AP36" si="6">Q6+AH6+AJ6+AL6+AN6</f>
        <v>24</v>
      </c>
      <c r="AQ6" s="111"/>
      <c r="AR6" s="111"/>
      <c r="AS6" s="111">
        <v>26</v>
      </c>
      <c r="AT6" s="111">
        <v>16</v>
      </c>
      <c r="AU6" s="101">
        <f t="shared" ref="AU6:AU36" si="7">SUM(N6,AQ6:AT6)</f>
        <v>211</v>
      </c>
      <c r="AV6" s="112">
        <f>AD6-Q6</f>
        <v>0</v>
      </c>
    </row>
    <row r="7" spans="1:48" s="64" customFormat="1" ht="13.9" customHeight="1">
      <c r="A7" s="71">
        <v>2</v>
      </c>
      <c r="B7" s="67" t="s">
        <v>111</v>
      </c>
      <c r="C7" s="68" t="s">
        <v>262</v>
      </c>
      <c r="D7" s="72" t="s">
        <v>264</v>
      </c>
      <c r="E7" s="100">
        <f t="shared" ref="E7:E36" si="8">SUM(F7:H7)</f>
        <v>831</v>
      </c>
      <c r="F7" s="101">
        <v>268</v>
      </c>
      <c r="G7" s="101">
        <v>281</v>
      </c>
      <c r="H7" s="101">
        <v>282</v>
      </c>
      <c r="I7" s="102">
        <f t="shared" ref="I7:I36" si="9">SUM(J7:L7)</f>
        <v>29</v>
      </c>
      <c r="J7" s="101">
        <v>9</v>
      </c>
      <c r="K7" s="101">
        <v>10</v>
      </c>
      <c r="L7" s="101">
        <v>10</v>
      </c>
      <c r="M7" s="103">
        <f t="shared" ref="M7:M36" si="10">SUM(N7:P7)</f>
        <v>832</v>
      </c>
      <c r="N7" s="104">
        <v>269</v>
      </c>
      <c r="O7" s="104">
        <v>281</v>
      </c>
      <c r="P7" s="105">
        <v>282</v>
      </c>
      <c r="Q7" s="106">
        <f t="shared" ref="Q7:Q36" si="11">SUM(R7:T7)</f>
        <v>30</v>
      </c>
      <c r="R7" s="105">
        <v>10</v>
      </c>
      <c r="S7" s="105">
        <v>10</v>
      </c>
      <c r="T7" s="105">
        <v>10</v>
      </c>
      <c r="U7" s="105">
        <v>28</v>
      </c>
      <c r="V7" s="105">
        <f t="shared" ref="V7:V36" si="12">Q7-U7</f>
        <v>2</v>
      </c>
      <c r="W7" s="104">
        <v>211</v>
      </c>
      <c r="X7" s="101">
        <f t="shared" si="0"/>
        <v>269</v>
      </c>
      <c r="Y7" s="101">
        <f t="shared" si="0"/>
        <v>281</v>
      </c>
      <c r="Z7" s="100">
        <f t="shared" ref="Z7:Z36" si="13">SUM(W7:Y7)</f>
        <v>761</v>
      </c>
      <c r="AA7" s="107">
        <f t="shared" ref="AA7:AA36" si="14">ROUNDUP((W7/30),0)</f>
        <v>8</v>
      </c>
      <c r="AB7" s="108">
        <f t="shared" si="1"/>
        <v>10</v>
      </c>
      <c r="AC7" s="108">
        <f t="shared" si="1"/>
        <v>10</v>
      </c>
      <c r="AD7" s="109">
        <f t="shared" si="2"/>
        <v>28</v>
      </c>
      <c r="AE7" s="110">
        <f t="shared" si="3"/>
        <v>-2</v>
      </c>
      <c r="AF7" s="110">
        <f t="shared" si="4"/>
        <v>28</v>
      </c>
      <c r="AG7" s="111">
        <v>6</v>
      </c>
      <c r="AH7" s="111">
        <v>1</v>
      </c>
      <c r="AI7" s="111"/>
      <c r="AJ7" s="111"/>
      <c r="AK7" s="111"/>
      <c r="AL7" s="111"/>
      <c r="AM7" s="111">
        <v>51</v>
      </c>
      <c r="AN7" s="111">
        <v>3</v>
      </c>
      <c r="AO7" s="103">
        <f t="shared" si="5"/>
        <v>889</v>
      </c>
      <c r="AP7" s="102">
        <f t="shared" si="6"/>
        <v>34</v>
      </c>
      <c r="AQ7" s="111">
        <v>0</v>
      </c>
      <c r="AR7" s="111"/>
      <c r="AS7" s="111"/>
      <c r="AT7" s="111">
        <v>24</v>
      </c>
      <c r="AU7" s="101">
        <f t="shared" si="7"/>
        <v>293</v>
      </c>
      <c r="AV7" s="112">
        <f t="shared" ref="AV7:AV36" si="15">AD7-Q7</f>
        <v>-2</v>
      </c>
    </row>
    <row r="8" spans="1:48" s="64" customFormat="1" ht="13.9" customHeight="1">
      <c r="A8" s="71">
        <v>3</v>
      </c>
      <c r="B8" s="67" t="s">
        <v>112</v>
      </c>
      <c r="C8" s="68" t="s">
        <v>262</v>
      </c>
      <c r="D8" s="72" t="s">
        <v>265</v>
      </c>
      <c r="E8" s="100">
        <f t="shared" si="8"/>
        <v>1338</v>
      </c>
      <c r="F8" s="101">
        <v>503</v>
      </c>
      <c r="G8" s="101">
        <v>425</v>
      </c>
      <c r="H8" s="101">
        <v>410</v>
      </c>
      <c r="I8" s="102">
        <f t="shared" si="9"/>
        <v>46</v>
      </c>
      <c r="J8" s="101">
        <v>17</v>
      </c>
      <c r="K8" s="101">
        <v>15</v>
      </c>
      <c r="L8" s="101">
        <v>14</v>
      </c>
      <c r="M8" s="103">
        <f t="shared" si="10"/>
        <v>1359</v>
      </c>
      <c r="N8" s="104">
        <v>525</v>
      </c>
      <c r="O8" s="104">
        <v>424</v>
      </c>
      <c r="P8" s="105">
        <v>410</v>
      </c>
      <c r="Q8" s="106">
        <f t="shared" si="11"/>
        <v>48</v>
      </c>
      <c r="R8" s="105">
        <v>18</v>
      </c>
      <c r="S8" s="105">
        <v>16</v>
      </c>
      <c r="T8" s="105">
        <v>14</v>
      </c>
      <c r="U8" s="105">
        <v>47</v>
      </c>
      <c r="V8" s="105">
        <f t="shared" si="12"/>
        <v>1</v>
      </c>
      <c r="W8" s="104">
        <v>440</v>
      </c>
      <c r="X8" s="101">
        <f t="shared" si="0"/>
        <v>525</v>
      </c>
      <c r="Y8" s="101">
        <f t="shared" si="0"/>
        <v>424</v>
      </c>
      <c r="Z8" s="100">
        <f t="shared" si="13"/>
        <v>1389</v>
      </c>
      <c r="AA8" s="107">
        <f t="shared" si="14"/>
        <v>15</v>
      </c>
      <c r="AB8" s="108">
        <f t="shared" si="1"/>
        <v>18</v>
      </c>
      <c r="AC8" s="108">
        <f t="shared" si="1"/>
        <v>16</v>
      </c>
      <c r="AD8" s="109">
        <f t="shared" si="2"/>
        <v>49</v>
      </c>
      <c r="AE8" s="110">
        <f t="shared" si="3"/>
        <v>1</v>
      </c>
      <c r="AF8" s="110">
        <f t="shared" si="4"/>
        <v>49</v>
      </c>
      <c r="AG8" s="111"/>
      <c r="AH8" s="111"/>
      <c r="AI8" s="111"/>
      <c r="AJ8" s="111"/>
      <c r="AK8" s="111"/>
      <c r="AL8" s="111"/>
      <c r="AM8" s="111">
        <v>85</v>
      </c>
      <c r="AN8" s="111">
        <v>5</v>
      </c>
      <c r="AO8" s="103">
        <f t="shared" si="5"/>
        <v>1444</v>
      </c>
      <c r="AP8" s="102">
        <f t="shared" si="6"/>
        <v>53</v>
      </c>
      <c r="AQ8" s="111"/>
      <c r="AR8" s="111"/>
      <c r="AS8" s="111"/>
      <c r="AT8" s="111">
        <v>53</v>
      </c>
      <c r="AU8" s="101">
        <f t="shared" si="7"/>
        <v>578</v>
      </c>
      <c r="AV8" s="112">
        <f t="shared" si="15"/>
        <v>1</v>
      </c>
    </row>
    <row r="9" spans="1:48" s="64" customFormat="1" ht="13.5" customHeight="1">
      <c r="A9" s="71">
        <v>4</v>
      </c>
      <c r="B9" s="67" t="s">
        <v>113</v>
      </c>
      <c r="C9" s="68" t="s">
        <v>262</v>
      </c>
      <c r="D9" s="72" t="s">
        <v>266</v>
      </c>
      <c r="E9" s="100">
        <f t="shared" si="8"/>
        <v>21</v>
      </c>
      <c r="F9" s="101">
        <v>4</v>
      </c>
      <c r="G9" s="101">
        <v>7</v>
      </c>
      <c r="H9" s="101">
        <v>10</v>
      </c>
      <c r="I9" s="102">
        <f t="shared" si="9"/>
        <v>3</v>
      </c>
      <c r="J9" s="101">
        <v>1</v>
      </c>
      <c r="K9" s="101">
        <v>1</v>
      </c>
      <c r="L9" s="101">
        <v>1</v>
      </c>
      <c r="M9" s="103">
        <f t="shared" si="10"/>
        <v>21</v>
      </c>
      <c r="N9" s="104">
        <v>4</v>
      </c>
      <c r="O9" s="104">
        <v>7</v>
      </c>
      <c r="P9" s="105">
        <v>10</v>
      </c>
      <c r="Q9" s="106">
        <f t="shared" si="11"/>
        <v>3</v>
      </c>
      <c r="R9" s="105">
        <v>1</v>
      </c>
      <c r="S9" s="105">
        <v>1</v>
      </c>
      <c r="T9" s="105">
        <v>1</v>
      </c>
      <c r="U9" s="105">
        <v>3</v>
      </c>
      <c r="V9" s="105">
        <f t="shared" si="12"/>
        <v>0</v>
      </c>
      <c r="W9" s="104">
        <v>5</v>
      </c>
      <c r="X9" s="101">
        <f t="shared" si="0"/>
        <v>4</v>
      </c>
      <c r="Y9" s="101">
        <f t="shared" si="0"/>
        <v>7</v>
      </c>
      <c r="Z9" s="100">
        <f t="shared" si="13"/>
        <v>16</v>
      </c>
      <c r="AA9" s="107">
        <f t="shared" si="14"/>
        <v>1</v>
      </c>
      <c r="AB9" s="108">
        <f t="shared" si="1"/>
        <v>1</v>
      </c>
      <c r="AC9" s="108">
        <f t="shared" si="1"/>
        <v>1</v>
      </c>
      <c r="AD9" s="109">
        <f t="shared" si="2"/>
        <v>3</v>
      </c>
      <c r="AE9" s="110">
        <f t="shared" si="3"/>
        <v>0</v>
      </c>
      <c r="AF9" s="110">
        <f t="shared" si="4"/>
        <v>3</v>
      </c>
      <c r="AG9" s="111"/>
      <c r="AH9" s="111"/>
      <c r="AI9" s="111"/>
      <c r="AJ9" s="111"/>
      <c r="AK9" s="111"/>
      <c r="AL9" s="111"/>
      <c r="AM9" s="111"/>
      <c r="AN9" s="111"/>
      <c r="AO9" s="103">
        <f t="shared" si="5"/>
        <v>21</v>
      </c>
      <c r="AP9" s="102">
        <f t="shared" si="6"/>
        <v>3</v>
      </c>
      <c r="AQ9" s="111"/>
      <c r="AR9" s="111"/>
      <c r="AS9" s="111"/>
      <c r="AT9" s="111"/>
      <c r="AU9" s="101">
        <f t="shared" si="7"/>
        <v>4</v>
      </c>
      <c r="AV9" s="112">
        <f t="shared" si="15"/>
        <v>0</v>
      </c>
    </row>
    <row r="10" spans="1:48" s="64" customFormat="1" ht="13.9" customHeight="1">
      <c r="A10" s="73">
        <v>5</v>
      </c>
      <c r="B10" s="67" t="s">
        <v>114</v>
      </c>
      <c r="C10" s="74" t="s">
        <v>267</v>
      </c>
      <c r="D10" s="75" t="s">
        <v>268</v>
      </c>
      <c r="E10" s="100">
        <f t="shared" si="8"/>
        <v>631</v>
      </c>
      <c r="F10" s="101">
        <v>211</v>
      </c>
      <c r="G10" s="101">
        <v>217</v>
      </c>
      <c r="H10" s="101">
        <v>203</v>
      </c>
      <c r="I10" s="102">
        <f t="shared" si="9"/>
        <v>24</v>
      </c>
      <c r="J10" s="101">
        <v>8</v>
      </c>
      <c r="K10" s="101">
        <v>8</v>
      </c>
      <c r="L10" s="101">
        <v>8</v>
      </c>
      <c r="M10" s="103">
        <f t="shared" si="10"/>
        <v>632</v>
      </c>
      <c r="N10" s="104">
        <v>210</v>
      </c>
      <c r="O10" s="104">
        <v>218</v>
      </c>
      <c r="P10" s="105">
        <v>204</v>
      </c>
      <c r="Q10" s="106">
        <f t="shared" si="11"/>
        <v>25</v>
      </c>
      <c r="R10" s="105">
        <v>9</v>
      </c>
      <c r="S10" s="105">
        <v>8</v>
      </c>
      <c r="T10" s="105">
        <v>8</v>
      </c>
      <c r="U10" s="105">
        <v>23</v>
      </c>
      <c r="V10" s="105">
        <f t="shared" si="12"/>
        <v>2</v>
      </c>
      <c r="W10" s="104">
        <v>195</v>
      </c>
      <c r="X10" s="101">
        <f t="shared" si="0"/>
        <v>210</v>
      </c>
      <c r="Y10" s="101">
        <f t="shared" si="0"/>
        <v>218</v>
      </c>
      <c r="Z10" s="100">
        <f t="shared" si="13"/>
        <v>623</v>
      </c>
      <c r="AA10" s="107">
        <f t="shared" si="14"/>
        <v>7</v>
      </c>
      <c r="AB10" s="108">
        <f t="shared" si="1"/>
        <v>9</v>
      </c>
      <c r="AC10" s="108">
        <f t="shared" si="1"/>
        <v>8</v>
      </c>
      <c r="AD10" s="109">
        <f t="shared" si="2"/>
        <v>24</v>
      </c>
      <c r="AE10" s="110">
        <f t="shared" si="3"/>
        <v>-1</v>
      </c>
      <c r="AF10" s="110">
        <f t="shared" si="4"/>
        <v>24</v>
      </c>
      <c r="AG10" s="111">
        <v>15</v>
      </c>
      <c r="AH10" s="111">
        <v>3</v>
      </c>
      <c r="AI10" s="111"/>
      <c r="AJ10" s="111"/>
      <c r="AK10" s="111">
        <v>81</v>
      </c>
      <c r="AL10" s="111">
        <v>3</v>
      </c>
      <c r="AM10" s="111">
        <v>89</v>
      </c>
      <c r="AN10" s="111">
        <v>4</v>
      </c>
      <c r="AO10" s="103">
        <f t="shared" si="5"/>
        <v>817</v>
      </c>
      <c r="AP10" s="102">
        <f t="shared" si="6"/>
        <v>35</v>
      </c>
      <c r="AQ10" s="111">
        <v>2</v>
      </c>
      <c r="AR10" s="111"/>
      <c r="AS10" s="111">
        <v>26</v>
      </c>
      <c r="AT10" s="111">
        <v>43</v>
      </c>
      <c r="AU10" s="101">
        <f t="shared" si="7"/>
        <v>281</v>
      </c>
      <c r="AV10" s="112">
        <f t="shared" si="15"/>
        <v>-1</v>
      </c>
    </row>
    <row r="11" spans="1:48" s="64" customFormat="1" ht="13.9" customHeight="1">
      <c r="A11" s="71">
        <v>6</v>
      </c>
      <c r="B11" s="67" t="s">
        <v>116</v>
      </c>
      <c r="C11" s="74" t="s">
        <v>267</v>
      </c>
      <c r="D11" s="72" t="s">
        <v>269</v>
      </c>
      <c r="E11" s="100">
        <f t="shared" si="8"/>
        <v>300</v>
      </c>
      <c r="F11" s="101">
        <v>98</v>
      </c>
      <c r="G11" s="101">
        <v>97</v>
      </c>
      <c r="H11" s="101">
        <v>105</v>
      </c>
      <c r="I11" s="102">
        <f t="shared" si="9"/>
        <v>12</v>
      </c>
      <c r="J11" s="101">
        <v>4</v>
      </c>
      <c r="K11" s="101">
        <v>4</v>
      </c>
      <c r="L11" s="101">
        <v>4</v>
      </c>
      <c r="M11" s="103">
        <f t="shared" si="10"/>
        <v>300</v>
      </c>
      <c r="N11" s="104">
        <v>98</v>
      </c>
      <c r="O11" s="104">
        <v>97</v>
      </c>
      <c r="P11" s="105">
        <v>105</v>
      </c>
      <c r="Q11" s="106">
        <f t="shared" si="11"/>
        <v>13</v>
      </c>
      <c r="R11" s="105">
        <v>4</v>
      </c>
      <c r="S11" s="105">
        <v>4</v>
      </c>
      <c r="T11" s="105">
        <v>5</v>
      </c>
      <c r="U11" s="105">
        <v>14</v>
      </c>
      <c r="V11" s="105">
        <f t="shared" si="12"/>
        <v>-1</v>
      </c>
      <c r="W11" s="104">
        <v>92</v>
      </c>
      <c r="X11" s="101">
        <f t="shared" si="0"/>
        <v>98</v>
      </c>
      <c r="Y11" s="101">
        <f t="shared" si="0"/>
        <v>97</v>
      </c>
      <c r="Z11" s="100">
        <f t="shared" si="13"/>
        <v>287</v>
      </c>
      <c r="AA11" s="107">
        <f t="shared" si="14"/>
        <v>4</v>
      </c>
      <c r="AB11" s="108">
        <f t="shared" si="1"/>
        <v>4</v>
      </c>
      <c r="AC11" s="108">
        <f t="shared" si="1"/>
        <v>4</v>
      </c>
      <c r="AD11" s="109">
        <f t="shared" si="2"/>
        <v>12</v>
      </c>
      <c r="AE11" s="110">
        <f t="shared" si="3"/>
        <v>-1</v>
      </c>
      <c r="AF11" s="110">
        <f t="shared" si="4"/>
        <v>12</v>
      </c>
      <c r="AG11" s="111"/>
      <c r="AH11" s="111"/>
      <c r="AI11" s="111"/>
      <c r="AJ11" s="111"/>
      <c r="AK11" s="111"/>
      <c r="AL11" s="111"/>
      <c r="AM11" s="111">
        <v>45</v>
      </c>
      <c r="AN11" s="111">
        <v>3</v>
      </c>
      <c r="AO11" s="103">
        <f t="shared" si="5"/>
        <v>345</v>
      </c>
      <c r="AP11" s="102">
        <f t="shared" si="6"/>
        <v>16</v>
      </c>
      <c r="AQ11" s="111"/>
      <c r="AR11" s="111"/>
      <c r="AS11" s="111"/>
      <c r="AT11" s="111">
        <v>21</v>
      </c>
      <c r="AU11" s="101">
        <f t="shared" si="7"/>
        <v>119</v>
      </c>
      <c r="AV11" s="112">
        <f t="shared" si="15"/>
        <v>-1</v>
      </c>
    </row>
    <row r="12" spans="1:48" s="64" customFormat="1" ht="13.9" customHeight="1">
      <c r="A12" s="71">
        <v>7</v>
      </c>
      <c r="B12" s="67" t="s">
        <v>117</v>
      </c>
      <c r="C12" s="74" t="s">
        <v>267</v>
      </c>
      <c r="D12" s="72" t="s">
        <v>270</v>
      </c>
      <c r="E12" s="100">
        <f t="shared" si="8"/>
        <v>885</v>
      </c>
      <c r="F12" s="101">
        <v>319</v>
      </c>
      <c r="G12" s="101">
        <v>285</v>
      </c>
      <c r="H12" s="101">
        <v>281</v>
      </c>
      <c r="I12" s="102">
        <f t="shared" si="9"/>
        <v>31</v>
      </c>
      <c r="J12" s="101">
        <v>11</v>
      </c>
      <c r="K12" s="101">
        <v>10</v>
      </c>
      <c r="L12" s="101">
        <v>10</v>
      </c>
      <c r="M12" s="103">
        <f t="shared" si="10"/>
        <v>901</v>
      </c>
      <c r="N12" s="104">
        <v>335</v>
      </c>
      <c r="O12" s="104">
        <v>285</v>
      </c>
      <c r="P12" s="105">
        <v>281</v>
      </c>
      <c r="Q12" s="106">
        <f t="shared" si="11"/>
        <v>33</v>
      </c>
      <c r="R12" s="105">
        <v>13</v>
      </c>
      <c r="S12" s="105">
        <v>10</v>
      </c>
      <c r="T12" s="105">
        <v>10</v>
      </c>
      <c r="U12" s="105">
        <v>32</v>
      </c>
      <c r="V12" s="105">
        <f t="shared" si="12"/>
        <v>1</v>
      </c>
      <c r="W12" s="104">
        <v>278</v>
      </c>
      <c r="X12" s="101">
        <f t="shared" si="0"/>
        <v>335</v>
      </c>
      <c r="Y12" s="101">
        <f t="shared" si="0"/>
        <v>285</v>
      </c>
      <c r="Z12" s="100">
        <f t="shared" si="13"/>
        <v>898</v>
      </c>
      <c r="AA12" s="107">
        <f t="shared" si="14"/>
        <v>10</v>
      </c>
      <c r="AB12" s="108">
        <f t="shared" si="1"/>
        <v>13</v>
      </c>
      <c r="AC12" s="108">
        <f t="shared" si="1"/>
        <v>10</v>
      </c>
      <c r="AD12" s="109">
        <f t="shared" si="2"/>
        <v>33</v>
      </c>
      <c r="AE12" s="110">
        <f t="shared" si="3"/>
        <v>0</v>
      </c>
      <c r="AF12" s="110">
        <f t="shared" si="4"/>
        <v>33</v>
      </c>
      <c r="AG12" s="111"/>
      <c r="AH12" s="111"/>
      <c r="AI12" s="111"/>
      <c r="AJ12" s="111"/>
      <c r="AK12" s="111"/>
      <c r="AL12" s="111"/>
      <c r="AM12" s="111"/>
      <c r="AN12" s="111"/>
      <c r="AO12" s="103">
        <f t="shared" si="5"/>
        <v>901</v>
      </c>
      <c r="AP12" s="102">
        <f t="shared" si="6"/>
        <v>33</v>
      </c>
      <c r="AQ12" s="111"/>
      <c r="AR12" s="111"/>
      <c r="AS12" s="111"/>
      <c r="AT12" s="111"/>
      <c r="AU12" s="101">
        <f t="shared" si="7"/>
        <v>335</v>
      </c>
      <c r="AV12" s="112">
        <f t="shared" si="15"/>
        <v>0</v>
      </c>
    </row>
    <row r="13" spans="1:48" s="64" customFormat="1" ht="13.9" customHeight="1">
      <c r="A13" s="71">
        <v>8</v>
      </c>
      <c r="B13" s="67" t="s">
        <v>119</v>
      </c>
      <c r="C13" s="76" t="s">
        <v>271</v>
      </c>
      <c r="D13" s="72" t="s">
        <v>272</v>
      </c>
      <c r="E13" s="100">
        <f t="shared" si="8"/>
        <v>893</v>
      </c>
      <c r="F13" s="101">
        <v>328</v>
      </c>
      <c r="G13" s="101">
        <v>295</v>
      </c>
      <c r="H13" s="101">
        <v>270</v>
      </c>
      <c r="I13" s="102">
        <f t="shared" si="9"/>
        <v>32</v>
      </c>
      <c r="J13" s="101">
        <v>11</v>
      </c>
      <c r="K13" s="101">
        <v>11</v>
      </c>
      <c r="L13" s="101">
        <v>10</v>
      </c>
      <c r="M13" s="103">
        <f t="shared" si="10"/>
        <v>891</v>
      </c>
      <c r="N13" s="104">
        <v>326</v>
      </c>
      <c r="O13" s="104">
        <v>295</v>
      </c>
      <c r="P13" s="105">
        <v>270</v>
      </c>
      <c r="Q13" s="106">
        <f t="shared" si="11"/>
        <v>33</v>
      </c>
      <c r="R13" s="105">
        <v>12</v>
      </c>
      <c r="S13" s="105">
        <v>11</v>
      </c>
      <c r="T13" s="105">
        <v>10</v>
      </c>
      <c r="U13" s="105">
        <v>32</v>
      </c>
      <c r="V13" s="105">
        <f t="shared" si="12"/>
        <v>1</v>
      </c>
      <c r="W13" s="104">
        <v>310</v>
      </c>
      <c r="X13" s="101">
        <f t="shared" si="0"/>
        <v>326</v>
      </c>
      <c r="Y13" s="101">
        <f t="shared" si="0"/>
        <v>295</v>
      </c>
      <c r="Z13" s="100">
        <f t="shared" si="13"/>
        <v>931</v>
      </c>
      <c r="AA13" s="107">
        <f t="shared" si="14"/>
        <v>11</v>
      </c>
      <c r="AB13" s="108">
        <f t="shared" si="1"/>
        <v>12</v>
      </c>
      <c r="AC13" s="108">
        <f t="shared" si="1"/>
        <v>11</v>
      </c>
      <c r="AD13" s="109">
        <f t="shared" si="2"/>
        <v>34</v>
      </c>
      <c r="AE13" s="110">
        <f t="shared" si="3"/>
        <v>1</v>
      </c>
      <c r="AF13" s="110">
        <f t="shared" si="4"/>
        <v>34</v>
      </c>
      <c r="AG13" s="111"/>
      <c r="AH13" s="111"/>
      <c r="AI13" s="111">
        <v>46</v>
      </c>
      <c r="AJ13" s="111">
        <v>3</v>
      </c>
      <c r="AK13" s="111"/>
      <c r="AL13" s="111"/>
      <c r="AM13" s="111">
        <v>75</v>
      </c>
      <c r="AN13" s="111">
        <v>3</v>
      </c>
      <c r="AO13" s="103">
        <f t="shared" si="5"/>
        <v>1012</v>
      </c>
      <c r="AP13" s="102">
        <f t="shared" si="6"/>
        <v>39</v>
      </c>
      <c r="AQ13" s="111"/>
      <c r="AR13" s="111">
        <v>17</v>
      </c>
      <c r="AS13" s="111"/>
      <c r="AT13" s="111">
        <v>28</v>
      </c>
      <c r="AU13" s="101">
        <f t="shared" si="7"/>
        <v>371</v>
      </c>
      <c r="AV13" s="112">
        <f t="shared" si="15"/>
        <v>1</v>
      </c>
    </row>
    <row r="14" spans="1:48" s="64" customFormat="1" ht="13.9" customHeight="1">
      <c r="A14" s="73">
        <v>10</v>
      </c>
      <c r="B14" s="67" t="s">
        <v>123</v>
      </c>
      <c r="C14" s="76" t="s">
        <v>271</v>
      </c>
      <c r="D14" s="72" t="s">
        <v>273</v>
      </c>
      <c r="E14" s="100">
        <f t="shared" si="8"/>
        <v>160</v>
      </c>
      <c r="F14" s="101">
        <v>71</v>
      </c>
      <c r="G14" s="101">
        <v>48</v>
      </c>
      <c r="H14" s="101">
        <v>41</v>
      </c>
      <c r="I14" s="102">
        <f t="shared" si="9"/>
        <v>7</v>
      </c>
      <c r="J14" s="101">
        <v>3</v>
      </c>
      <c r="K14" s="101">
        <v>2</v>
      </c>
      <c r="L14" s="101">
        <v>2</v>
      </c>
      <c r="M14" s="103">
        <f t="shared" si="10"/>
        <v>161</v>
      </c>
      <c r="N14" s="104">
        <v>72</v>
      </c>
      <c r="O14" s="104">
        <v>48</v>
      </c>
      <c r="P14" s="105">
        <v>41</v>
      </c>
      <c r="Q14" s="106">
        <f t="shared" si="11"/>
        <v>7</v>
      </c>
      <c r="R14" s="105">
        <v>3</v>
      </c>
      <c r="S14" s="105">
        <v>2</v>
      </c>
      <c r="T14" s="105">
        <v>2</v>
      </c>
      <c r="U14" s="105">
        <v>7</v>
      </c>
      <c r="V14" s="105">
        <f t="shared" si="12"/>
        <v>0</v>
      </c>
      <c r="W14" s="104">
        <v>56</v>
      </c>
      <c r="X14" s="101">
        <f t="shared" si="0"/>
        <v>72</v>
      </c>
      <c r="Y14" s="101">
        <f t="shared" si="0"/>
        <v>48</v>
      </c>
      <c r="Z14" s="100">
        <f t="shared" si="13"/>
        <v>176</v>
      </c>
      <c r="AA14" s="107">
        <f t="shared" si="14"/>
        <v>2</v>
      </c>
      <c r="AB14" s="108">
        <f t="shared" si="1"/>
        <v>3</v>
      </c>
      <c r="AC14" s="108">
        <f t="shared" si="1"/>
        <v>2</v>
      </c>
      <c r="AD14" s="109">
        <f t="shared" si="2"/>
        <v>7</v>
      </c>
      <c r="AE14" s="110">
        <f t="shared" si="3"/>
        <v>0</v>
      </c>
      <c r="AF14" s="110">
        <f t="shared" si="4"/>
        <v>7</v>
      </c>
      <c r="AG14" s="111"/>
      <c r="AH14" s="111"/>
      <c r="AI14" s="111"/>
      <c r="AJ14" s="111"/>
      <c r="AK14" s="111"/>
      <c r="AL14" s="111"/>
      <c r="AM14" s="111"/>
      <c r="AN14" s="111"/>
      <c r="AO14" s="103">
        <f t="shared" si="5"/>
        <v>161</v>
      </c>
      <c r="AP14" s="102">
        <f t="shared" si="6"/>
        <v>7</v>
      </c>
      <c r="AQ14" s="111"/>
      <c r="AR14" s="111"/>
      <c r="AS14" s="111"/>
      <c r="AT14" s="111"/>
      <c r="AU14" s="101">
        <f t="shared" si="7"/>
        <v>72</v>
      </c>
      <c r="AV14" s="112">
        <f t="shared" si="15"/>
        <v>0</v>
      </c>
    </row>
    <row r="15" spans="1:48" s="64" customFormat="1" ht="13.9" customHeight="1">
      <c r="A15" s="71">
        <v>11</v>
      </c>
      <c r="B15" s="67" t="s">
        <v>124</v>
      </c>
      <c r="C15" s="76" t="s">
        <v>274</v>
      </c>
      <c r="D15" s="72" t="s">
        <v>275</v>
      </c>
      <c r="E15" s="100">
        <f t="shared" si="8"/>
        <v>508</v>
      </c>
      <c r="F15" s="101">
        <v>176</v>
      </c>
      <c r="G15" s="101">
        <v>172</v>
      </c>
      <c r="H15" s="101">
        <v>160</v>
      </c>
      <c r="I15" s="102">
        <f t="shared" si="9"/>
        <v>18</v>
      </c>
      <c r="J15" s="101">
        <v>6</v>
      </c>
      <c r="K15" s="101">
        <v>6</v>
      </c>
      <c r="L15" s="101">
        <v>6</v>
      </c>
      <c r="M15" s="103">
        <f t="shared" si="10"/>
        <v>494</v>
      </c>
      <c r="N15" s="104">
        <v>179</v>
      </c>
      <c r="O15" s="104">
        <v>168</v>
      </c>
      <c r="P15" s="105">
        <v>147</v>
      </c>
      <c r="Q15" s="106">
        <f t="shared" si="11"/>
        <v>19</v>
      </c>
      <c r="R15" s="105">
        <v>7</v>
      </c>
      <c r="S15" s="105">
        <v>6</v>
      </c>
      <c r="T15" s="105">
        <v>6</v>
      </c>
      <c r="U15" s="105">
        <v>18</v>
      </c>
      <c r="V15" s="105">
        <f t="shared" si="12"/>
        <v>1</v>
      </c>
      <c r="W15" s="104">
        <v>170</v>
      </c>
      <c r="X15" s="101">
        <f t="shared" si="0"/>
        <v>179</v>
      </c>
      <c r="Y15" s="101">
        <f t="shared" si="0"/>
        <v>168</v>
      </c>
      <c r="Z15" s="100">
        <f t="shared" si="13"/>
        <v>517</v>
      </c>
      <c r="AA15" s="107">
        <f t="shared" si="14"/>
        <v>6</v>
      </c>
      <c r="AB15" s="108">
        <f t="shared" si="1"/>
        <v>7</v>
      </c>
      <c r="AC15" s="108">
        <f t="shared" si="1"/>
        <v>6</v>
      </c>
      <c r="AD15" s="109">
        <f t="shared" si="2"/>
        <v>19</v>
      </c>
      <c r="AE15" s="110">
        <f t="shared" si="3"/>
        <v>0</v>
      </c>
      <c r="AF15" s="110">
        <f t="shared" si="4"/>
        <v>19</v>
      </c>
      <c r="AG15" s="111">
        <v>2</v>
      </c>
      <c r="AH15" s="111">
        <v>1</v>
      </c>
      <c r="AI15" s="111"/>
      <c r="AJ15" s="111"/>
      <c r="AK15" s="111"/>
      <c r="AL15" s="111"/>
      <c r="AM15" s="111"/>
      <c r="AN15" s="111"/>
      <c r="AO15" s="103">
        <f t="shared" si="5"/>
        <v>496</v>
      </c>
      <c r="AP15" s="102">
        <f t="shared" si="6"/>
        <v>20</v>
      </c>
      <c r="AQ15" s="111">
        <v>1</v>
      </c>
      <c r="AR15" s="111"/>
      <c r="AS15" s="111"/>
      <c r="AT15" s="111"/>
      <c r="AU15" s="101">
        <f t="shared" si="7"/>
        <v>180</v>
      </c>
      <c r="AV15" s="112">
        <f t="shared" si="15"/>
        <v>0</v>
      </c>
    </row>
    <row r="16" spans="1:48" s="64" customFormat="1" ht="13.9" customHeight="1">
      <c r="A16" s="71">
        <v>12</v>
      </c>
      <c r="B16" s="67" t="s">
        <v>126</v>
      </c>
      <c r="C16" s="76" t="s">
        <v>274</v>
      </c>
      <c r="D16" s="72" t="s">
        <v>276</v>
      </c>
      <c r="E16" s="100">
        <f t="shared" si="8"/>
        <v>422</v>
      </c>
      <c r="F16" s="101">
        <v>165</v>
      </c>
      <c r="G16" s="101">
        <v>140</v>
      </c>
      <c r="H16" s="101">
        <v>117</v>
      </c>
      <c r="I16" s="102">
        <f t="shared" si="9"/>
        <v>16</v>
      </c>
      <c r="J16" s="101">
        <v>6</v>
      </c>
      <c r="K16" s="101">
        <v>5</v>
      </c>
      <c r="L16" s="101">
        <v>5</v>
      </c>
      <c r="M16" s="103">
        <f t="shared" si="10"/>
        <v>418</v>
      </c>
      <c r="N16" s="104">
        <v>162</v>
      </c>
      <c r="O16" s="104">
        <v>139</v>
      </c>
      <c r="P16" s="105">
        <v>117</v>
      </c>
      <c r="Q16" s="106">
        <f t="shared" si="11"/>
        <v>16</v>
      </c>
      <c r="R16" s="105">
        <v>6</v>
      </c>
      <c r="S16" s="105">
        <v>5</v>
      </c>
      <c r="T16" s="105">
        <v>5</v>
      </c>
      <c r="U16" s="105">
        <v>15</v>
      </c>
      <c r="V16" s="105">
        <f t="shared" si="12"/>
        <v>1</v>
      </c>
      <c r="W16" s="104">
        <v>124</v>
      </c>
      <c r="X16" s="101">
        <f t="shared" si="0"/>
        <v>162</v>
      </c>
      <c r="Y16" s="101">
        <f t="shared" si="0"/>
        <v>139</v>
      </c>
      <c r="Z16" s="100">
        <f t="shared" si="13"/>
        <v>425</v>
      </c>
      <c r="AA16" s="107">
        <f t="shared" si="14"/>
        <v>5</v>
      </c>
      <c r="AB16" s="108">
        <f t="shared" si="1"/>
        <v>6</v>
      </c>
      <c r="AC16" s="108">
        <f t="shared" si="1"/>
        <v>5</v>
      </c>
      <c r="AD16" s="109">
        <f t="shared" si="2"/>
        <v>16</v>
      </c>
      <c r="AE16" s="110">
        <f t="shared" si="3"/>
        <v>0</v>
      </c>
      <c r="AF16" s="110">
        <f t="shared" si="4"/>
        <v>16</v>
      </c>
      <c r="AG16" s="111"/>
      <c r="AH16" s="111"/>
      <c r="AI16" s="111"/>
      <c r="AJ16" s="111"/>
      <c r="AK16" s="111">
        <v>80</v>
      </c>
      <c r="AL16" s="111">
        <v>3</v>
      </c>
      <c r="AM16" s="111">
        <v>51</v>
      </c>
      <c r="AN16" s="111">
        <v>3</v>
      </c>
      <c r="AO16" s="103">
        <f t="shared" si="5"/>
        <v>549</v>
      </c>
      <c r="AP16" s="102">
        <f t="shared" si="6"/>
        <v>22</v>
      </c>
      <c r="AQ16" s="111"/>
      <c r="AR16" s="111"/>
      <c r="AS16" s="111">
        <v>26</v>
      </c>
      <c r="AT16" s="111">
        <v>19</v>
      </c>
      <c r="AU16" s="101">
        <f t="shared" si="7"/>
        <v>207</v>
      </c>
      <c r="AV16" s="112">
        <f t="shared" si="15"/>
        <v>0</v>
      </c>
    </row>
    <row r="17" spans="1:48" s="64" customFormat="1" ht="13.9" customHeight="1">
      <c r="A17" s="71">
        <v>13</v>
      </c>
      <c r="B17" s="67" t="s">
        <v>128</v>
      </c>
      <c r="C17" s="76" t="s">
        <v>274</v>
      </c>
      <c r="D17" s="72" t="s">
        <v>277</v>
      </c>
      <c r="E17" s="100">
        <f t="shared" si="8"/>
        <v>46</v>
      </c>
      <c r="F17" s="101">
        <v>15</v>
      </c>
      <c r="G17" s="101">
        <v>15</v>
      </c>
      <c r="H17" s="101">
        <v>16</v>
      </c>
      <c r="I17" s="102">
        <f t="shared" si="9"/>
        <v>3</v>
      </c>
      <c r="J17" s="101">
        <v>1</v>
      </c>
      <c r="K17" s="101">
        <v>1</v>
      </c>
      <c r="L17" s="101">
        <v>1</v>
      </c>
      <c r="M17" s="103">
        <f t="shared" si="10"/>
        <v>46</v>
      </c>
      <c r="N17" s="104">
        <v>15</v>
      </c>
      <c r="O17" s="104">
        <v>15</v>
      </c>
      <c r="P17" s="104">
        <v>16</v>
      </c>
      <c r="Q17" s="106">
        <f t="shared" si="11"/>
        <v>3</v>
      </c>
      <c r="R17" s="104">
        <v>1</v>
      </c>
      <c r="S17" s="104">
        <v>1</v>
      </c>
      <c r="T17" s="104">
        <v>1</v>
      </c>
      <c r="U17" s="104">
        <v>3</v>
      </c>
      <c r="V17" s="105">
        <f t="shared" si="12"/>
        <v>0</v>
      </c>
      <c r="W17" s="104">
        <v>15</v>
      </c>
      <c r="X17" s="101">
        <f t="shared" si="0"/>
        <v>15</v>
      </c>
      <c r="Y17" s="101">
        <f t="shared" si="0"/>
        <v>15</v>
      </c>
      <c r="Z17" s="100">
        <f t="shared" si="13"/>
        <v>45</v>
      </c>
      <c r="AA17" s="107">
        <f t="shared" si="14"/>
        <v>1</v>
      </c>
      <c r="AB17" s="108">
        <f t="shared" si="1"/>
        <v>1</v>
      </c>
      <c r="AC17" s="108">
        <f t="shared" si="1"/>
        <v>1</v>
      </c>
      <c r="AD17" s="109">
        <f t="shared" si="2"/>
        <v>3</v>
      </c>
      <c r="AE17" s="110">
        <f t="shared" si="3"/>
        <v>0</v>
      </c>
      <c r="AF17" s="110">
        <f t="shared" si="4"/>
        <v>3</v>
      </c>
      <c r="AG17" s="111"/>
      <c r="AH17" s="111"/>
      <c r="AI17" s="111"/>
      <c r="AJ17" s="111"/>
      <c r="AK17" s="111"/>
      <c r="AL17" s="111"/>
      <c r="AM17" s="111"/>
      <c r="AN17" s="111"/>
      <c r="AO17" s="103">
        <f t="shared" si="5"/>
        <v>46</v>
      </c>
      <c r="AP17" s="102">
        <f t="shared" si="6"/>
        <v>3</v>
      </c>
      <c r="AQ17" s="111"/>
      <c r="AR17" s="111"/>
      <c r="AS17" s="111"/>
      <c r="AT17" s="111"/>
      <c r="AU17" s="101">
        <f t="shared" si="7"/>
        <v>15</v>
      </c>
      <c r="AV17" s="112">
        <f t="shared" si="15"/>
        <v>0</v>
      </c>
    </row>
    <row r="18" spans="1:48" s="64" customFormat="1" ht="13.9" customHeight="1">
      <c r="A18" s="71">
        <v>14</v>
      </c>
      <c r="B18" s="67" t="s">
        <v>129</v>
      </c>
      <c r="C18" s="76" t="s">
        <v>274</v>
      </c>
      <c r="D18" s="72" t="s">
        <v>278</v>
      </c>
      <c r="E18" s="100">
        <f t="shared" si="8"/>
        <v>10</v>
      </c>
      <c r="F18" s="101">
        <v>3</v>
      </c>
      <c r="G18" s="101">
        <v>1</v>
      </c>
      <c r="H18" s="101">
        <v>6</v>
      </c>
      <c r="I18" s="102">
        <f t="shared" si="9"/>
        <v>3</v>
      </c>
      <c r="J18" s="101">
        <v>1</v>
      </c>
      <c r="K18" s="101">
        <v>1</v>
      </c>
      <c r="L18" s="101">
        <v>1</v>
      </c>
      <c r="M18" s="103">
        <f t="shared" si="10"/>
        <v>10</v>
      </c>
      <c r="N18" s="104">
        <v>3</v>
      </c>
      <c r="O18" s="104">
        <v>1</v>
      </c>
      <c r="P18" s="104">
        <v>6</v>
      </c>
      <c r="Q18" s="106">
        <f t="shared" si="11"/>
        <v>3</v>
      </c>
      <c r="R18" s="104">
        <v>1</v>
      </c>
      <c r="S18" s="104">
        <v>1</v>
      </c>
      <c r="T18" s="104">
        <v>1</v>
      </c>
      <c r="U18" s="104">
        <v>3</v>
      </c>
      <c r="V18" s="105">
        <f t="shared" si="12"/>
        <v>0</v>
      </c>
      <c r="W18" s="104">
        <v>6</v>
      </c>
      <c r="X18" s="101">
        <f t="shared" si="0"/>
        <v>3</v>
      </c>
      <c r="Y18" s="101">
        <f t="shared" si="0"/>
        <v>1</v>
      </c>
      <c r="Z18" s="100">
        <f t="shared" si="13"/>
        <v>10</v>
      </c>
      <c r="AA18" s="107">
        <f t="shared" si="14"/>
        <v>1</v>
      </c>
      <c r="AB18" s="108">
        <f t="shared" si="1"/>
        <v>1</v>
      </c>
      <c r="AC18" s="108">
        <f t="shared" si="1"/>
        <v>1</v>
      </c>
      <c r="AD18" s="109">
        <f t="shared" si="2"/>
        <v>3</v>
      </c>
      <c r="AE18" s="110">
        <f t="shared" si="3"/>
        <v>0</v>
      </c>
      <c r="AF18" s="110">
        <f t="shared" si="4"/>
        <v>3</v>
      </c>
      <c r="AG18" s="111"/>
      <c r="AH18" s="111"/>
      <c r="AI18" s="111"/>
      <c r="AJ18" s="111"/>
      <c r="AK18" s="111"/>
      <c r="AL18" s="111"/>
      <c r="AM18" s="111"/>
      <c r="AN18" s="111"/>
      <c r="AO18" s="103">
        <f t="shared" si="5"/>
        <v>10</v>
      </c>
      <c r="AP18" s="102">
        <f t="shared" si="6"/>
        <v>3</v>
      </c>
      <c r="AQ18" s="111"/>
      <c r="AR18" s="111"/>
      <c r="AS18" s="111"/>
      <c r="AT18" s="111"/>
      <c r="AU18" s="101">
        <f t="shared" si="7"/>
        <v>3</v>
      </c>
      <c r="AV18" s="112">
        <f t="shared" si="15"/>
        <v>0</v>
      </c>
    </row>
    <row r="19" spans="1:48" s="64" customFormat="1" ht="13.9" customHeight="1">
      <c r="A19" s="73">
        <v>15</v>
      </c>
      <c r="B19" s="67" t="s">
        <v>131</v>
      </c>
      <c r="C19" s="74" t="s">
        <v>279</v>
      </c>
      <c r="D19" s="72" t="s">
        <v>280</v>
      </c>
      <c r="E19" s="100">
        <f t="shared" si="8"/>
        <v>87</v>
      </c>
      <c r="F19" s="101">
        <v>41</v>
      </c>
      <c r="G19" s="101">
        <v>22</v>
      </c>
      <c r="H19" s="101">
        <v>24</v>
      </c>
      <c r="I19" s="102">
        <f t="shared" si="9"/>
        <v>4</v>
      </c>
      <c r="J19" s="101">
        <v>2</v>
      </c>
      <c r="K19" s="101">
        <v>1</v>
      </c>
      <c r="L19" s="101">
        <v>1</v>
      </c>
      <c r="M19" s="103">
        <f t="shared" si="10"/>
        <v>87</v>
      </c>
      <c r="N19" s="104">
        <v>41</v>
      </c>
      <c r="O19" s="104">
        <v>22</v>
      </c>
      <c r="P19" s="105">
        <v>24</v>
      </c>
      <c r="Q19" s="106">
        <f t="shared" si="11"/>
        <v>4</v>
      </c>
      <c r="R19" s="105">
        <v>2</v>
      </c>
      <c r="S19" s="105">
        <v>1</v>
      </c>
      <c r="T19" s="105">
        <v>1</v>
      </c>
      <c r="U19" s="105">
        <v>4</v>
      </c>
      <c r="V19" s="105">
        <f t="shared" si="12"/>
        <v>0</v>
      </c>
      <c r="W19" s="104">
        <v>25</v>
      </c>
      <c r="X19" s="101">
        <f t="shared" si="0"/>
        <v>41</v>
      </c>
      <c r="Y19" s="101">
        <f t="shared" si="0"/>
        <v>22</v>
      </c>
      <c r="Z19" s="100">
        <f t="shared" si="13"/>
        <v>88</v>
      </c>
      <c r="AA19" s="107">
        <f t="shared" si="14"/>
        <v>1</v>
      </c>
      <c r="AB19" s="108">
        <f t="shared" si="1"/>
        <v>2</v>
      </c>
      <c r="AC19" s="108">
        <f t="shared" si="1"/>
        <v>1</v>
      </c>
      <c r="AD19" s="109">
        <f t="shared" si="2"/>
        <v>4</v>
      </c>
      <c r="AE19" s="110">
        <f t="shared" si="3"/>
        <v>0</v>
      </c>
      <c r="AF19" s="110">
        <f t="shared" si="4"/>
        <v>4</v>
      </c>
      <c r="AG19" s="111"/>
      <c r="AH19" s="111"/>
      <c r="AI19" s="111"/>
      <c r="AJ19" s="111"/>
      <c r="AK19" s="111"/>
      <c r="AL19" s="111"/>
      <c r="AM19" s="111"/>
      <c r="AN19" s="111"/>
      <c r="AO19" s="103">
        <f t="shared" si="5"/>
        <v>87</v>
      </c>
      <c r="AP19" s="102">
        <f t="shared" si="6"/>
        <v>4</v>
      </c>
      <c r="AQ19" s="111"/>
      <c r="AR19" s="111"/>
      <c r="AS19" s="111"/>
      <c r="AT19" s="111"/>
      <c r="AU19" s="101">
        <f t="shared" si="7"/>
        <v>41</v>
      </c>
      <c r="AV19" s="112">
        <f t="shared" si="15"/>
        <v>0</v>
      </c>
    </row>
    <row r="20" spans="1:48" s="64" customFormat="1" ht="13.9" customHeight="1">
      <c r="A20" s="71">
        <v>16</v>
      </c>
      <c r="B20" s="67" t="s">
        <v>133</v>
      </c>
      <c r="C20" s="76" t="s">
        <v>281</v>
      </c>
      <c r="D20" s="72" t="s">
        <v>282</v>
      </c>
      <c r="E20" s="100">
        <f t="shared" si="8"/>
        <v>235</v>
      </c>
      <c r="F20" s="101">
        <v>79</v>
      </c>
      <c r="G20" s="101">
        <v>81</v>
      </c>
      <c r="H20" s="101">
        <v>75</v>
      </c>
      <c r="I20" s="102">
        <f t="shared" si="9"/>
        <v>9</v>
      </c>
      <c r="J20" s="101">
        <v>3</v>
      </c>
      <c r="K20" s="101">
        <v>3</v>
      </c>
      <c r="L20" s="101">
        <v>3</v>
      </c>
      <c r="M20" s="103">
        <f t="shared" si="10"/>
        <v>235</v>
      </c>
      <c r="N20" s="104">
        <v>79</v>
      </c>
      <c r="O20" s="104">
        <v>81</v>
      </c>
      <c r="P20" s="105">
        <v>75</v>
      </c>
      <c r="Q20" s="106">
        <f t="shared" si="11"/>
        <v>9</v>
      </c>
      <c r="R20" s="105">
        <v>3</v>
      </c>
      <c r="S20" s="105">
        <v>3</v>
      </c>
      <c r="T20" s="105">
        <v>3</v>
      </c>
      <c r="U20" s="105">
        <v>10</v>
      </c>
      <c r="V20" s="105">
        <f t="shared" si="12"/>
        <v>-1</v>
      </c>
      <c r="W20" s="104">
        <v>75</v>
      </c>
      <c r="X20" s="101">
        <f t="shared" si="0"/>
        <v>79</v>
      </c>
      <c r="Y20" s="101">
        <f t="shared" si="0"/>
        <v>81</v>
      </c>
      <c r="Z20" s="100">
        <f t="shared" si="13"/>
        <v>235</v>
      </c>
      <c r="AA20" s="107">
        <f t="shared" si="14"/>
        <v>3</v>
      </c>
      <c r="AB20" s="108">
        <f t="shared" si="1"/>
        <v>3</v>
      </c>
      <c r="AC20" s="108">
        <f t="shared" si="1"/>
        <v>3</v>
      </c>
      <c r="AD20" s="109">
        <f t="shared" si="2"/>
        <v>9</v>
      </c>
      <c r="AE20" s="110">
        <f t="shared" si="3"/>
        <v>0</v>
      </c>
      <c r="AF20" s="110">
        <f t="shared" si="4"/>
        <v>9</v>
      </c>
      <c r="AG20" s="111"/>
      <c r="AH20" s="111"/>
      <c r="AI20" s="111"/>
      <c r="AJ20" s="111"/>
      <c r="AK20" s="111"/>
      <c r="AL20" s="111"/>
      <c r="AM20" s="111"/>
      <c r="AN20" s="111"/>
      <c r="AO20" s="103">
        <f t="shared" si="5"/>
        <v>235</v>
      </c>
      <c r="AP20" s="102">
        <f t="shared" si="6"/>
        <v>9</v>
      </c>
      <c r="AQ20" s="111"/>
      <c r="AR20" s="111"/>
      <c r="AS20" s="111"/>
      <c r="AT20" s="111"/>
      <c r="AU20" s="101">
        <f t="shared" si="7"/>
        <v>79</v>
      </c>
      <c r="AV20" s="112">
        <f t="shared" si="15"/>
        <v>0</v>
      </c>
    </row>
    <row r="21" spans="1:48" s="64" customFormat="1" ht="13.9" customHeight="1">
      <c r="A21" s="71">
        <v>17</v>
      </c>
      <c r="B21" s="67" t="s">
        <v>135</v>
      </c>
      <c r="C21" s="76" t="s">
        <v>281</v>
      </c>
      <c r="D21" s="72" t="s">
        <v>283</v>
      </c>
      <c r="E21" s="100">
        <f t="shared" si="8"/>
        <v>179</v>
      </c>
      <c r="F21" s="101">
        <v>55</v>
      </c>
      <c r="G21" s="101">
        <v>62</v>
      </c>
      <c r="H21" s="101">
        <v>62</v>
      </c>
      <c r="I21" s="102">
        <f t="shared" si="9"/>
        <v>8</v>
      </c>
      <c r="J21" s="101">
        <v>2</v>
      </c>
      <c r="K21" s="101">
        <v>3</v>
      </c>
      <c r="L21" s="101">
        <v>3</v>
      </c>
      <c r="M21" s="103">
        <f t="shared" si="10"/>
        <v>172</v>
      </c>
      <c r="N21" s="104">
        <v>55</v>
      </c>
      <c r="O21" s="104">
        <v>59</v>
      </c>
      <c r="P21" s="105">
        <v>58</v>
      </c>
      <c r="Q21" s="106">
        <f t="shared" si="11"/>
        <v>9</v>
      </c>
      <c r="R21" s="105">
        <v>3</v>
      </c>
      <c r="S21" s="105">
        <v>3</v>
      </c>
      <c r="T21" s="105">
        <v>3</v>
      </c>
      <c r="U21" s="105">
        <v>9</v>
      </c>
      <c r="V21" s="105">
        <f t="shared" si="12"/>
        <v>0</v>
      </c>
      <c r="W21" s="104">
        <v>55</v>
      </c>
      <c r="X21" s="101">
        <f t="shared" si="0"/>
        <v>55</v>
      </c>
      <c r="Y21" s="101">
        <f t="shared" si="0"/>
        <v>59</v>
      </c>
      <c r="Z21" s="100">
        <f t="shared" si="13"/>
        <v>169</v>
      </c>
      <c r="AA21" s="107">
        <f t="shared" si="14"/>
        <v>2</v>
      </c>
      <c r="AB21" s="108">
        <f t="shared" si="1"/>
        <v>3</v>
      </c>
      <c r="AC21" s="108">
        <f t="shared" si="1"/>
        <v>3</v>
      </c>
      <c r="AD21" s="109">
        <f t="shared" si="2"/>
        <v>8</v>
      </c>
      <c r="AE21" s="110">
        <f t="shared" si="3"/>
        <v>-1</v>
      </c>
      <c r="AF21" s="110">
        <f t="shared" si="4"/>
        <v>8</v>
      </c>
      <c r="AG21" s="111"/>
      <c r="AH21" s="111"/>
      <c r="AI21" s="111"/>
      <c r="AJ21" s="111"/>
      <c r="AK21" s="111"/>
      <c r="AL21" s="111"/>
      <c r="AM21" s="111">
        <v>53</v>
      </c>
      <c r="AN21" s="111">
        <v>3</v>
      </c>
      <c r="AO21" s="103">
        <f t="shared" si="5"/>
        <v>225</v>
      </c>
      <c r="AP21" s="102">
        <f t="shared" si="6"/>
        <v>12</v>
      </c>
      <c r="AQ21" s="111"/>
      <c r="AR21" s="111"/>
      <c r="AS21" s="111"/>
      <c r="AT21" s="111">
        <v>16</v>
      </c>
      <c r="AU21" s="101">
        <f t="shared" si="7"/>
        <v>71</v>
      </c>
      <c r="AV21" s="112">
        <f t="shared" si="15"/>
        <v>-1</v>
      </c>
    </row>
    <row r="22" spans="1:48" s="64" customFormat="1" ht="13.9" customHeight="1">
      <c r="A22" s="71">
        <v>18</v>
      </c>
      <c r="B22" s="67" t="s">
        <v>136</v>
      </c>
      <c r="C22" s="76" t="s">
        <v>284</v>
      </c>
      <c r="D22" s="72" t="s">
        <v>285</v>
      </c>
      <c r="E22" s="100">
        <f t="shared" si="8"/>
        <v>61</v>
      </c>
      <c r="F22" s="101">
        <v>23</v>
      </c>
      <c r="G22" s="101">
        <v>15</v>
      </c>
      <c r="H22" s="101">
        <v>23</v>
      </c>
      <c r="I22" s="102">
        <f t="shared" si="9"/>
        <v>3</v>
      </c>
      <c r="J22" s="101">
        <v>1</v>
      </c>
      <c r="K22" s="101">
        <v>1</v>
      </c>
      <c r="L22" s="101">
        <v>1</v>
      </c>
      <c r="M22" s="103">
        <f t="shared" si="10"/>
        <v>61</v>
      </c>
      <c r="N22" s="104">
        <v>23</v>
      </c>
      <c r="O22" s="104">
        <v>15</v>
      </c>
      <c r="P22" s="105">
        <v>23</v>
      </c>
      <c r="Q22" s="106">
        <f t="shared" si="11"/>
        <v>3</v>
      </c>
      <c r="R22" s="105">
        <v>1</v>
      </c>
      <c r="S22" s="105">
        <v>1</v>
      </c>
      <c r="T22" s="105">
        <v>1</v>
      </c>
      <c r="U22" s="105">
        <v>3</v>
      </c>
      <c r="V22" s="105">
        <f t="shared" si="12"/>
        <v>0</v>
      </c>
      <c r="W22" s="104">
        <v>23</v>
      </c>
      <c r="X22" s="101">
        <f t="shared" si="0"/>
        <v>23</v>
      </c>
      <c r="Y22" s="101">
        <f t="shared" si="0"/>
        <v>15</v>
      </c>
      <c r="Z22" s="100">
        <f t="shared" si="13"/>
        <v>61</v>
      </c>
      <c r="AA22" s="107">
        <f t="shared" si="14"/>
        <v>1</v>
      </c>
      <c r="AB22" s="108">
        <f t="shared" si="1"/>
        <v>1</v>
      </c>
      <c r="AC22" s="108">
        <f t="shared" si="1"/>
        <v>1</v>
      </c>
      <c r="AD22" s="109">
        <f t="shared" si="2"/>
        <v>3</v>
      </c>
      <c r="AE22" s="110">
        <f t="shared" si="3"/>
        <v>0</v>
      </c>
      <c r="AF22" s="110">
        <f t="shared" si="4"/>
        <v>3</v>
      </c>
      <c r="AG22" s="111"/>
      <c r="AH22" s="111"/>
      <c r="AI22" s="111"/>
      <c r="AJ22" s="111"/>
      <c r="AK22" s="111"/>
      <c r="AL22" s="111"/>
      <c r="AM22" s="111"/>
      <c r="AN22" s="111"/>
      <c r="AO22" s="103">
        <f t="shared" si="5"/>
        <v>61</v>
      </c>
      <c r="AP22" s="102">
        <f t="shared" si="6"/>
        <v>3</v>
      </c>
      <c r="AQ22" s="111"/>
      <c r="AR22" s="111"/>
      <c r="AS22" s="111"/>
      <c r="AT22" s="111"/>
      <c r="AU22" s="101">
        <f t="shared" si="7"/>
        <v>23</v>
      </c>
      <c r="AV22" s="112">
        <f t="shared" si="15"/>
        <v>0</v>
      </c>
    </row>
    <row r="23" spans="1:48" s="64" customFormat="1" ht="13.9" customHeight="1">
      <c r="A23" s="71">
        <v>19</v>
      </c>
      <c r="B23" s="67" t="s">
        <v>138</v>
      </c>
      <c r="C23" s="76" t="s">
        <v>284</v>
      </c>
      <c r="D23" s="72" t="s">
        <v>286</v>
      </c>
      <c r="E23" s="100">
        <f t="shared" si="8"/>
        <v>8</v>
      </c>
      <c r="F23" s="101">
        <v>4</v>
      </c>
      <c r="G23" s="101">
        <v>1</v>
      </c>
      <c r="H23" s="101">
        <v>3</v>
      </c>
      <c r="I23" s="102">
        <f t="shared" si="9"/>
        <v>3</v>
      </c>
      <c r="J23" s="101">
        <v>1</v>
      </c>
      <c r="K23" s="101">
        <v>1</v>
      </c>
      <c r="L23" s="101">
        <v>1</v>
      </c>
      <c r="M23" s="103">
        <f t="shared" si="10"/>
        <v>8</v>
      </c>
      <c r="N23" s="104">
        <v>4</v>
      </c>
      <c r="O23" s="104">
        <v>1</v>
      </c>
      <c r="P23" s="105">
        <v>3</v>
      </c>
      <c r="Q23" s="106">
        <f t="shared" si="11"/>
        <v>3</v>
      </c>
      <c r="R23" s="105">
        <v>1</v>
      </c>
      <c r="S23" s="105">
        <v>1</v>
      </c>
      <c r="T23" s="105">
        <v>1</v>
      </c>
      <c r="U23" s="105">
        <v>3</v>
      </c>
      <c r="V23" s="105">
        <f t="shared" si="12"/>
        <v>0</v>
      </c>
      <c r="W23" s="104">
        <v>4</v>
      </c>
      <c r="X23" s="101">
        <f t="shared" si="0"/>
        <v>4</v>
      </c>
      <c r="Y23" s="101">
        <f t="shared" si="0"/>
        <v>1</v>
      </c>
      <c r="Z23" s="100">
        <f t="shared" si="13"/>
        <v>9</v>
      </c>
      <c r="AA23" s="107">
        <f t="shared" si="14"/>
        <v>1</v>
      </c>
      <c r="AB23" s="108">
        <f t="shared" si="1"/>
        <v>1</v>
      </c>
      <c r="AC23" s="108">
        <f t="shared" si="1"/>
        <v>1</v>
      </c>
      <c r="AD23" s="109">
        <f t="shared" si="2"/>
        <v>3</v>
      </c>
      <c r="AE23" s="110">
        <f t="shared" si="3"/>
        <v>0</v>
      </c>
      <c r="AF23" s="110">
        <f t="shared" si="4"/>
        <v>3</v>
      </c>
      <c r="AG23" s="111"/>
      <c r="AH23" s="111"/>
      <c r="AI23" s="111"/>
      <c r="AJ23" s="111"/>
      <c r="AK23" s="111"/>
      <c r="AL23" s="111"/>
      <c r="AM23" s="111"/>
      <c r="AN23" s="111"/>
      <c r="AO23" s="103">
        <f t="shared" si="5"/>
        <v>8</v>
      </c>
      <c r="AP23" s="102">
        <f t="shared" si="6"/>
        <v>3</v>
      </c>
      <c r="AQ23" s="111"/>
      <c r="AR23" s="111"/>
      <c r="AS23" s="111"/>
      <c r="AT23" s="111"/>
      <c r="AU23" s="101">
        <f t="shared" si="7"/>
        <v>4</v>
      </c>
      <c r="AV23" s="112">
        <f t="shared" si="15"/>
        <v>0</v>
      </c>
    </row>
    <row r="24" spans="1:48" s="64" customFormat="1" ht="13.9" customHeight="1">
      <c r="A24" s="73">
        <v>20</v>
      </c>
      <c r="B24" s="67" t="s">
        <v>139</v>
      </c>
      <c r="C24" s="74" t="s">
        <v>287</v>
      </c>
      <c r="D24" s="72" t="s">
        <v>288</v>
      </c>
      <c r="E24" s="100">
        <f t="shared" si="8"/>
        <v>67</v>
      </c>
      <c r="F24" s="101">
        <v>24</v>
      </c>
      <c r="G24" s="101">
        <v>21</v>
      </c>
      <c r="H24" s="101">
        <v>22</v>
      </c>
      <c r="I24" s="102">
        <f t="shared" si="9"/>
        <v>3</v>
      </c>
      <c r="J24" s="101">
        <v>1</v>
      </c>
      <c r="K24" s="101">
        <v>1</v>
      </c>
      <c r="L24" s="101">
        <v>1</v>
      </c>
      <c r="M24" s="103">
        <f t="shared" si="10"/>
        <v>67</v>
      </c>
      <c r="N24" s="104">
        <v>24</v>
      </c>
      <c r="O24" s="104">
        <v>21</v>
      </c>
      <c r="P24" s="105">
        <v>22</v>
      </c>
      <c r="Q24" s="106">
        <f t="shared" si="11"/>
        <v>3</v>
      </c>
      <c r="R24" s="105">
        <v>1</v>
      </c>
      <c r="S24" s="105">
        <v>1</v>
      </c>
      <c r="T24" s="105">
        <v>1</v>
      </c>
      <c r="U24" s="105">
        <v>3</v>
      </c>
      <c r="V24" s="105">
        <f t="shared" si="12"/>
        <v>0</v>
      </c>
      <c r="W24" s="104">
        <v>32</v>
      </c>
      <c r="X24" s="101">
        <f t="shared" si="0"/>
        <v>24</v>
      </c>
      <c r="Y24" s="101">
        <f t="shared" si="0"/>
        <v>21</v>
      </c>
      <c r="Z24" s="100">
        <f t="shared" si="13"/>
        <v>77</v>
      </c>
      <c r="AA24" s="107">
        <f t="shared" si="14"/>
        <v>2</v>
      </c>
      <c r="AB24" s="108">
        <f t="shared" si="1"/>
        <v>1</v>
      </c>
      <c r="AC24" s="108">
        <f t="shared" si="1"/>
        <v>1</v>
      </c>
      <c r="AD24" s="109">
        <f t="shared" si="2"/>
        <v>4</v>
      </c>
      <c r="AE24" s="110">
        <f t="shared" si="3"/>
        <v>1</v>
      </c>
      <c r="AF24" s="110">
        <f t="shared" si="4"/>
        <v>4</v>
      </c>
      <c r="AG24" s="111"/>
      <c r="AH24" s="111"/>
      <c r="AI24" s="111"/>
      <c r="AJ24" s="111"/>
      <c r="AK24" s="111"/>
      <c r="AL24" s="111"/>
      <c r="AM24" s="111"/>
      <c r="AN24" s="111"/>
      <c r="AO24" s="103">
        <f t="shared" si="5"/>
        <v>67</v>
      </c>
      <c r="AP24" s="102">
        <f t="shared" si="6"/>
        <v>3</v>
      </c>
      <c r="AQ24" s="111"/>
      <c r="AR24" s="111"/>
      <c r="AS24" s="111"/>
      <c r="AT24" s="111"/>
      <c r="AU24" s="101">
        <f t="shared" si="7"/>
        <v>24</v>
      </c>
      <c r="AV24" s="112">
        <f t="shared" si="15"/>
        <v>1</v>
      </c>
    </row>
    <row r="25" spans="1:48" s="64" customFormat="1" ht="13.9" customHeight="1">
      <c r="A25" s="71">
        <v>21</v>
      </c>
      <c r="B25" s="67" t="s">
        <v>141</v>
      </c>
      <c r="C25" s="74" t="s">
        <v>287</v>
      </c>
      <c r="D25" s="72" t="s">
        <v>289</v>
      </c>
      <c r="E25" s="100">
        <f t="shared" si="8"/>
        <v>109</v>
      </c>
      <c r="F25" s="101">
        <v>41</v>
      </c>
      <c r="G25" s="101">
        <v>37</v>
      </c>
      <c r="H25" s="101">
        <v>31</v>
      </c>
      <c r="I25" s="102">
        <f t="shared" si="9"/>
        <v>6</v>
      </c>
      <c r="J25" s="101">
        <v>2</v>
      </c>
      <c r="K25" s="101">
        <v>2</v>
      </c>
      <c r="L25" s="101">
        <v>2</v>
      </c>
      <c r="M25" s="103">
        <f t="shared" si="10"/>
        <v>109</v>
      </c>
      <c r="N25" s="104">
        <v>41</v>
      </c>
      <c r="O25" s="104">
        <v>37</v>
      </c>
      <c r="P25" s="105">
        <v>31</v>
      </c>
      <c r="Q25" s="106">
        <f t="shared" si="11"/>
        <v>6</v>
      </c>
      <c r="R25" s="105">
        <v>2</v>
      </c>
      <c r="S25" s="105">
        <v>2</v>
      </c>
      <c r="T25" s="105">
        <v>2</v>
      </c>
      <c r="U25" s="105">
        <v>6</v>
      </c>
      <c r="V25" s="105">
        <f t="shared" si="12"/>
        <v>0</v>
      </c>
      <c r="W25" s="104">
        <v>20</v>
      </c>
      <c r="X25" s="101">
        <f t="shared" si="0"/>
        <v>41</v>
      </c>
      <c r="Y25" s="101">
        <f t="shared" si="0"/>
        <v>37</v>
      </c>
      <c r="Z25" s="100">
        <f t="shared" si="13"/>
        <v>98</v>
      </c>
      <c r="AA25" s="107">
        <f t="shared" si="14"/>
        <v>1</v>
      </c>
      <c r="AB25" s="108">
        <f t="shared" si="1"/>
        <v>2</v>
      </c>
      <c r="AC25" s="108">
        <f t="shared" si="1"/>
        <v>2</v>
      </c>
      <c r="AD25" s="109">
        <f t="shared" si="2"/>
        <v>5</v>
      </c>
      <c r="AE25" s="110">
        <f t="shared" si="3"/>
        <v>-1</v>
      </c>
      <c r="AF25" s="110">
        <f t="shared" si="4"/>
        <v>5</v>
      </c>
      <c r="AG25" s="111"/>
      <c r="AH25" s="111"/>
      <c r="AI25" s="111"/>
      <c r="AJ25" s="111"/>
      <c r="AK25" s="111"/>
      <c r="AL25" s="111"/>
      <c r="AM25" s="111"/>
      <c r="AN25" s="111"/>
      <c r="AO25" s="103">
        <f t="shared" si="5"/>
        <v>109</v>
      </c>
      <c r="AP25" s="102">
        <f t="shared" si="6"/>
        <v>6</v>
      </c>
      <c r="AQ25" s="111"/>
      <c r="AR25" s="111"/>
      <c r="AS25" s="111"/>
      <c r="AT25" s="111"/>
      <c r="AU25" s="101">
        <f t="shared" si="7"/>
        <v>41</v>
      </c>
      <c r="AV25" s="112">
        <f t="shared" si="15"/>
        <v>-1</v>
      </c>
    </row>
    <row r="26" spans="1:48" s="64" customFormat="1" ht="13.9" customHeight="1">
      <c r="A26" s="71">
        <v>22</v>
      </c>
      <c r="B26" s="67" t="s">
        <v>142</v>
      </c>
      <c r="C26" s="76" t="s">
        <v>290</v>
      </c>
      <c r="D26" s="72" t="s">
        <v>291</v>
      </c>
      <c r="E26" s="100">
        <f t="shared" si="8"/>
        <v>80</v>
      </c>
      <c r="F26" s="101">
        <v>18</v>
      </c>
      <c r="G26" s="101">
        <v>31</v>
      </c>
      <c r="H26" s="101">
        <v>31</v>
      </c>
      <c r="I26" s="102">
        <f t="shared" si="9"/>
        <v>5</v>
      </c>
      <c r="J26" s="101">
        <v>1</v>
      </c>
      <c r="K26" s="101">
        <v>2</v>
      </c>
      <c r="L26" s="101">
        <v>2</v>
      </c>
      <c r="M26" s="103">
        <f t="shared" si="10"/>
        <v>77</v>
      </c>
      <c r="N26" s="104">
        <v>18</v>
      </c>
      <c r="O26" s="104">
        <v>28</v>
      </c>
      <c r="P26" s="105">
        <v>31</v>
      </c>
      <c r="Q26" s="106">
        <f t="shared" si="11"/>
        <v>5</v>
      </c>
      <c r="R26" s="105">
        <v>1</v>
      </c>
      <c r="S26" s="105">
        <v>2</v>
      </c>
      <c r="T26" s="105">
        <v>2</v>
      </c>
      <c r="U26" s="105">
        <v>6</v>
      </c>
      <c r="V26" s="105">
        <f t="shared" si="12"/>
        <v>-1</v>
      </c>
      <c r="W26" s="104">
        <v>35</v>
      </c>
      <c r="X26" s="101">
        <f t="shared" si="0"/>
        <v>18</v>
      </c>
      <c r="Y26" s="101">
        <f t="shared" si="0"/>
        <v>28</v>
      </c>
      <c r="Z26" s="100">
        <f t="shared" si="13"/>
        <v>81</v>
      </c>
      <c r="AA26" s="107">
        <f t="shared" si="14"/>
        <v>2</v>
      </c>
      <c r="AB26" s="108">
        <f t="shared" si="1"/>
        <v>1</v>
      </c>
      <c r="AC26" s="108">
        <f t="shared" si="1"/>
        <v>2</v>
      </c>
      <c r="AD26" s="109">
        <f t="shared" si="2"/>
        <v>5</v>
      </c>
      <c r="AE26" s="110">
        <f t="shared" si="3"/>
        <v>0</v>
      </c>
      <c r="AF26" s="110">
        <f t="shared" si="4"/>
        <v>5</v>
      </c>
      <c r="AG26" s="111"/>
      <c r="AH26" s="111"/>
      <c r="AI26" s="111"/>
      <c r="AJ26" s="111"/>
      <c r="AK26" s="111"/>
      <c r="AL26" s="111"/>
      <c r="AM26" s="111"/>
      <c r="AN26" s="111"/>
      <c r="AO26" s="103">
        <f t="shared" si="5"/>
        <v>77</v>
      </c>
      <c r="AP26" s="102">
        <f t="shared" si="6"/>
        <v>5</v>
      </c>
      <c r="AQ26" s="111"/>
      <c r="AR26" s="111"/>
      <c r="AS26" s="111"/>
      <c r="AT26" s="111"/>
      <c r="AU26" s="101">
        <f t="shared" si="7"/>
        <v>18</v>
      </c>
      <c r="AV26" s="112">
        <f t="shared" si="15"/>
        <v>0</v>
      </c>
    </row>
    <row r="27" spans="1:48" s="64" customFormat="1" ht="13.9" customHeight="1">
      <c r="A27" s="71">
        <v>23</v>
      </c>
      <c r="B27" s="67" t="s">
        <v>144</v>
      </c>
      <c r="C27" s="76" t="s">
        <v>290</v>
      </c>
      <c r="D27" s="72" t="s">
        <v>292</v>
      </c>
      <c r="E27" s="100">
        <f t="shared" si="8"/>
        <v>21</v>
      </c>
      <c r="F27" s="101">
        <v>9</v>
      </c>
      <c r="G27" s="101">
        <v>5</v>
      </c>
      <c r="H27" s="101">
        <v>7</v>
      </c>
      <c r="I27" s="102">
        <f t="shared" si="9"/>
        <v>3</v>
      </c>
      <c r="J27" s="101">
        <v>1</v>
      </c>
      <c r="K27" s="101">
        <v>1</v>
      </c>
      <c r="L27" s="101">
        <v>1</v>
      </c>
      <c r="M27" s="103">
        <f t="shared" si="10"/>
        <v>19</v>
      </c>
      <c r="N27" s="104">
        <v>9</v>
      </c>
      <c r="O27" s="104">
        <v>4</v>
      </c>
      <c r="P27" s="105">
        <v>6</v>
      </c>
      <c r="Q27" s="106">
        <f t="shared" si="11"/>
        <v>3</v>
      </c>
      <c r="R27" s="105">
        <v>1</v>
      </c>
      <c r="S27" s="105">
        <v>1</v>
      </c>
      <c r="T27" s="105">
        <v>1</v>
      </c>
      <c r="U27" s="105">
        <v>3</v>
      </c>
      <c r="V27" s="105">
        <f t="shared" si="12"/>
        <v>0</v>
      </c>
      <c r="W27" s="104">
        <v>18</v>
      </c>
      <c r="X27" s="101">
        <f t="shared" si="0"/>
        <v>9</v>
      </c>
      <c r="Y27" s="101">
        <f t="shared" si="0"/>
        <v>4</v>
      </c>
      <c r="Z27" s="100">
        <f t="shared" si="13"/>
        <v>31</v>
      </c>
      <c r="AA27" s="107">
        <f t="shared" si="14"/>
        <v>1</v>
      </c>
      <c r="AB27" s="108">
        <f t="shared" si="1"/>
        <v>1</v>
      </c>
      <c r="AC27" s="108">
        <f t="shared" si="1"/>
        <v>1</v>
      </c>
      <c r="AD27" s="109">
        <f t="shared" si="2"/>
        <v>3</v>
      </c>
      <c r="AE27" s="110">
        <f t="shared" si="3"/>
        <v>0</v>
      </c>
      <c r="AF27" s="110">
        <f t="shared" si="4"/>
        <v>3</v>
      </c>
      <c r="AG27" s="111"/>
      <c r="AH27" s="111"/>
      <c r="AI27" s="111"/>
      <c r="AJ27" s="111"/>
      <c r="AK27" s="111"/>
      <c r="AL27" s="111"/>
      <c r="AM27" s="111"/>
      <c r="AN27" s="111"/>
      <c r="AO27" s="103">
        <f t="shared" si="5"/>
        <v>19</v>
      </c>
      <c r="AP27" s="102">
        <f t="shared" si="6"/>
        <v>3</v>
      </c>
      <c r="AQ27" s="111"/>
      <c r="AR27" s="111"/>
      <c r="AS27" s="111"/>
      <c r="AT27" s="111"/>
      <c r="AU27" s="101">
        <f t="shared" si="7"/>
        <v>9</v>
      </c>
      <c r="AV27" s="112">
        <f t="shared" si="15"/>
        <v>0</v>
      </c>
    </row>
    <row r="28" spans="1:48" s="64" customFormat="1" ht="13.9" customHeight="1">
      <c r="A28" s="71">
        <v>24</v>
      </c>
      <c r="B28" s="67" t="s">
        <v>146</v>
      </c>
      <c r="C28" s="76" t="s">
        <v>293</v>
      </c>
      <c r="D28" s="72" t="s">
        <v>294</v>
      </c>
      <c r="E28" s="100">
        <f t="shared" si="8"/>
        <v>112</v>
      </c>
      <c r="F28" s="101">
        <v>38</v>
      </c>
      <c r="G28" s="101">
        <v>39</v>
      </c>
      <c r="H28" s="101">
        <v>35</v>
      </c>
      <c r="I28" s="102">
        <f t="shared" si="9"/>
        <v>6</v>
      </c>
      <c r="J28" s="101">
        <v>2</v>
      </c>
      <c r="K28" s="101">
        <v>2</v>
      </c>
      <c r="L28" s="101">
        <v>2</v>
      </c>
      <c r="M28" s="103">
        <f t="shared" si="10"/>
        <v>111</v>
      </c>
      <c r="N28" s="104">
        <v>37</v>
      </c>
      <c r="O28" s="104">
        <v>39</v>
      </c>
      <c r="P28" s="105">
        <v>35</v>
      </c>
      <c r="Q28" s="106">
        <f t="shared" si="11"/>
        <v>6</v>
      </c>
      <c r="R28" s="105">
        <v>2</v>
      </c>
      <c r="S28" s="105">
        <v>2</v>
      </c>
      <c r="T28" s="105">
        <v>2</v>
      </c>
      <c r="U28" s="105">
        <v>6</v>
      </c>
      <c r="V28" s="105">
        <f t="shared" si="12"/>
        <v>0</v>
      </c>
      <c r="W28" s="104">
        <v>47</v>
      </c>
      <c r="X28" s="101">
        <f t="shared" si="0"/>
        <v>37</v>
      </c>
      <c r="Y28" s="101">
        <f t="shared" si="0"/>
        <v>39</v>
      </c>
      <c r="Z28" s="100">
        <f t="shared" si="13"/>
        <v>123</v>
      </c>
      <c r="AA28" s="107">
        <f t="shared" si="14"/>
        <v>2</v>
      </c>
      <c r="AB28" s="108">
        <f t="shared" si="1"/>
        <v>2</v>
      </c>
      <c r="AC28" s="108">
        <f t="shared" si="1"/>
        <v>2</v>
      </c>
      <c r="AD28" s="109">
        <f t="shared" si="2"/>
        <v>6</v>
      </c>
      <c r="AE28" s="110">
        <f t="shared" si="3"/>
        <v>0</v>
      </c>
      <c r="AF28" s="110">
        <f t="shared" si="4"/>
        <v>6</v>
      </c>
      <c r="AG28" s="111"/>
      <c r="AH28" s="111"/>
      <c r="AI28" s="111"/>
      <c r="AJ28" s="111"/>
      <c r="AK28" s="111"/>
      <c r="AL28" s="111"/>
      <c r="AM28" s="111"/>
      <c r="AN28" s="111"/>
      <c r="AO28" s="103">
        <f t="shared" si="5"/>
        <v>111</v>
      </c>
      <c r="AP28" s="102">
        <f t="shared" si="6"/>
        <v>6</v>
      </c>
      <c r="AQ28" s="111"/>
      <c r="AR28" s="111"/>
      <c r="AS28" s="111"/>
      <c r="AT28" s="111"/>
      <c r="AU28" s="101">
        <f t="shared" si="7"/>
        <v>37</v>
      </c>
      <c r="AV28" s="112">
        <f t="shared" si="15"/>
        <v>0</v>
      </c>
    </row>
    <row r="29" spans="1:48" s="64" customFormat="1" ht="13.9" customHeight="1">
      <c r="A29" s="73">
        <v>25</v>
      </c>
      <c r="B29" s="67" t="s">
        <v>148</v>
      </c>
      <c r="C29" s="76" t="s">
        <v>293</v>
      </c>
      <c r="D29" s="72" t="s">
        <v>295</v>
      </c>
      <c r="E29" s="100">
        <f t="shared" si="8"/>
        <v>51</v>
      </c>
      <c r="F29" s="101">
        <v>17</v>
      </c>
      <c r="G29" s="101">
        <v>9</v>
      </c>
      <c r="H29" s="101">
        <v>25</v>
      </c>
      <c r="I29" s="102">
        <f t="shared" si="9"/>
        <v>4</v>
      </c>
      <c r="J29" s="101">
        <v>1</v>
      </c>
      <c r="K29" s="101">
        <v>1</v>
      </c>
      <c r="L29" s="101">
        <v>2</v>
      </c>
      <c r="M29" s="103">
        <f t="shared" si="10"/>
        <v>51</v>
      </c>
      <c r="N29" s="104">
        <v>17</v>
      </c>
      <c r="O29" s="104">
        <v>9</v>
      </c>
      <c r="P29" s="105">
        <v>25</v>
      </c>
      <c r="Q29" s="106">
        <f t="shared" si="11"/>
        <v>3</v>
      </c>
      <c r="R29" s="105">
        <v>1</v>
      </c>
      <c r="S29" s="105">
        <v>1</v>
      </c>
      <c r="T29" s="105">
        <v>1</v>
      </c>
      <c r="U29" s="105">
        <v>4</v>
      </c>
      <c r="V29" s="105">
        <f t="shared" si="12"/>
        <v>-1</v>
      </c>
      <c r="W29" s="104">
        <v>22</v>
      </c>
      <c r="X29" s="101">
        <f t="shared" si="0"/>
        <v>17</v>
      </c>
      <c r="Y29" s="101">
        <f t="shared" si="0"/>
        <v>9</v>
      </c>
      <c r="Z29" s="100">
        <f t="shared" si="13"/>
        <v>48</v>
      </c>
      <c r="AA29" s="107">
        <f t="shared" si="14"/>
        <v>1</v>
      </c>
      <c r="AB29" s="108">
        <f t="shared" si="1"/>
        <v>1</v>
      </c>
      <c r="AC29" s="108">
        <f t="shared" si="1"/>
        <v>1</v>
      </c>
      <c r="AD29" s="109">
        <f t="shared" si="2"/>
        <v>3</v>
      </c>
      <c r="AE29" s="110">
        <f t="shared" si="3"/>
        <v>0</v>
      </c>
      <c r="AF29" s="110">
        <f t="shared" si="4"/>
        <v>3</v>
      </c>
      <c r="AG29" s="111"/>
      <c r="AH29" s="111"/>
      <c r="AI29" s="111"/>
      <c r="AJ29" s="111"/>
      <c r="AK29" s="111"/>
      <c r="AL29" s="111"/>
      <c r="AM29" s="111"/>
      <c r="AN29" s="111"/>
      <c r="AO29" s="103">
        <f t="shared" si="5"/>
        <v>51</v>
      </c>
      <c r="AP29" s="102">
        <f t="shared" si="6"/>
        <v>3</v>
      </c>
      <c r="AQ29" s="111"/>
      <c r="AR29" s="111"/>
      <c r="AS29" s="111"/>
      <c r="AT29" s="111"/>
      <c r="AU29" s="101">
        <f t="shared" si="7"/>
        <v>17</v>
      </c>
      <c r="AV29" s="112">
        <f t="shared" si="15"/>
        <v>0</v>
      </c>
    </row>
    <row r="30" spans="1:48" s="64" customFormat="1" ht="13.9" customHeight="1">
      <c r="A30" s="71">
        <v>26</v>
      </c>
      <c r="B30" s="67" t="s">
        <v>150</v>
      </c>
      <c r="C30" s="76" t="s">
        <v>293</v>
      </c>
      <c r="D30" s="72" t="s">
        <v>296</v>
      </c>
      <c r="E30" s="100">
        <f t="shared" si="8"/>
        <v>33</v>
      </c>
      <c r="F30" s="101">
        <v>15</v>
      </c>
      <c r="G30" s="101">
        <v>8</v>
      </c>
      <c r="H30" s="101">
        <v>10</v>
      </c>
      <c r="I30" s="102">
        <f t="shared" si="9"/>
        <v>3</v>
      </c>
      <c r="J30" s="101">
        <v>1</v>
      </c>
      <c r="K30" s="101">
        <v>1</v>
      </c>
      <c r="L30" s="101">
        <v>1</v>
      </c>
      <c r="M30" s="103">
        <f t="shared" si="10"/>
        <v>33</v>
      </c>
      <c r="N30" s="104">
        <v>15</v>
      </c>
      <c r="O30" s="104">
        <v>8</v>
      </c>
      <c r="P30" s="105">
        <v>10</v>
      </c>
      <c r="Q30" s="106">
        <f t="shared" si="11"/>
        <v>3</v>
      </c>
      <c r="R30" s="105">
        <v>1</v>
      </c>
      <c r="S30" s="105">
        <v>1</v>
      </c>
      <c r="T30" s="105">
        <v>1</v>
      </c>
      <c r="U30" s="105">
        <v>3</v>
      </c>
      <c r="V30" s="105">
        <f t="shared" si="12"/>
        <v>0</v>
      </c>
      <c r="W30" s="104">
        <v>35</v>
      </c>
      <c r="X30" s="101">
        <f t="shared" si="0"/>
        <v>15</v>
      </c>
      <c r="Y30" s="101">
        <f t="shared" si="0"/>
        <v>8</v>
      </c>
      <c r="Z30" s="100">
        <f t="shared" si="13"/>
        <v>58</v>
      </c>
      <c r="AA30" s="107">
        <f t="shared" si="14"/>
        <v>2</v>
      </c>
      <c r="AB30" s="108">
        <f t="shared" si="1"/>
        <v>1</v>
      </c>
      <c r="AC30" s="108">
        <f t="shared" si="1"/>
        <v>1</v>
      </c>
      <c r="AD30" s="109">
        <f t="shared" si="2"/>
        <v>4</v>
      </c>
      <c r="AE30" s="110">
        <f t="shared" si="3"/>
        <v>1</v>
      </c>
      <c r="AF30" s="110">
        <f t="shared" si="4"/>
        <v>4</v>
      </c>
      <c r="AG30" s="111"/>
      <c r="AH30" s="111"/>
      <c r="AI30" s="111"/>
      <c r="AJ30" s="111"/>
      <c r="AK30" s="111"/>
      <c r="AL30" s="111"/>
      <c r="AM30" s="111"/>
      <c r="AN30" s="111"/>
      <c r="AO30" s="103">
        <f t="shared" si="5"/>
        <v>33</v>
      </c>
      <c r="AP30" s="102">
        <f t="shared" si="6"/>
        <v>3</v>
      </c>
      <c r="AQ30" s="111"/>
      <c r="AR30" s="111"/>
      <c r="AS30" s="111"/>
      <c r="AT30" s="111"/>
      <c r="AU30" s="101">
        <f t="shared" si="7"/>
        <v>15</v>
      </c>
      <c r="AV30" s="112">
        <f t="shared" si="15"/>
        <v>1</v>
      </c>
    </row>
    <row r="31" spans="1:48" s="64" customFormat="1" ht="13.9" customHeight="1">
      <c r="A31" s="71">
        <v>27</v>
      </c>
      <c r="B31" s="67" t="s">
        <v>151</v>
      </c>
      <c r="C31" s="76" t="s">
        <v>297</v>
      </c>
      <c r="D31" s="72" t="s">
        <v>298</v>
      </c>
      <c r="E31" s="100">
        <f t="shared" si="8"/>
        <v>272</v>
      </c>
      <c r="F31" s="101">
        <v>80</v>
      </c>
      <c r="G31" s="101">
        <v>101</v>
      </c>
      <c r="H31" s="101">
        <v>91</v>
      </c>
      <c r="I31" s="102">
        <f t="shared" si="9"/>
        <v>11</v>
      </c>
      <c r="J31" s="101">
        <v>3</v>
      </c>
      <c r="K31" s="101">
        <v>4</v>
      </c>
      <c r="L31" s="101">
        <v>4</v>
      </c>
      <c r="M31" s="103">
        <f t="shared" si="10"/>
        <v>279</v>
      </c>
      <c r="N31" s="104">
        <v>87</v>
      </c>
      <c r="O31" s="104">
        <v>101</v>
      </c>
      <c r="P31" s="105">
        <v>91</v>
      </c>
      <c r="Q31" s="106">
        <f t="shared" si="11"/>
        <v>12</v>
      </c>
      <c r="R31" s="105">
        <v>4</v>
      </c>
      <c r="S31" s="105">
        <v>4</v>
      </c>
      <c r="T31" s="105">
        <v>4</v>
      </c>
      <c r="U31" s="105">
        <v>12</v>
      </c>
      <c r="V31" s="105">
        <f t="shared" si="12"/>
        <v>0</v>
      </c>
      <c r="W31" s="104">
        <v>117</v>
      </c>
      <c r="X31" s="101">
        <f t="shared" si="0"/>
        <v>87</v>
      </c>
      <c r="Y31" s="101">
        <f t="shared" si="0"/>
        <v>101</v>
      </c>
      <c r="Z31" s="100">
        <f t="shared" si="13"/>
        <v>305</v>
      </c>
      <c r="AA31" s="107">
        <f t="shared" si="14"/>
        <v>4</v>
      </c>
      <c r="AB31" s="108">
        <f t="shared" si="1"/>
        <v>4</v>
      </c>
      <c r="AC31" s="108">
        <f t="shared" si="1"/>
        <v>4</v>
      </c>
      <c r="AD31" s="109">
        <f t="shared" si="2"/>
        <v>12</v>
      </c>
      <c r="AE31" s="110">
        <f t="shared" si="3"/>
        <v>0</v>
      </c>
      <c r="AF31" s="110">
        <f t="shared" si="4"/>
        <v>12</v>
      </c>
      <c r="AG31" s="111">
        <v>7</v>
      </c>
      <c r="AH31" s="111">
        <v>1</v>
      </c>
      <c r="AI31" s="111"/>
      <c r="AJ31" s="111"/>
      <c r="AK31" s="111"/>
      <c r="AL31" s="111"/>
      <c r="AM31" s="111"/>
      <c r="AN31" s="111"/>
      <c r="AO31" s="103">
        <f t="shared" si="5"/>
        <v>286</v>
      </c>
      <c r="AP31" s="102">
        <f t="shared" si="6"/>
        <v>13</v>
      </c>
      <c r="AQ31" s="111">
        <v>2</v>
      </c>
      <c r="AR31" s="111"/>
      <c r="AS31" s="111"/>
      <c r="AT31" s="111"/>
      <c r="AU31" s="101">
        <f t="shared" si="7"/>
        <v>89</v>
      </c>
      <c r="AV31" s="112">
        <f t="shared" si="15"/>
        <v>0</v>
      </c>
    </row>
    <row r="32" spans="1:48" s="64" customFormat="1" ht="13.9" customHeight="1">
      <c r="A32" s="71">
        <v>28</v>
      </c>
      <c r="B32" s="67" t="s">
        <v>153</v>
      </c>
      <c r="C32" s="76" t="s">
        <v>297</v>
      </c>
      <c r="D32" s="72" t="s">
        <v>299</v>
      </c>
      <c r="E32" s="100">
        <f t="shared" si="8"/>
        <v>58</v>
      </c>
      <c r="F32" s="101">
        <v>14</v>
      </c>
      <c r="G32" s="101">
        <v>18</v>
      </c>
      <c r="H32" s="101">
        <v>26</v>
      </c>
      <c r="I32" s="102">
        <f t="shared" si="9"/>
        <v>3</v>
      </c>
      <c r="J32" s="101">
        <v>1</v>
      </c>
      <c r="K32" s="101">
        <v>1</v>
      </c>
      <c r="L32" s="101">
        <v>1</v>
      </c>
      <c r="M32" s="103">
        <f t="shared" si="10"/>
        <v>60</v>
      </c>
      <c r="N32" s="104">
        <v>16</v>
      </c>
      <c r="O32" s="104">
        <v>18</v>
      </c>
      <c r="P32" s="105">
        <v>26</v>
      </c>
      <c r="Q32" s="106">
        <f t="shared" si="11"/>
        <v>3</v>
      </c>
      <c r="R32" s="105">
        <v>1</v>
      </c>
      <c r="S32" s="105">
        <v>1</v>
      </c>
      <c r="T32" s="105">
        <v>1</v>
      </c>
      <c r="U32" s="105">
        <v>3</v>
      </c>
      <c r="V32" s="105">
        <f t="shared" si="12"/>
        <v>0</v>
      </c>
      <c r="W32" s="104">
        <v>15</v>
      </c>
      <c r="X32" s="101">
        <f t="shared" si="0"/>
        <v>16</v>
      </c>
      <c r="Y32" s="101">
        <f t="shared" si="0"/>
        <v>18</v>
      </c>
      <c r="Z32" s="100">
        <f t="shared" si="13"/>
        <v>49</v>
      </c>
      <c r="AA32" s="107">
        <f t="shared" si="14"/>
        <v>1</v>
      </c>
      <c r="AB32" s="108">
        <f t="shared" si="1"/>
        <v>1</v>
      </c>
      <c r="AC32" s="108">
        <f t="shared" si="1"/>
        <v>1</v>
      </c>
      <c r="AD32" s="109">
        <f t="shared" si="2"/>
        <v>3</v>
      </c>
      <c r="AE32" s="110">
        <f t="shared" si="3"/>
        <v>0</v>
      </c>
      <c r="AF32" s="110">
        <f t="shared" si="4"/>
        <v>3</v>
      </c>
      <c r="AG32" s="111"/>
      <c r="AH32" s="111"/>
      <c r="AI32" s="111"/>
      <c r="AJ32" s="111"/>
      <c r="AK32" s="111"/>
      <c r="AL32" s="111"/>
      <c r="AM32" s="111"/>
      <c r="AN32" s="111"/>
      <c r="AO32" s="103">
        <f t="shared" si="5"/>
        <v>60</v>
      </c>
      <c r="AP32" s="102">
        <f t="shared" si="6"/>
        <v>3</v>
      </c>
      <c r="AQ32" s="111"/>
      <c r="AR32" s="111"/>
      <c r="AS32" s="111"/>
      <c r="AT32" s="111"/>
      <c r="AU32" s="101">
        <f t="shared" si="7"/>
        <v>16</v>
      </c>
      <c r="AV32" s="112">
        <f t="shared" si="15"/>
        <v>0</v>
      </c>
    </row>
    <row r="33" spans="1:48" s="64" customFormat="1" ht="13.9" customHeight="1">
      <c r="A33" s="71">
        <v>29</v>
      </c>
      <c r="B33" s="67" t="s">
        <v>155</v>
      </c>
      <c r="C33" s="76" t="s">
        <v>300</v>
      </c>
      <c r="D33" s="72" t="s">
        <v>301</v>
      </c>
      <c r="E33" s="100">
        <f t="shared" si="8"/>
        <v>61</v>
      </c>
      <c r="F33" s="101">
        <v>17</v>
      </c>
      <c r="G33" s="101">
        <v>18</v>
      </c>
      <c r="H33" s="101">
        <v>26</v>
      </c>
      <c r="I33" s="102">
        <f t="shared" si="9"/>
        <v>4</v>
      </c>
      <c r="J33" s="101">
        <v>1</v>
      </c>
      <c r="K33" s="101">
        <v>1</v>
      </c>
      <c r="L33" s="101">
        <v>2</v>
      </c>
      <c r="M33" s="103">
        <f t="shared" si="10"/>
        <v>59</v>
      </c>
      <c r="N33" s="104">
        <v>15</v>
      </c>
      <c r="O33" s="104">
        <v>18</v>
      </c>
      <c r="P33" s="105">
        <v>26</v>
      </c>
      <c r="Q33" s="106">
        <f t="shared" si="11"/>
        <v>4</v>
      </c>
      <c r="R33" s="105">
        <v>1</v>
      </c>
      <c r="S33" s="105">
        <v>1</v>
      </c>
      <c r="T33" s="105">
        <v>2</v>
      </c>
      <c r="U33" s="105">
        <v>4</v>
      </c>
      <c r="V33" s="105">
        <f t="shared" si="12"/>
        <v>0</v>
      </c>
      <c r="W33" s="104">
        <v>20</v>
      </c>
      <c r="X33" s="101">
        <f t="shared" si="0"/>
        <v>15</v>
      </c>
      <c r="Y33" s="101">
        <f t="shared" si="0"/>
        <v>18</v>
      </c>
      <c r="Z33" s="100">
        <f t="shared" si="13"/>
        <v>53</v>
      </c>
      <c r="AA33" s="107">
        <f t="shared" si="14"/>
        <v>1</v>
      </c>
      <c r="AB33" s="108">
        <f t="shared" si="1"/>
        <v>1</v>
      </c>
      <c r="AC33" s="108">
        <f t="shared" si="1"/>
        <v>1</v>
      </c>
      <c r="AD33" s="109">
        <f t="shared" si="2"/>
        <v>3</v>
      </c>
      <c r="AE33" s="110">
        <f t="shared" si="3"/>
        <v>-1</v>
      </c>
      <c r="AF33" s="110">
        <f t="shared" si="4"/>
        <v>3</v>
      </c>
      <c r="AG33" s="111"/>
      <c r="AH33" s="111"/>
      <c r="AI33" s="111"/>
      <c r="AJ33" s="111"/>
      <c r="AK33" s="111"/>
      <c r="AL33" s="111"/>
      <c r="AM33" s="111"/>
      <c r="AN33" s="111"/>
      <c r="AO33" s="103">
        <f t="shared" si="5"/>
        <v>59</v>
      </c>
      <c r="AP33" s="102">
        <f t="shared" si="6"/>
        <v>4</v>
      </c>
      <c r="AQ33" s="111"/>
      <c r="AR33" s="111"/>
      <c r="AS33" s="111"/>
      <c r="AT33" s="111"/>
      <c r="AU33" s="101">
        <f t="shared" si="7"/>
        <v>15</v>
      </c>
      <c r="AV33" s="112">
        <f t="shared" si="15"/>
        <v>-1</v>
      </c>
    </row>
    <row r="34" spans="1:48" s="64" customFormat="1" ht="13.9" customHeight="1">
      <c r="A34" s="73">
        <v>30</v>
      </c>
      <c r="B34" s="67" t="s">
        <v>157</v>
      </c>
      <c r="C34" s="76" t="s">
        <v>300</v>
      </c>
      <c r="D34" s="72" t="s">
        <v>302</v>
      </c>
      <c r="E34" s="100">
        <f t="shared" si="8"/>
        <v>87</v>
      </c>
      <c r="F34" s="101">
        <v>29</v>
      </c>
      <c r="G34" s="101">
        <v>20</v>
      </c>
      <c r="H34" s="101">
        <v>38</v>
      </c>
      <c r="I34" s="102">
        <f t="shared" si="9"/>
        <v>4</v>
      </c>
      <c r="J34" s="101">
        <v>1</v>
      </c>
      <c r="K34" s="101">
        <v>1</v>
      </c>
      <c r="L34" s="101">
        <v>2</v>
      </c>
      <c r="M34" s="103">
        <f t="shared" si="10"/>
        <v>87</v>
      </c>
      <c r="N34" s="104">
        <v>29</v>
      </c>
      <c r="O34" s="104">
        <v>20</v>
      </c>
      <c r="P34" s="105">
        <v>38</v>
      </c>
      <c r="Q34" s="106">
        <f t="shared" si="11"/>
        <v>5</v>
      </c>
      <c r="R34" s="105">
        <v>2</v>
      </c>
      <c r="S34" s="105">
        <v>1</v>
      </c>
      <c r="T34" s="105">
        <v>2</v>
      </c>
      <c r="U34" s="105">
        <v>5</v>
      </c>
      <c r="V34" s="105">
        <f t="shared" si="12"/>
        <v>0</v>
      </c>
      <c r="W34" s="104">
        <v>25</v>
      </c>
      <c r="X34" s="101">
        <f t="shared" si="0"/>
        <v>29</v>
      </c>
      <c r="Y34" s="101">
        <f t="shared" si="0"/>
        <v>20</v>
      </c>
      <c r="Z34" s="100">
        <f t="shared" si="13"/>
        <v>74</v>
      </c>
      <c r="AA34" s="107">
        <f t="shared" si="14"/>
        <v>1</v>
      </c>
      <c r="AB34" s="108">
        <f t="shared" si="1"/>
        <v>2</v>
      </c>
      <c r="AC34" s="108">
        <f t="shared" si="1"/>
        <v>1</v>
      </c>
      <c r="AD34" s="109">
        <f t="shared" si="2"/>
        <v>4</v>
      </c>
      <c r="AE34" s="110">
        <f t="shared" si="3"/>
        <v>-1</v>
      </c>
      <c r="AF34" s="110">
        <f t="shared" si="4"/>
        <v>4</v>
      </c>
      <c r="AG34" s="111"/>
      <c r="AH34" s="111"/>
      <c r="AI34" s="111"/>
      <c r="AJ34" s="111"/>
      <c r="AK34" s="111"/>
      <c r="AL34" s="111"/>
      <c r="AM34" s="111"/>
      <c r="AN34" s="111"/>
      <c r="AO34" s="103">
        <f t="shared" si="5"/>
        <v>87</v>
      </c>
      <c r="AP34" s="102">
        <f t="shared" si="6"/>
        <v>5</v>
      </c>
      <c r="AQ34" s="111"/>
      <c r="AR34" s="111"/>
      <c r="AS34" s="111"/>
      <c r="AT34" s="111"/>
      <c r="AU34" s="101">
        <f t="shared" si="7"/>
        <v>29</v>
      </c>
      <c r="AV34" s="112">
        <f t="shared" si="15"/>
        <v>-1</v>
      </c>
    </row>
    <row r="35" spans="1:48" s="64" customFormat="1" ht="13.9" customHeight="1">
      <c r="A35" s="71">
        <v>31</v>
      </c>
      <c r="B35" s="67" t="s">
        <v>158</v>
      </c>
      <c r="C35" s="76" t="s">
        <v>303</v>
      </c>
      <c r="D35" s="72" t="s">
        <v>304</v>
      </c>
      <c r="E35" s="100">
        <f t="shared" si="8"/>
        <v>97</v>
      </c>
      <c r="F35" s="101">
        <v>26</v>
      </c>
      <c r="G35" s="101">
        <v>33</v>
      </c>
      <c r="H35" s="101">
        <v>38</v>
      </c>
      <c r="I35" s="102">
        <f t="shared" si="9"/>
        <v>5</v>
      </c>
      <c r="J35" s="101">
        <v>1</v>
      </c>
      <c r="K35" s="101">
        <v>2</v>
      </c>
      <c r="L35" s="101">
        <v>2</v>
      </c>
      <c r="M35" s="103">
        <f t="shared" si="10"/>
        <v>100</v>
      </c>
      <c r="N35" s="104">
        <v>29</v>
      </c>
      <c r="O35" s="104">
        <v>33</v>
      </c>
      <c r="P35" s="105">
        <v>38</v>
      </c>
      <c r="Q35" s="106">
        <f t="shared" si="11"/>
        <v>6</v>
      </c>
      <c r="R35" s="105">
        <v>2</v>
      </c>
      <c r="S35" s="105">
        <v>2</v>
      </c>
      <c r="T35" s="105">
        <v>2</v>
      </c>
      <c r="U35" s="105">
        <v>6</v>
      </c>
      <c r="V35" s="105">
        <f t="shared" si="12"/>
        <v>0</v>
      </c>
      <c r="W35" s="104">
        <v>31</v>
      </c>
      <c r="X35" s="101">
        <f t="shared" si="0"/>
        <v>29</v>
      </c>
      <c r="Y35" s="101">
        <f t="shared" si="0"/>
        <v>33</v>
      </c>
      <c r="Z35" s="100">
        <f t="shared" si="13"/>
        <v>93</v>
      </c>
      <c r="AA35" s="107">
        <f t="shared" si="14"/>
        <v>2</v>
      </c>
      <c r="AB35" s="108">
        <f t="shared" si="1"/>
        <v>2</v>
      </c>
      <c r="AC35" s="108">
        <f t="shared" si="1"/>
        <v>2</v>
      </c>
      <c r="AD35" s="109">
        <f t="shared" si="2"/>
        <v>6</v>
      </c>
      <c r="AE35" s="110">
        <f t="shared" si="3"/>
        <v>0</v>
      </c>
      <c r="AF35" s="110">
        <f t="shared" si="4"/>
        <v>6</v>
      </c>
      <c r="AG35" s="111"/>
      <c r="AH35" s="111"/>
      <c r="AI35" s="111"/>
      <c r="AJ35" s="111"/>
      <c r="AK35" s="111"/>
      <c r="AL35" s="111"/>
      <c r="AM35" s="111"/>
      <c r="AN35" s="111"/>
      <c r="AO35" s="103">
        <f t="shared" si="5"/>
        <v>100</v>
      </c>
      <c r="AP35" s="102">
        <f t="shared" si="6"/>
        <v>6</v>
      </c>
      <c r="AQ35" s="111"/>
      <c r="AR35" s="111"/>
      <c r="AS35" s="111"/>
      <c r="AT35" s="111"/>
      <c r="AU35" s="101">
        <f t="shared" si="7"/>
        <v>29</v>
      </c>
      <c r="AV35" s="112">
        <f t="shared" si="15"/>
        <v>0</v>
      </c>
    </row>
    <row r="36" spans="1:48" s="64" customFormat="1" ht="13.9" customHeight="1">
      <c r="A36" s="71">
        <v>32</v>
      </c>
      <c r="B36" s="67" t="s">
        <v>160</v>
      </c>
      <c r="C36" s="76" t="s">
        <v>161</v>
      </c>
      <c r="D36" s="72" t="s">
        <v>305</v>
      </c>
      <c r="E36" s="100">
        <f t="shared" si="8"/>
        <v>254</v>
      </c>
      <c r="F36" s="101">
        <v>84</v>
      </c>
      <c r="G36" s="101">
        <v>94</v>
      </c>
      <c r="H36" s="101">
        <v>76</v>
      </c>
      <c r="I36" s="102">
        <f t="shared" si="9"/>
        <v>11</v>
      </c>
      <c r="J36" s="101">
        <v>3</v>
      </c>
      <c r="K36" s="101">
        <v>4</v>
      </c>
      <c r="L36" s="101">
        <v>4</v>
      </c>
      <c r="M36" s="103">
        <f t="shared" si="10"/>
        <v>255</v>
      </c>
      <c r="N36" s="104">
        <v>85</v>
      </c>
      <c r="O36" s="104">
        <v>94</v>
      </c>
      <c r="P36" s="105">
        <v>76</v>
      </c>
      <c r="Q36" s="106">
        <f t="shared" si="11"/>
        <v>12</v>
      </c>
      <c r="R36" s="105">
        <v>4</v>
      </c>
      <c r="S36" s="105">
        <v>4</v>
      </c>
      <c r="T36" s="105">
        <v>4</v>
      </c>
      <c r="U36" s="105">
        <v>12</v>
      </c>
      <c r="V36" s="105">
        <f t="shared" si="12"/>
        <v>0</v>
      </c>
      <c r="W36" s="104">
        <v>95</v>
      </c>
      <c r="X36" s="101">
        <f t="shared" si="0"/>
        <v>85</v>
      </c>
      <c r="Y36" s="101">
        <f t="shared" si="0"/>
        <v>94</v>
      </c>
      <c r="Z36" s="100">
        <f t="shared" si="13"/>
        <v>274</v>
      </c>
      <c r="AA36" s="107">
        <f t="shared" si="14"/>
        <v>4</v>
      </c>
      <c r="AB36" s="108">
        <f t="shared" si="1"/>
        <v>4</v>
      </c>
      <c r="AC36" s="108">
        <f t="shared" si="1"/>
        <v>4</v>
      </c>
      <c r="AD36" s="109">
        <f t="shared" si="2"/>
        <v>12</v>
      </c>
      <c r="AE36" s="110">
        <f t="shared" si="3"/>
        <v>0</v>
      </c>
      <c r="AF36" s="110">
        <f t="shared" si="4"/>
        <v>12</v>
      </c>
      <c r="AG36" s="111"/>
      <c r="AH36" s="111"/>
      <c r="AI36" s="111"/>
      <c r="AJ36" s="111"/>
      <c r="AK36" s="111"/>
      <c r="AL36" s="111"/>
      <c r="AM36" s="111">
        <v>62</v>
      </c>
      <c r="AN36" s="111">
        <v>3</v>
      </c>
      <c r="AO36" s="103">
        <f t="shared" si="5"/>
        <v>317</v>
      </c>
      <c r="AP36" s="102">
        <f t="shared" si="6"/>
        <v>15</v>
      </c>
      <c r="AQ36" s="111"/>
      <c r="AR36" s="111"/>
      <c r="AS36" s="111"/>
      <c r="AT36" s="111">
        <v>30</v>
      </c>
      <c r="AU36" s="101">
        <f t="shared" si="7"/>
        <v>115</v>
      </c>
      <c r="AV36" s="112">
        <f t="shared" si="15"/>
        <v>0</v>
      </c>
    </row>
    <row r="37" spans="1:48" s="64" customFormat="1" ht="13.9" customHeight="1">
      <c r="A37" s="168" t="s">
        <v>306</v>
      </c>
      <c r="B37" s="169"/>
      <c r="C37" s="169"/>
      <c r="D37" s="170"/>
      <c r="E37" s="100">
        <f>SUM(F37:H37)</f>
        <v>8358</v>
      </c>
      <c r="F37" s="101">
        <f>SUM(F6:F36)</f>
        <v>2944</v>
      </c>
      <c r="G37" s="101">
        <f>SUM(G6:G36)</f>
        <v>2727</v>
      </c>
      <c r="H37" s="101">
        <f>SUM(H6:H36)</f>
        <v>2687</v>
      </c>
      <c r="I37" s="102">
        <f>SUM(J37:L37)</f>
        <v>336</v>
      </c>
      <c r="J37" s="101">
        <f>SUM(J6:J36)</f>
        <v>112</v>
      </c>
      <c r="K37" s="113">
        <f>SUM(K6:K36)</f>
        <v>111</v>
      </c>
      <c r="L37" s="113">
        <f>SUM(L6:L36)</f>
        <v>113</v>
      </c>
      <c r="M37" s="103">
        <f>SUM(N37:P37)</f>
        <v>8376</v>
      </c>
      <c r="N37" s="101">
        <f>SUM(N6:N36)</f>
        <v>2991</v>
      </c>
      <c r="O37" s="101">
        <f>SUM(O6:O36)</f>
        <v>2715</v>
      </c>
      <c r="P37" s="101">
        <f>SUM(P6:P36)</f>
        <v>2670</v>
      </c>
      <c r="Q37" s="106">
        <f>SUM(R37:T37)</f>
        <v>350</v>
      </c>
      <c r="R37" s="113">
        <f t="shared" ref="R37:AG37" si="16">SUM(R6:R36)</f>
        <v>125</v>
      </c>
      <c r="S37" s="113">
        <f t="shared" si="16"/>
        <v>112</v>
      </c>
      <c r="T37" s="113">
        <f t="shared" si="16"/>
        <v>113</v>
      </c>
      <c r="U37" s="113">
        <f t="shared" si="16"/>
        <v>344</v>
      </c>
      <c r="V37" s="114">
        <f t="shared" si="16"/>
        <v>6</v>
      </c>
      <c r="W37" s="101">
        <f t="shared" si="16"/>
        <v>2747</v>
      </c>
      <c r="X37" s="101">
        <f t="shared" si="16"/>
        <v>2991</v>
      </c>
      <c r="Y37" s="101">
        <f t="shared" si="16"/>
        <v>2715</v>
      </c>
      <c r="Z37" s="100">
        <f t="shared" si="16"/>
        <v>8453</v>
      </c>
      <c r="AA37" s="107">
        <f t="shared" si="16"/>
        <v>109</v>
      </c>
      <c r="AB37" s="108">
        <f t="shared" si="16"/>
        <v>125</v>
      </c>
      <c r="AC37" s="108">
        <f t="shared" si="16"/>
        <v>112</v>
      </c>
      <c r="AD37" s="109">
        <f t="shared" si="16"/>
        <v>346</v>
      </c>
      <c r="AE37" s="110">
        <f t="shared" si="16"/>
        <v>-4</v>
      </c>
      <c r="AF37" s="115">
        <f t="shared" si="16"/>
        <v>346</v>
      </c>
      <c r="AG37" s="101">
        <f t="shared" si="16"/>
        <v>30</v>
      </c>
      <c r="AH37" s="101">
        <f t="shared" ref="AH37:AP37" si="17">SUM(AH6:AH36)</f>
        <v>6</v>
      </c>
      <c r="AI37" s="101">
        <f t="shared" si="17"/>
        <v>46</v>
      </c>
      <c r="AJ37" s="101">
        <f t="shared" si="17"/>
        <v>3</v>
      </c>
      <c r="AK37" s="101">
        <f>SUM(AK6:AK36)</f>
        <v>234</v>
      </c>
      <c r="AL37" s="101">
        <f>SUM(AL6:AL36)</f>
        <v>9</v>
      </c>
      <c r="AM37" s="101">
        <f t="shared" si="17"/>
        <v>564</v>
      </c>
      <c r="AN37" s="101">
        <f t="shared" si="17"/>
        <v>30</v>
      </c>
      <c r="AO37" s="100">
        <f t="shared" si="17"/>
        <v>9250</v>
      </c>
      <c r="AP37" s="100">
        <f t="shared" si="17"/>
        <v>398</v>
      </c>
      <c r="AQ37" s="101">
        <f>SUM(AQ6:AQ36)</f>
        <v>5</v>
      </c>
      <c r="AR37" s="101">
        <f>SUM(AR6:AR36)</f>
        <v>17</v>
      </c>
      <c r="AS37" s="101">
        <f>SUM(AS6:AS36)</f>
        <v>78</v>
      </c>
      <c r="AT37" s="101">
        <f>SUM(AT6:AT36)</f>
        <v>250</v>
      </c>
      <c r="AU37" s="101">
        <f>SUM(AU6:AU36)</f>
        <v>3341</v>
      </c>
    </row>
    <row r="38" spans="1:48">
      <c r="E38" s="177"/>
      <c r="F38" s="177"/>
      <c r="G38" s="116"/>
      <c r="I38" s="117"/>
      <c r="J38" s="117"/>
      <c r="K38" s="117"/>
      <c r="L38" s="117"/>
      <c r="N38" s="177"/>
      <c r="O38" s="177"/>
      <c r="S38" s="117"/>
      <c r="T38" s="117"/>
      <c r="U38" s="117"/>
      <c r="V38" s="117"/>
      <c r="W38" s="117"/>
      <c r="X38" s="117"/>
      <c r="Y38" s="177"/>
      <c r="Z38" s="177"/>
      <c r="AA38" s="177"/>
      <c r="AB38" s="177"/>
      <c r="AC38" s="177"/>
      <c r="AG38" s="119"/>
      <c r="AH38" s="119"/>
      <c r="AI38" s="119"/>
      <c r="AJ38" s="119"/>
      <c r="AK38" s="119"/>
      <c r="AL38" s="119"/>
      <c r="AM38" s="120"/>
      <c r="AN38" s="119"/>
      <c r="AO38" s="121"/>
      <c r="AP38" s="121"/>
      <c r="AQ38" s="119"/>
      <c r="AR38" s="119"/>
      <c r="AS38" s="119"/>
      <c r="AT38" s="119"/>
    </row>
    <row r="39" spans="1:48">
      <c r="AG39" s="119"/>
      <c r="AH39" s="119"/>
      <c r="AI39" s="119"/>
      <c r="AJ39" s="119"/>
      <c r="AK39" s="119"/>
      <c r="AL39" s="119"/>
      <c r="AM39" s="120"/>
      <c r="AN39" s="119"/>
      <c r="AO39" s="121"/>
      <c r="AP39" s="121"/>
      <c r="AQ39" s="119"/>
      <c r="AR39" s="119"/>
      <c r="AS39" s="119"/>
      <c r="AT39" s="119"/>
    </row>
  </sheetData>
  <autoFilter ref="A5:AU37"/>
  <mergeCells count="50">
    <mergeCell ref="W3:W5"/>
    <mergeCell ref="X3:X5"/>
    <mergeCell ref="AB3:AB5"/>
    <mergeCell ref="AG2:AH3"/>
    <mergeCell ref="A1:AU1"/>
    <mergeCell ref="A2:A5"/>
    <mergeCell ref="B2:B5"/>
    <mergeCell ref="C2:C5"/>
    <mergeCell ref="D2:D5"/>
    <mergeCell ref="E2:T2"/>
    <mergeCell ref="U2:U5"/>
    <mergeCell ref="V2:V5"/>
    <mergeCell ref="W2:AD2"/>
    <mergeCell ref="AE2:AF2"/>
    <mergeCell ref="AQ2:AT2"/>
    <mergeCell ref="AU2:AU5"/>
    <mergeCell ref="E3:L3"/>
    <mergeCell ref="M3:T3"/>
    <mergeCell ref="AT3:AT5"/>
    <mergeCell ref="E4:H4"/>
    <mergeCell ref="I4:L4"/>
    <mergeCell ref="M4:P4"/>
    <mergeCell ref="Q4:T4"/>
    <mergeCell ref="AG4:AG5"/>
    <mergeCell ref="AH4:AH5"/>
    <mergeCell ref="AI4:AI5"/>
    <mergeCell ref="AJ4:AJ5"/>
    <mergeCell ref="AC3:AC5"/>
    <mergeCell ref="AD3:AD5"/>
    <mergeCell ref="AE3:AE5"/>
    <mergeCell ref="AF3:AF5"/>
    <mergeCell ref="AQ3:AQ5"/>
    <mergeCell ref="AR3:AR5"/>
    <mergeCell ref="AK4:AK5"/>
    <mergeCell ref="A37:D37"/>
    <mergeCell ref="E38:F38"/>
    <mergeCell ref="N38:O38"/>
    <mergeCell ref="Y38:AC38"/>
    <mergeCell ref="AS3:AS5"/>
    <mergeCell ref="AL4:AL5"/>
    <mergeCell ref="AM4:AM5"/>
    <mergeCell ref="AN4:AN5"/>
    <mergeCell ref="AI2:AJ3"/>
    <mergeCell ref="AK2:AL3"/>
    <mergeCell ref="AM2:AN3"/>
    <mergeCell ref="AO2:AO5"/>
    <mergeCell ref="AP2:AP5"/>
    <mergeCell ref="Y3:Y5"/>
    <mergeCell ref="Z3:Z5"/>
    <mergeCell ref="AA3:AA5"/>
  </mergeCells>
  <phoneticPr fontId="2" type="noConversion"/>
  <conditionalFormatting sqref="AV1:AV65536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verticalCentered="1"/>
  <pageMargins left="0.39370078740157483" right="0.19685039370078741" top="0.19685039370078741" bottom="0.19685039370078741" header="0.11811023622047245" footer="0.11811023622047245"/>
  <pageSetup paperSize="8" scale="7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114預估</vt:lpstr>
      <vt:lpstr>偏遠地區學校合理員額</vt:lpstr>
      <vt:lpstr>114預估國中班級數</vt:lpstr>
      <vt:lpstr>114預估班級數和113班級數之差異</vt:lpstr>
      <vt:lpstr>'114預估'!Print_Area</vt:lpstr>
      <vt:lpstr>偏遠地區學校合理員額!Print_Area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鄭俊楠</dc:creator>
  <cp:lastModifiedBy>鄭俊楠</cp:lastModifiedBy>
  <cp:lastPrinted>2025-03-10T02:52:00Z</cp:lastPrinted>
  <dcterms:created xsi:type="dcterms:W3CDTF">2025-02-10T06:07:55Z</dcterms:created>
  <dcterms:modified xsi:type="dcterms:W3CDTF">2025-03-10T02:52:02Z</dcterms:modified>
</cp:coreProperties>
</file>