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存彥移交\8.預算\2.預算編製\115年\2.教育處\1.學校\5.公告教發基金網站\114.8.6-115年度國中增減班\"/>
    </mc:Choice>
  </mc:AlternateContent>
  <bookViews>
    <workbookView xWindow="0" yWindow="0" windowWidth="28800" windowHeight="12390"/>
  </bookViews>
  <sheets>
    <sheet name="各校可編列經費" sheetId="1" r:id="rId1"/>
    <sheet name="用途別(概算)" sheetId="2" r:id="rId2"/>
    <sheet name="來源別(概算)" sheetId="3" r:id="rId3"/>
  </sheets>
  <externalReferences>
    <externalReference r:id="rId4"/>
  </externalReferences>
  <definedNames>
    <definedName name="_xlnm._FilterDatabase" localSheetId="1" hidden="1">'用途別(概算)'!$A$7:$AT$175</definedName>
    <definedName name="_xlnm._FilterDatabase" localSheetId="0" hidden="1">各校可編列經費!$A$1:$AA$178</definedName>
    <definedName name="_xlnm.Print_Area" localSheetId="1">'用途別(概算)'!$A$1:$AO$175</definedName>
    <definedName name="_xlnm.Print_Area" localSheetId="0">各校可編列經費!$A$2:$Y$177</definedName>
    <definedName name="_xlnm.Print_Area" localSheetId="2">'來源別(概算)'!$A$2:$G$175</definedName>
    <definedName name="_xlnm.Print_Titles" localSheetId="1">'用途別(概算)'!$A:$B,'用途別(概算)'!$2:$2</definedName>
    <definedName name="_xlnm.Print_Titles" localSheetId="0">各校可編列經費!$A:$B,各校可編列經費!$2:$4</definedName>
    <definedName name="_xlnm.Print_Titles" localSheetId="2">'來源別(概算)'!$A:$B,'來源別(概算)'!$2:$3</definedName>
    <definedName name="分校辦公費基數">#REF!</definedName>
    <definedName name="分校辦公費單價">#REF!</definedName>
    <definedName name="文康" localSheetId="0">#REF!</definedName>
    <definedName name="文康">#REF!</definedName>
    <definedName name="文康費單價">#REF!</definedName>
    <definedName name="水電費單價">#REF!</definedName>
    <definedName name="社教經費級距A">#REF!</definedName>
    <definedName name="社教經費級距B">#REF!</definedName>
    <definedName name="社教經費基數">#REF!</definedName>
    <definedName name="社教經費單價A">#REF!</definedName>
    <definedName name="社教經費單價B">#REF!</definedName>
    <definedName name="社教經費單價C">#REF!</definedName>
    <definedName name="查詢1">#REF!</definedName>
    <definedName name="修繕費基數">#REF!</definedName>
    <definedName name="修繕費單價">#REF!</definedName>
    <definedName name="國小分校辦公費基數">#REF!</definedName>
    <definedName name="國小分校辦公費單價">#REF!</definedName>
    <definedName name="國小文康費單價">#REF!</definedName>
    <definedName name="國小水電費單價">#REF!</definedName>
    <definedName name="國小社教經費級距A">#REF!</definedName>
    <definedName name="國小社教經費級距B">#REF!</definedName>
    <definedName name="國小社教經費基數">#REF!</definedName>
    <definedName name="國小社教經費單價A">#REF!</definedName>
    <definedName name="國小社教經費單價B">#REF!</definedName>
    <definedName name="國小社教經費單價C">#REF!</definedName>
    <definedName name="國小修繕費基數">#REF!</definedName>
    <definedName name="國小修繕費單價">#REF!</definedName>
    <definedName name="國小教育訓練百分比">#REF!</definedName>
    <definedName name="國小教育訓練單價">#REF!</definedName>
    <definedName name="國小辦公費百分比A">#REF!</definedName>
    <definedName name="國小辦公費百分比B">#REF!</definedName>
    <definedName name="國小辦公費百分比C">#REF!</definedName>
    <definedName name="國小辦公費基數">#REF!</definedName>
    <definedName name="國小辦公費單價">#REF!</definedName>
    <definedName name="教育訓練百分比">#REF!</definedName>
    <definedName name="教育訓練單價">#REF!</definedName>
    <definedName name="辦公" localSheetId="0">#REF!</definedName>
    <definedName name="辦公">#REF!</definedName>
    <definedName name="辦公費百分比A">#REF!</definedName>
    <definedName name="辦公費百分比B">#REF!</definedName>
    <definedName name="辦公費百分比C">#REF!</definedName>
    <definedName name="辦公費基數">#REF!</definedName>
    <definedName name="辦公費單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3" l="1"/>
  <c r="E174" i="3"/>
  <c r="D174" i="3"/>
  <c r="C174" i="3"/>
  <c r="G174" i="3" s="1"/>
  <c r="G173" i="3"/>
  <c r="F173" i="3"/>
  <c r="E173" i="3"/>
  <c r="D173" i="3"/>
  <c r="C173" i="3"/>
  <c r="F172" i="3"/>
  <c r="E172" i="3"/>
  <c r="D172" i="3"/>
  <c r="C172" i="3"/>
  <c r="G172" i="3" s="1"/>
  <c r="F171" i="3"/>
  <c r="E171" i="3"/>
  <c r="G171" i="3" s="1"/>
  <c r="D171" i="3"/>
  <c r="C171" i="3"/>
  <c r="F170" i="3"/>
  <c r="E170" i="3"/>
  <c r="D170" i="3"/>
  <c r="G170" i="3" s="1"/>
  <c r="C170" i="3"/>
  <c r="F169" i="3"/>
  <c r="E169" i="3"/>
  <c r="D169" i="3"/>
  <c r="C169" i="3"/>
  <c r="G169" i="3" s="1"/>
  <c r="F168" i="3"/>
  <c r="E168" i="3"/>
  <c r="D168" i="3"/>
  <c r="C168" i="3"/>
  <c r="G168" i="3" s="1"/>
  <c r="G167" i="3"/>
  <c r="F167" i="3"/>
  <c r="E167" i="3"/>
  <c r="D167" i="3"/>
  <c r="C167" i="3"/>
  <c r="F166" i="3"/>
  <c r="E166" i="3"/>
  <c r="D166" i="3"/>
  <c r="C166" i="3"/>
  <c r="G166" i="3" s="1"/>
  <c r="F165" i="3"/>
  <c r="E165" i="3"/>
  <c r="G165" i="3" s="1"/>
  <c r="D165" i="3"/>
  <c r="C165" i="3"/>
  <c r="F164" i="3"/>
  <c r="E164" i="3"/>
  <c r="D164" i="3"/>
  <c r="G164" i="3" s="1"/>
  <c r="C164" i="3"/>
  <c r="F163" i="3"/>
  <c r="E163" i="3"/>
  <c r="D163" i="3"/>
  <c r="C163" i="3"/>
  <c r="G163" i="3" s="1"/>
  <c r="F162" i="3"/>
  <c r="E162" i="3"/>
  <c r="D162" i="3"/>
  <c r="C162" i="3"/>
  <c r="G162" i="3" s="1"/>
  <c r="G161" i="3"/>
  <c r="F161" i="3"/>
  <c r="E161" i="3"/>
  <c r="D161" i="3"/>
  <c r="C161" i="3"/>
  <c r="F160" i="3"/>
  <c r="E160" i="3"/>
  <c r="D160" i="3"/>
  <c r="C160" i="3"/>
  <c r="G160" i="3" s="1"/>
  <c r="F159" i="3"/>
  <c r="E159" i="3"/>
  <c r="G159" i="3" s="1"/>
  <c r="D159" i="3"/>
  <c r="C159" i="3"/>
  <c r="F158" i="3"/>
  <c r="E158" i="3"/>
  <c r="D158" i="3"/>
  <c r="G158" i="3" s="1"/>
  <c r="C158" i="3"/>
  <c r="F157" i="3"/>
  <c r="E157" i="3"/>
  <c r="D157" i="3"/>
  <c r="C157" i="3"/>
  <c r="G157" i="3" s="1"/>
  <c r="F156" i="3"/>
  <c r="E156" i="3"/>
  <c r="D156" i="3"/>
  <c r="C156" i="3"/>
  <c r="G156" i="3" s="1"/>
  <c r="G155" i="3"/>
  <c r="F155" i="3"/>
  <c r="E155" i="3"/>
  <c r="D155" i="3"/>
  <c r="C155" i="3"/>
  <c r="F154" i="3"/>
  <c r="E154" i="3"/>
  <c r="D154" i="3"/>
  <c r="C154" i="3"/>
  <c r="G154" i="3" s="1"/>
  <c r="F153" i="3"/>
  <c r="E153" i="3"/>
  <c r="G153" i="3" s="1"/>
  <c r="D153" i="3"/>
  <c r="C153" i="3"/>
  <c r="F152" i="3"/>
  <c r="E152" i="3"/>
  <c r="D152" i="3"/>
  <c r="G152" i="3" s="1"/>
  <c r="C152" i="3"/>
  <c r="F151" i="3"/>
  <c r="E151" i="3"/>
  <c r="D151" i="3"/>
  <c r="C151" i="3"/>
  <c r="G151" i="3" s="1"/>
  <c r="F150" i="3"/>
  <c r="E150" i="3"/>
  <c r="D150" i="3"/>
  <c r="C150" i="3"/>
  <c r="G150" i="3" s="1"/>
  <c r="G149" i="3"/>
  <c r="F149" i="3"/>
  <c r="E149" i="3"/>
  <c r="D149" i="3"/>
  <c r="C149" i="3"/>
  <c r="F148" i="3"/>
  <c r="E148" i="3"/>
  <c r="D148" i="3"/>
  <c r="C148" i="3"/>
  <c r="G148" i="3" s="1"/>
  <c r="F147" i="3"/>
  <c r="E147" i="3"/>
  <c r="G147" i="3" s="1"/>
  <c r="D147" i="3"/>
  <c r="C147" i="3"/>
  <c r="F146" i="3"/>
  <c r="E146" i="3"/>
  <c r="D146" i="3"/>
  <c r="G146" i="3" s="1"/>
  <c r="C146" i="3"/>
  <c r="F145" i="3"/>
  <c r="E145" i="3"/>
  <c r="D145" i="3"/>
  <c r="C145" i="3"/>
  <c r="G145" i="3" s="1"/>
  <c r="F144" i="3"/>
  <c r="E144" i="3"/>
  <c r="D144" i="3"/>
  <c r="C144" i="3"/>
  <c r="G144" i="3" s="1"/>
  <c r="G143" i="3"/>
  <c r="F143" i="3"/>
  <c r="E143" i="3"/>
  <c r="D143" i="3"/>
  <c r="C143" i="3"/>
  <c r="F142" i="3"/>
  <c r="E142" i="3"/>
  <c r="D142" i="3"/>
  <c r="C142" i="3"/>
  <c r="G142" i="3" s="1"/>
  <c r="F141" i="3"/>
  <c r="E141" i="3"/>
  <c r="G141" i="3" s="1"/>
  <c r="D141" i="3"/>
  <c r="C141" i="3"/>
  <c r="F140" i="3"/>
  <c r="E140" i="3"/>
  <c r="D140" i="3"/>
  <c r="G140" i="3" s="1"/>
  <c r="C140" i="3"/>
  <c r="F139" i="3"/>
  <c r="E139" i="3"/>
  <c r="D139" i="3"/>
  <c r="C139" i="3"/>
  <c r="G139" i="3" s="1"/>
  <c r="F138" i="3"/>
  <c r="E138" i="3"/>
  <c r="D138" i="3"/>
  <c r="C138" i="3"/>
  <c r="G138" i="3" s="1"/>
  <c r="G137" i="3"/>
  <c r="F137" i="3"/>
  <c r="E137" i="3"/>
  <c r="D137" i="3"/>
  <c r="C137" i="3"/>
  <c r="F136" i="3"/>
  <c r="E136" i="3"/>
  <c r="D136" i="3"/>
  <c r="C136" i="3"/>
  <c r="G136" i="3" s="1"/>
  <c r="F135" i="3"/>
  <c r="E135" i="3"/>
  <c r="G135" i="3" s="1"/>
  <c r="D135" i="3"/>
  <c r="C135" i="3"/>
  <c r="F134" i="3"/>
  <c r="E134" i="3"/>
  <c r="D134" i="3"/>
  <c r="G134" i="3" s="1"/>
  <c r="C134" i="3"/>
  <c r="F133" i="3"/>
  <c r="E133" i="3"/>
  <c r="D133" i="3"/>
  <c r="C133" i="3"/>
  <c r="G133" i="3" s="1"/>
  <c r="F132" i="3"/>
  <c r="E132" i="3"/>
  <c r="D132" i="3"/>
  <c r="C132" i="3"/>
  <c r="G132" i="3" s="1"/>
  <c r="G131" i="3"/>
  <c r="F131" i="3"/>
  <c r="E131" i="3"/>
  <c r="D131" i="3"/>
  <c r="C131" i="3"/>
  <c r="F130" i="3"/>
  <c r="E130" i="3"/>
  <c r="D130" i="3"/>
  <c r="C130" i="3"/>
  <c r="G130" i="3" s="1"/>
  <c r="F129" i="3"/>
  <c r="E129" i="3"/>
  <c r="G129" i="3" s="1"/>
  <c r="D129" i="3"/>
  <c r="C129" i="3"/>
  <c r="F128" i="3"/>
  <c r="E128" i="3"/>
  <c r="D128" i="3"/>
  <c r="G128" i="3" s="1"/>
  <c r="C128" i="3"/>
  <c r="F127" i="3"/>
  <c r="E127" i="3"/>
  <c r="D127" i="3"/>
  <c r="C127" i="3"/>
  <c r="G127" i="3" s="1"/>
  <c r="F126" i="3"/>
  <c r="E126" i="3"/>
  <c r="D126" i="3"/>
  <c r="C126" i="3"/>
  <c r="G126" i="3" s="1"/>
  <c r="G125" i="3"/>
  <c r="F125" i="3"/>
  <c r="E125" i="3"/>
  <c r="D125" i="3"/>
  <c r="C125" i="3"/>
  <c r="F124" i="3"/>
  <c r="E124" i="3"/>
  <c r="D124" i="3"/>
  <c r="C124" i="3"/>
  <c r="G124" i="3" s="1"/>
  <c r="F123" i="3"/>
  <c r="E123" i="3"/>
  <c r="G123" i="3" s="1"/>
  <c r="D123" i="3"/>
  <c r="C123" i="3"/>
  <c r="F122" i="3"/>
  <c r="E122" i="3"/>
  <c r="D122" i="3"/>
  <c r="G122" i="3" s="1"/>
  <c r="C122" i="3"/>
  <c r="F121" i="3"/>
  <c r="E121" i="3"/>
  <c r="D121" i="3"/>
  <c r="C121" i="3"/>
  <c r="G121" i="3" s="1"/>
  <c r="F120" i="3"/>
  <c r="E120" i="3"/>
  <c r="D120" i="3"/>
  <c r="C120" i="3"/>
  <c r="G120" i="3" s="1"/>
  <c r="G119" i="3"/>
  <c r="F119" i="3"/>
  <c r="E119" i="3"/>
  <c r="D119" i="3"/>
  <c r="C119" i="3"/>
  <c r="F118" i="3"/>
  <c r="E118" i="3"/>
  <c r="D118" i="3"/>
  <c r="C118" i="3"/>
  <c r="G118" i="3" s="1"/>
  <c r="F117" i="3"/>
  <c r="E117" i="3"/>
  <c r="G117" i="3" s="1"/>
  <c r="D117" i="3"/>
  <c r="C117" i="3"/>
  <c r="F116" i="3"/>
  <c r="E116" i="3"/>
  <c r="D116" i="3"/>
  <c r="G116" i="3" s="1"/>
  <c r="C116" i="3"/>
  <c r="F115" i="3"/>
  <c r="E115" i="3"/>
  <c r="D115" i="3"/>
  <c r="C115" i="3"/>
  <c r="G115" i="3" s="1"/>
  <c r="F114" i="3"/>
  <c r="E114" i="3"/>
  <c r="D114" i="3"/>
  <c r="C114" i="3"/>
  <c r="G114" i="3" s="1"/>
  <c r="G113" i="3"/>
  <c r="F113" i="3"/>
  <c r="E113" i="3"/>
  <c r="D113" i="3"/>
  <c r="C113" i="3"/>
  <c r="F112" i="3"/>
  <c r="E112" i="3"/>
  <c r="D112" i="3"/>
  <c r="C112" i="3"/>
  <c r="G112" i="3" s="1"/>
  <c r="F111" i="3"/>
  <c r="E111" i="3"/>
  <c r="G111" i="3" s="1"/>
  <c r="D111" i="3"/>
  <c r="C111" i="3"/>
  <c r="F110" i="3"/>
  <c r="E110" i="3"/>
  <c r="D110" i="3"/>
  <c r="G110" i="3" s="1"/>
  <c r="C110" i="3"/>
  <c r="F109" i="3"/>
  <c r="E109" i="3"/>
  <c r="D109" i="3"/>
  <c r="C109" i="3"/>
  <c r="G109" i="3" s="1"/>
  <c r="F108" i="3"/>
  <c r="E108" i="3"/>
  <c r="D108" i="3"/>
  <c r="C108" i="3"/>
  <c r="G108" i="3" s="1"/>
  <c r="G107" i="3"/>
  <c r="F107" i="3"/>
  <c r="E107" i="3"/>
  <c r="D107" i="3"/>
  <c r="C107" i="3"/>
  <c r="F106" i="3"/>
  <c r="E106" i="3"/>
  <c r="D106" i="3"/>
  <c r="C106" i="3"/>
  <c r="G106" i="3" s="1"/>
  <c r="F105" i="3"/>
  <c r="E105" i="3"/>
  <c r="G105" i="3" s="1"/>
  <c r="D105" i="3"/>
  <c r="C105" i="3"/>
  <c r="F104" i="3"/>
  <c r="E104" i="3"/>
  <c r="D104" i="3"/>
  <c r="G104" i="3" s="1"/>
  <c r="C104" i="3"/>
  <c r="F103" i="3"/>
  <c r="E103" i="3"/>
  <c r="D103" i="3"/>
  <c r="C103" i="3"/>
  <c r="G103" i="3" s="1"/>
  <c r="F102" i="3"/>
  <c r="E102" i="3"/>
  <c r="D102" i="3"/>
  <c r="C102" i="3"/>
  <c r="G102" i="3" s="1"/>
  <c r="G101" i="3"/>
  <c r="F101" i="3"/>
  <c r="E101" i="3"/>
  <c r="D101" i="3"/>
  <c r="C101" i="3"/>
  <c r="F100" i="3"/>
  <c r="E100" i="3"/>
  <c r="D100" i="3"/>
  <c r="C100" i="3"/>
  <c r="G100" i="3" s="1"/>
  <c r="F99" i="3"/>
  <c r="E99" i="3"/>
  <c r="G99" i="3" s="1"/>
  <c r="D99" i="3"/>
  <c r="C99" i="3"/>
  <c r="F98" i="3"/>
  <c r="E98" i="3"/>
  <c r="D98" i="3"/>
  <c r="G98" i="3" s="1"/>
  <c r="C98" i="3"/>
  <c r="F97" i="3"/>
  <c r="E97" i="3"/>
  <c r="D97" i="3"/>
  <c r="C97" i="3"/>
  <c r="G97" i="3" s="1"/>
  <c r="F96" i="3"/>
  <c r="E96" i="3"/>
  <c r="D96" i="3"/>
  <c r="C96" i="3"/>
  <c r="G96" i="3" s="1"/>
  <c r="G95" i="3"/>
  <c r="F95" i="3"/>
  <c r="E95" i="3"/>
  <c r="D95" i="3"/>
  <c r="C95" i="3"/>
  <c r="F94" i="3"/>
  <c r="E94" i="3"/>
  <c r="D94" i="3"/>
  <c r="C94" i="3"/>
  <c r="G94" i="3" s="1"/>
  <c r="F93" i="3"/>
  <c r="E93" i="3"/>
  <c r="G93" i="3" s="1"/>
  <c r="D93" i="3"/>
  <c r="C93" i="3"/>
  <c r="F92" i="3"/>
  <c r="E92" i="3"/>
  <c r="D92" i="3"/>
  <c r="G92" i="3" s="1"/>
  <c r="C92" i="3"/>
  <c r="F91" i="3"/>
  <c r="E91" i="3"/>
  <c r="D91" i="3"/>
  <c r="C91" i="3"/>
  <c r="G91" i="3" s="1"/>
  <c r="F90" i="3"/>
  <c r="E90" i="3"/>
  <c r="D90" i="3"/>
  <c r="C90" i="3"/>
  <c r="G90" i="3" s="1"/>
  <c r="G89" i="3"/>
  <c r="F89" i="3"/>
  <c r="E89" i="3"/>
  <c r="D89" i="3"/>
  <c r="C89" i="3"/>
  <c r="F88" i="3"/>
  <c r="E88" i="3"/>
  <c r="D88" i="3"/>
  <c r="C88" i="3"/>
  <c r="G88" i="3" s="1"/>
  <c r="F87" i="3"/>
  <c r="E87" i="3"/>
  <c r="G87" i="3" s="1"/>
  <c r="D87" i="3"/>
  <c r="C87" i="3"/>
  <c r="F86" i="3"/>
  <c r="E86" i="3"/>
  <c r="D86" i="3"/>
  <c r="G86" i="3" s="1"/>
  <c r="C86" i="3"/>
  <c r="F85" i="3"/>
  <c r="E85" i="3"/>
  <c r="D85" i="3"/>
  <c r="C85" i="3"/>
  <c r="G85" i="3" s="1"/>
  <c r="F84" i="3"/>
  <c r="E84" i="3"/>
  <c r="D84" i="3"/>
  <c r="C84" i="3"/>
  <c r="G84" i="3" s="1"/>
  <c r="G83" i="3"/>
  <c r="F83" i="3"/>
  <c r="E83" i="3"/>
  <c r="D83" i="3"/>
  <c r="C83" i="3"/>
  <c r="F82" i="3"/>
  <c r="E82" i="3"/>
  <c r="D82" i="3"/>
  <c r="C82" i="3"/>
  <c r="G82" i="3" s="1"/>
  <c r="F81" i="3"/>
  <c r="E81" i="3"/>
  <c r="G81" i="3" s="1"/>
  <c r="D81" i="3"/>
  <c r="C81" i="3"/>
  <c r="F80" i="3"/>
  <c r="E80" i="3"/>
  <c r="D80" i="3"/>
  <c r="G80" i="3" s="1"/>
  <c r="C80" i="3"/>
  <c r="F79" i="3"/>
  <c r="E79" i="3"/>
  <c r="D79" i="3"/>
  <c r="C79" i="3"/>
  <c r="G79" i="3" s="1"/>
  <c r="F78" i="3"/>
  <c r="E78" i="3"/>
  <c r="D78" i="3"/>
  <c r="C78" i="3"/>
  <c r="G78" i="3" s="1"/>
  <c r="G77" i="3"/>
  <c r="F77" i="3"/>
  <c r="E77" i="3"/>
  <c r="D77" i="3"/>
  <c r="C77" i="3"/>
  <c r="F76" i="3"/>
  <c r="E76" i="3"/>
  <c r="D76" i="3"/>
  <c r="C76" i="3"/>
  <c r="G76" i="3" s="1"/>
  <c r="F75" i="3"/>
  <c r="E75" i="3"/>
  <c r="G75" i="3" s="1"/>
  <c r="D75" i="3"/>
  <c r="C75" i="3"/>
  <c r="F74" i="3"/>
  <c r="E74" i="3"/>
  <c r="D74" i="3"/>
  <c r="G74" i="3" s="1"/>
  <c r="C74" i="3"/>
  <c r="F73" i="3"/>
  <c r="E73" i="3"/>
  <c r="D73" i="3"/>
  <c r="C73" i="3"/>
  <c r="G73" i="3" s="1"/>
  <c r="F72" i="3"/>
  <c r="E72" i="3"/>
  <c r="D72" i="3"/>
  <c r="C72" i="3"/>
  <c r="G72" i="3" s="1"/>
  <c r="G71" i="3"/>
  <c r="F71" i="3"/>
  <c r="E71" i="3"/>
  <c r="D71" i="3"/>
  <c r="C71" i="3"/>
  <c r="F70" i="3"/>
  <c r="E70" i="3"/>
  <c r="D70" i="3"/>
  <c r="C70" i="3"/>
  <c r="G70" i="3" s="1"/>
  <c r="F69" i="3"/>
  <c r="E69" i="3"/>
  <c r="G69" i="3" s="1"/>
  <c r="D69" i="3"/>
  <c r="C69" i="3"/>
  <c r="F68" i="3"/>
  <c r="E68" i="3"/>
  <c r="D68" i="3"/>
  <c r="G68" i="3" s="1"/>
  <c r="C68" i="3"/>
  <c r="F67" i="3"/>
  <c r="E67" i="3"/>
  <c r="D67" i="3"/>
  <c r="C67" i="3"/>
  <c r="G67" i="3" s="1"/>
  <c r="F66" i="3"/>
  <c r="E66" i="3"/>
  <c r="D66" i="3"/>
  <c r="C66" i="3"/>
  <c r="G66" i="3" s="1"/>
  <c r="G65" i="3"/>
  <c r="F65" i="3"/>
  <c r="E65" i="3"/>
  <c r="D65" i="3"/>
  <c r="C65" i="3"/>
  <c r="F64" i="3"/>
  <c r="E64" i="3"/>
  <c r="D64" i="3"/>
  <c r="C64" i="3"/>
  <c r="G64" i="3" s="1"/>
  <c r="F63" i="3"/>
  <c r="E63" i="3"/>
  <c r="G63" i="3" s="1"/>
  <c r="D63" i="3"/>
  <c r="C63" i="3"/>
  <c r="F62" i="3"/>
  <c r="E62" i="3"/>
  <c r="D62" i="3"/>
  <c r="G62" i="3" s="1"/>
  <c r="C62" i="3"/>
  <c r="F61" i="3"/>
  <c r="E61" i="3"/>
  <c r="D61" i="3"/>
  <c r="C61" i="3"/>
  <c r="G61" i="3" s="1"/>
  <c r="F60" i="3"/>
  <c r="E60" i="3"/>
  <c r="D60" i="3"/>
  <c r="C60" i="3"/>
  <c r="G60" i="3" s="1"/>
  <c r="G59" i="3"/>
  <c r="F59" i="3"/>
  <c r="E59" i="3"/>
  <c r="D59" i="3"/>
  <c r="C59" i="3"/>
  <c r="F58" i="3"/>
  <c r="E58" i="3"/>
  <c r="D58" i="3"/>
  <c r="C58" i="3"/>
  <c r="G58" i="3" s="1"/>
  <c r="F57" i="3"/>
  <c r="E57" i="3"/>
  <c r="G57" i="3" s="1"/>
  <c r="D57" i="3"/>
  <c r="C57" i="3"/>
  <c r="F56" i="3"/>
  <c r="E56" i="3"/>
  <c r="D56" i="3"/>
  <c r="G56" i="3" s="1"/>
  <c r="C56" i="3"/>
  <c r="F55" i="3"/>
  <c r="E55" i="3"/>
  <c r="D55" i="3"/>
  <c r="C55" i="3"/>
  <c r="G55" i="3" s="1"/>
  <c r="F54" i="3"/>
  <c r="E54" i="3"/>
  <c r="D54" i="3"/>
  <c r="C54" i="3"/>
  <c r="G54" i="3" s="1"/>
  <c r="G53" i="3"/>
  <c r="F53" i="3"/>
  <c r="E53" i="3"/>
  <c r="D53" i="3"/>
  <c r="C53" i="3"/>
  <c r="F52" i="3"/>
  <c r="E52" i="3"/>
  <c r="D52" i="3"/>
  <c r="C52" i="3"/>
  <c r="G52" i="3" s="1"/>
  <c r="F51" i="3"/>
  <c r="E51" i="3"/>
  <c r="G51" i="3" s="1"/>
  <c r="D51" i="3"/>
  <c r="C51" i="3"/>
  <c r="F50" i="3"/>
  <c r="E50" i="3"/>
  <c r="D50" i="3"/>
  <c r="G50" i="3" s="1"/>
  <c r="C50" i="3"/>
  <c r="F49" i="3"/>
  <c r="E49" i="3"/>
  <c r="D49" i="3"/>
  <c r="C49" i="3"/>
  <c r="G49" i="3" s="1"/>
  <c r="F48" i="3"/>
  <c r="E48" i="3"/>
  <c r="D48" i="3"/>
  <c r="C48" i="3"/>
  <c r="G48" i="3" s="1"/>
  <c r="G47" i="3"/>
  <c r="F47" i="3"/>
  <c r="E47" i="3"/>
  <c r="D47" i="3"/>
  <c r="C47" i="3"/>
  <c r="F46" i="3"/>
  <c r="E46" i="3"/>
  <c r="D46" i="3"/>
  <c r="C46" i="3"/>
  <c r="G46" i="3" s="1"/>
  <c r="F45" i="3"/>
  <c r="E45" i="3"/>
  <c r="G45" i="3" s="1"/>
  <c r="D45" i="3"/>
  <c r="C45" i="3"/>
  <c r="F44" i="3"/>
  <c r="E44" i="3"/>
  <c r="D44" i="3"/>
  <c r="G44" i="3" s="1"/>
  <c r="C44" i="3"/>
  <c r="F43" i="3"/>
  <c r="E43" i="3"/>
  <c r="D43" i="3"/>
  <c r="C43" i="3"/>
  <c r="G43" i="3" s="1"/>
  <c r="F42" i="3"/>
  <c r="E42" i="3"/>
  <c r="D42" i="3"/>
  <c r="C42" i="3"/>
  <c r="G42" i="3" s="1"/>
  <c r="G41" i="3"/>
  <c r="F41" i="3"/>
  <c r="E41" i="3"/>
  <c r="D41" i="3"/>
  <c r="C41" i="3"/>
  <c r="F40" i="3"/>
  <c r="E40" i="3"/>
  <c r="D40" i="3"/>
  <c r="C40" i="3"/>
  <c r="G40" i="3" s="1"/>
  <c r="F39" i="3"/>
  <c r="F175" i="3" s="1"/>
  <c r="E39" i="3"/>
  <c r="E175" i="3" s="1"/>
  <c r="D39" i="3"/>
  <c r="D175" i="3" s="1"/>
  <c r="C39" i="3"/>
  <c r="F37" i="3"/>
  <c r="E37" i="3"/>
  <c r="D37" i="3"/>
  <c r="C37" i="3"/>
  <c r="G37" i="3" s="1"/>
  <c r="F36" i="3"/>
  <c r="E36" i="3"/>
  <c r="D36" i="3"/>
  <c r="C36" i="3"/>
  <c r="G36" i="3" s="1"/>
  <c r="G35" i="3"/>
  <c r="F35" i="3"/>
  <c r="E35" i="3"/>
  <c r="D35" i="3"/>
  <c r="C35" i="3"/>
  <c r="F34" i="3"/>
  <c r="E34" i="3"/>
  <c r="D34" i="3"/>
  <c r="C34" i="3"/>
  <c r="G34" i="3" s="1"/>
  <c r="F33" i="3"/>
  <c r="E33" i="3"/>
  <c r="G33" i="3" s="1"/>
  <c r="D33" i="3"/>
  <c r="C33" i="3"/>
  <c r="F32" i="3"/>
  <c r="E32" i="3"/>
  <c r="D32" i="3"/>
  <c r="G32" i="3" s="1"/>
  <c r="C32" i="3"/>
  <c r="F31" i="3"/>
  <c r="E31" i="3"/>
  <c r="D31" i="3"/>
  <c r="C31" i="3"/>
  <c r="G31" i="3" s="1"/>
  <c r="F30" i="3"/>
  <c r="E30" i="3"/>
  <c r="D30" i="3"/>
  <c r="C30" i="3"/>
  <c r="G30" i="3" s="1"/>
  <c r="G29" i="3"/>
  <c r="F29" i="3"/>
  <c r="E29" i="3"/>
  <c r="D29" i="3"/>
  <c r="C29" i="3"/>
  <c r="F28" i="3"/>
  <c r="E28" i="3"/>
  <c r="D28" i="3"/>
  <c r="C28" i="3"/>
  <c r="G28" i="3" s="1"/>
  <c r="F27" i="3"/>
  <c r="E27" i="3"/>
  <c r="G27" i="3" s="1"/>
  <c r="D27" i="3"/>
  <c r="C27" i="3"/>
  <c r="F26" i="3"/>
  <c r="E26" i="3"/>
  <c r="D26" i="3"/>
  <c r="G26" i="3" s="1"/>
  <c r="C26" i="3"/>
  <c r="F25" i="3"/>
  <c r="E25" i="3"/>
  <c r="D25" i="3"/>
  <c r="C25" i="3"/>
  <c r="G25" i="3" s="1"/>
  <c r="F24" i="3"/>
  <c r="E24" i="3"/>
  <c r="D24" i="3"/>
  <c r="C24" i="3"/>
  <c r="G24" i="3" s="1"/>
  <c r="G23" i="3"/>
  <c r="F23" i="3"/>
  <c r="E23" i="3"/>
  <c r="D23" i="3"/>
  <c r="C23" i="3"/>
  <c r="F22" i="3"/>
  <c r="E22" i="3"/>
  <c r="D22" i="3"/>
  <c r="C22" i="3"/>
  <c r="G22" i="3" s="1"/>
  <c r="F21" i="3"/>
  <c r="E21" i="3"/>
  <c r="G21" i="3" s="1"/>
  <c r="D21" i="3"/>
  <c r="C21" i="3"/>
  <c r="F20" i="3"/>
  <c r="E20" i="3"/>
  <c r="D20" i="3"/>
  <c r="G20" i="3" s="1"/>
  <c r="C20" i="3"/>
  <c r="F19" i="3"/>
  <c r="E19" i="3"/>
  <c r="D19" i="3"/>
  <c r="C19" i="3"/>
  <c r="G19" i="3" s="1"/>
  <c r="F18" i="3"/>
  <c r="E18" i="3"/>
  <c r="D18" i="3"/>
  <c r="C18" i="3"/>
  <c r="G18" i="3" s="1"/>
  <c r="G17" i="3"/>
  <c r="F17" i="3"/>
  <c r="E17" i="3"/>
  <c r="D17" i="3"/>
  <c r="C17" i="3"/>
  <c r="F16" i="3"/>
  <c r="E16" i="3"/>
  <c r="D16" i="3"/>
  <c r="C16" i="3"/>
  <c r="G16" i="3" s="1"/>
  <c r="F15" i="3"/>
  <c r="E15" i="3"/>
  <c r="G15" i="3" s="1"/>
  <c r="D15" i="3"/>
  <c r="C15" i="3"/>
  <c r="F14" i="3"/>
  <c r="E14" i="3"/>
  <c r="D14" i="3"/>
  <c r="G14" i="3" s="1"/>
  <c r="C14" i="3"/>
  <c r="F13" i="3"/>
  <c r="E13" i="3"/>
  <c r="D13" i="3"/>
  <c r="C13" i="3"/>
  <c r="G13" i="3" s="1"/>
  <c r="F12" i="3"/>
  <c r="E12" i="3"/>
  <c r="D12" i="3"/>
  <c r="C12" i="3"/>
  <c r="G12" i="3" s="1"/>
  <c r="G11" i="3"/>
  <c r="F11" i="3"/>
  <c r="E11" i="3"/>
  <c r="D11" i="3"/>
  <c r="C11" i="3"/>
  <c r="F10" i="3"/>
  <c r="E10" i="3"/>
  <c r="D10" i="3"/>
  <c r="C10" i="3"/>
  <c r="G10" i="3" s="1"/>
  <c r="F9" i="3"/>
  <c r="E9" i="3"/>
  <c r="G9" i="3" s="1"/>
  <c r="D9" i="3"/>
  <c r="C9" i="3"/>
  <c r="F8" i="3"/>
  <c r="E8" i="3"/>
  <c r="D8" i="3"/>
  <c r="G8" i="3" s="1"/>
  <c r="C8" i="3"/>
  <c r="F7" i="3"/>
  <c r="F38" i="3" s="1"/>
  <c r="F4" i="3" s="1"/>
  <c r="E7" i="3"/>
  <c r="E38" i="3" s="1"/>
  <c r="D7" i="3"/>
  <c r="C7" i="3"/>
  <c r="G7" i="3" s="1"/>
  <c r="F6" i="3"/>
  <c r="E6" i="3"/>
  <c r="D6" i="3"/>
  <c r="G5" i="3"/>
  <c r="F5" i="3"/>
  <c r="E5" i="3"/>
  <c r="D5" i="3"/>
  <c r="C5" i="3"/>
  <c r="C6" i="3" s="1"/>
  <c r="AQ174" i="2"/>
  <c r="AM174" i="2" s="1"/>
  <c r="AN174" i="2"/>
  <c r="AK174" i="2"/>
  <c r="AJ174" i="2"/>
  <c r="AI174" i="2"/>
  <c r="AH174" i="2"/>
  <c r="AS174" i="2" s="1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D174" i="2"/>
  <c r="C174" i="2"/>
  <c r="E174" i="2" s="1"/>
  <c r="AL174" i="2" s="1"/>
  <c r="AS173" i="2"/>
  <c r="AQ173" i="2"/>
  <c r="AM173" i="2" s="1"/>
  <c r="AN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D173" i="2"/>
  <c r="E173" i="2" s="1"/>
  <c r="AL173" i="2" s="1"/>
  <c r="C173" i="2"/>
  <c r="AQ172" i="2"/>
  <c r="AN172" i="2"/>
  <c r="AM172" i="2"/>
  <c r="AK172" i="2"/>
  <c r="AJ172" i="2"/>
  <c r="AS172" i="2" s="1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D172" i="2"/>
  <c r="C172" i="2"/>
  <c r="E172" i="2" s="1"/>
  <c r="AL172" i="2" s="1"/>
  <c r="AQ171" i="2"/>
  <c r="AM171" i="2" s="1"/>
  <c r="AN171" i="2"/>
  <c r="AK171" i="2"/>
  <c r="AJ171" i="2"/>
  <c r="AI171" i="2"/>
  <c r="AH171" i="2"/>
  <c r="AS171" i="2" s="1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D171" i="2"/>
  <c r="C171" i="2"/>
  <c r="E171" i="2" s="1"/>
  <c r="AL171" i="2" s="1"/>
  <c r="AQ170" i="2"/>
  <c r="AN170" i="2"/>
  <c r="AM170" i="2"/>
  <c r="AK170" i="2"/>
  <c r="AJ170" i="2"/>
  <c r="AI170" i="2"/>
  <c r="AS170" i="2" s="1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AL170" i="2" s="1"/>
  <c r="D170" i="2"/>
  <c r="C170" i="2"/>
  <c r="AQ169" i="2"/>
  <c r="AM169" i="2" s="1"/>
  <c r="AN169" i="2"/>
  <c r="AK169" i="2"/>
  <c r="AJ169" i="2"/>
  <c r="AS169" i="2" s="1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D169" i="2"/>
  <c r="C169" i="2"/>
  <c r="E169" i="2" s="1"/>
  <c r="AQ168" i="2"/>
  <c r="AM168" i="2" s="1"/>
  <c r="AN168" i="2"/>
  <c r="AK168" i="2"/>
  <c r="AJ168" i="2"/>
  <c r="AI168" i="2"/>
  <c r="AH168" i="2"/>
  <c r="AG168" i="2"/>
  <c r="AF168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D168" i="2"/>
  <c r="C168" i="2"/>
  <c r="E168" i="2" s="1"/>
  <c r="AS167" i="2"/>
  <c r="AQ167" i="2"/>
  <c r="AM167" i="2" s="1"/>
  <c r="AN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D167" i="2"/>
  <c r="E167" i="2" s="1"/>
  <c r="AL167" i="2" s="1"/>
  <c r="C167" i="2"/>
  <c r="AQ166" i="2"/>
  <c r="AN166" i="2"/>
  <c r="AM166" i="2"/>
  <c r="AK166" i="2"/>
  <c r="AJ166" i="2"/>
  <c r="AS166" i="2" s="1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D166" i="2"/>
  <c r="C166" i="2"/>
  <c r="E166" i="2" s="1"/>
  <c r="AL166" i="2" s="1"/>
  <c r="AQ165" i="2"/>
  <c r="AM165" i="2" s="1"/>
  <c r="AN165" i="2"/>
  <c r="AK165" i="2"/>
  <c r="AJ165" i="2"/>
  <c r="AI165" i="2"/>
  <c r="AH165" i="2"/>
  <c r="AS165" i="2" s="1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D165" i="2"/>
  <c r="C165" i="2"/>
  <c r="AQ164" i="2"/>
  <c r="AO164" i="2"/>
  <c r="AN164" i="2"/>
  <c r="AM164" i="2"/>
  <c r="AK164" i="2"/>
  <c r="AJ164" i="2"/>
  <c r="AI164" i="2"/>
  <c r="AS164" i="2" s="1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AL164" i="2" s="1"/>
  <c r="AR164" i="2" s="1"/>
  <c r="AT164" i="2" s="1"/>
  <c r="D164" i="2"/>
  <c r="C164" i="2"/>
  <c r="AQ163" i="2"/>
  <c r="AM163" i="2" s="1"/>
  <c r="AN163" i="2"/>
  <c r="AK163" i="2"/>
  <c r="AJ163" i="2"/>
  <c r="AS163" i="2" s="1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D163" i="2"/>
  <c r="C163" i="2"/>
  <c r="E163" i="2" s="1"/>
  <c r="AL163" i="2" s="1"/>
  <c r="AQ162" i="2"/>
  <c r="AM162" i="2" s="1"/>
  <c r="AN162" i="2"/>
  <c r="AK162" i="2"/>
  <c r="AJ162" i="2"/>
  <c r="AI162" i="2"/>
  <c r="AH162" i="2"/>
  <c r="AS162" i="2" s="1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D162" i="2"/>
  <c r="C162" i="2"/>
  <c r="E162" i="2" s="1"/>
  <c r="AL162" i="2" s="1"/>
  <c r="AO162" i="2" s="1"/>
  <c r="AS161" i="2"/>
  <c r="AQ161" i="2"/>
  <c r="AM161" i="2" s="1"/>
  <c r="AN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D161" i="2"/>
  <c r="E161" i="2" s="1"/>
  <c r="AL161" i="2" s="1"/>
  <c r="C161" i="2"/>
  <c r="AQ160" i="2"/>
  <c r="AN160" i="2"/>
  <c r="AM160" i="2"/>
  <c r="AK160" i="2"/>
  <c r="AJ160" i="2"/>
  <c r="AS160" i="2" s="1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D160" i="2"/>
  <c r="C160" i="2"/>
  <c r="E160" i="2" s="1"/>
  <c r="AQ159" i="2"/>
  <c r="AM159" i="2" s="1"/>
  <c r="AN159" i="2"/>
  <c r="AK159" i="2"/>
  <c r="AJ159" i="2"/>
  <c r="AI159" i="2"/>
  <c r="AH159" i="2"/>
  <c r="AS159" i="2" s="1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D159" i="2"/>
  <c r="C159" i="2"/>
  <c r="E159" i="2" s="1"/>
  <c r="AL159" i="2" s="1"/>
  <c r="AQ158" i="2"/>
  <c r="AO158" i="2"/>
  <c r="AN158" i="2"/>
  <c r="AM158" i="2"/>
  <c r="AK158" i="2"/>
  <c r="AJ158" i="2"/>
  <c r="AI158" i="2"/>
  <c r="AS158" i="2" s="1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AL158" i="2" s="1"/>
  <c r="AR158" i="2" s="1"/>
  <c r="AT158" i="2" s="1"/>
  <c r="D158" i="2"/>
  <c r="C158" i="2"/>
  <c r="AQ157" i="2"/>
  <c r="AM157" i="2" s="1"/>
  <c r="AN157" i="2"/>
  <c r="AK157" i="2"/>
  <c r="AJ157" i="2"/>
  <c r="AS157" i="2" s="1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D157" i="2"/>
  <c r="C157" i="2"/>
  <c r="E157" i="2" s="1"/>
  <c r="AQ156" i="2"/>
  <c r="AM156" i="2" s="1"/>
  <c r="AN156" i="2"/>
  <c r="AK156" i="2"/>
  <c r="AJ156" i="2"/>
  <c r="AI156" i="2"/>
  <c r="AH156" i="2"/>
  <c r="AS156" i="2" s="1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D156" i="2"/>
  <c r="C156" i="2"/>
  <c r="E156" i="2" s="1"/>
  <c r="AL156" i="2" s="1"/>
  <c r="AO156" i="2" s="1"/>
  <c r="AS155" i="2"/>
  <c r="AQ155" i="2"/>
  <c r="AM155" i="2" s="1"/>
  <c r="AN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AL155" i="2" s="1"/>
  <c r="G155" i="2"/>
  <c r="F155" i="2"/>
  <c r="D155" i="2"/>
  <c r="E155" i="2" s="1"/>
  <c r="C155" i="2"/>
  <c r="AQ154" i="2"/>
  <c r="AN154" i="2"/>
  <c r="AM154" i="2"/>
  <c r="AK154" i="2"/>
  <c r="AJ154" i="2"/>
  <c r="AS154" i="2" s="1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D154" i="2"/>
  <c r="C154" i="2"/>
  <c r="E154" i="2" s="1"/>
  <c r="AL154" i="2" s="1"/>
  <c r="AQ153" i="2"/>
  <c r="AM153" i="2" s="1"/>
  <c r="AN153" i="2"/>
  <c r="AK153" i="2"/>
  <c r="AJ153" i="2"/>
  <c r="AI153" i="2"/>
  <c r="AH153" i="2"/>
  <c r="AS153" i="2" s="1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D153" i="2"/>
  <c r="C153" i="2"/>
  <c r="E153" i="2" s="1"/>
  <c r="AL153" i="2" s="1"/>
  <c r="AQ152" i="2"/>
  <c r="AO152" i="2"/>
  <c r="AN152" i="2"/>
  <c r="AM152" i="2"/>
  <c r="AK152" i="2"/>
  <c r="AJ152" i="2"/>
  <c r="AI152" i="2"/>
  <c r="AS152" i="2" s="1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AL152" i="2" s="1"/>
  <c r="AR152" i="2" s="1"/>
  <c r="AT152" i="2" s="1"/>
  <c r="D152" i="2"/>
  <c r="C152" i="2"/>
  <c r="AQ151" i="2"/>
  <c r="AM151" i="2" s="1"/>
  <c r="AN151" i="2"/>
  <c r="AK151" i="2"/>
  <c r="AJ151" i="2"/>
  <c r="AS151" i="2" s="1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D151" i="2"/>
  <c r="C151" i="2"/>
  <c r="E151" i="2" s="1"/>
  <c r="AQ150" i="2"/>
  <c r="AM150" i="2" s="1"/>
  <c r="AN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D150" i="2"/>
  <c r="C150" i="2"/>
  <c r="E150" i="2" s="1"/>
  <c r="AS149" i="2"/>
  <c r="AQ149" i="2"/>
  <c r="AM149" i="2" s="1"/>
  <c r="AN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AL149" i="2" s="1"/>
  <c r="G149" i="2"/>
  <c r="F149" i="2"/>
  <c r="E149" i="2"/>
  <c r="D149" i="2"/>
  <c r="C149" i="2"/>
  <c r="AQ148" i="2"/>
  <c r="AN148" i="2"/>
  <c r="AM148" i="2"/>
  <c r="AK148" i="2"/>
  <c r="AJ148" i="2"/>
  <c r="AS148" i="2" s="1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D148" i="2"/>
  <c r="C148" i="2"/>
  <c r="E148" i="2" s="1"/>
  <c r="AQ147" i="2"/>
  <c r="AM147" i="2" s="1"/>
  <c r="AN147" i="2"/>
  <c r="AK147" i="2"/>
  <c r="AJ147" i="2"/>
  <c r="AI147" i="2"/>
  <c r="AH147" i="2"/>
  <c r="AS147" i="2" s="1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D147" i="2"/>
  <c r="C147" i="2"/>
  <c r="AQ146" i="2"/>
  <c r="AM146" i="2" s="1"/>
  <c r="AN146" i="2"/>
  <c r="AK146" i="2"/>
  <c r="AJ146" i="2"/>
  <c r="AI146" i="2"/>
  <c r="AS146" i="2" s="1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D146" i="2"/>
  <c r="C146" i="2"/>
  <c r="E146" i="2" s="1"/>
  <c r="AL146" i="2" s="1"/>
  <c r="AQ145" i="2"/>
  <c r="AM145" i="2" s="1"/>
  <c r="AN145" i="2"/>
  <c r="AK145" i="2"/>
  <c r="AJ145" i="2"/>
  <c r="AI145" i="2"/>
  <c r="AH145" i="2"/>
  <c r="AS145" i="2" s="1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D145" i="2"/>
  <c r="C145" i="2"/>
  <c r="E145" i="2" s="1"/>
  <c r="AL145" i="2" s="1"/>
  <c r="AQ144" i="2"/>
  <c r="AM144" i="2" s="1"/>
  <c r="AN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AL144" i="2" s="1"/>
  <c r="AR144" i="2" s="1"/>
  <c r="D144" i="2"/>
  <c r="C144" i="2"/>
  <c r="AQ143" i="2"/>
  <c r="AM143" i="2" s="1"/>
  <c r="AN143" i="2"/>
  <c r="AK143" i="2"/>
  <c r="AJ143" i="2"/>
  <c r="AS143" i="2" s="1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AL143" i="2" s="1"/>
  <c r="G143" i="2"/>
  <c r="F143" i="2"/>
  <c r="D143" i="2"/>
  <c r="E143" i="2" s="1"/>
  <c r="C143" i="2"/>
  <c r="AQ142" i="2"/>
  <c r="AM142" i="2" s="1"/>
  <c r="AP142" i="2"/>
  <c r="AN142" i="2"/>
  <c r="AK142" i="2"/>
  <c r="AJ142" i="2"/>
  <c r="AI142" i="2"/>
  <c r="AH142" i="2"/>
  <c r="AS142" i="2" s="1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D142" i="2"/>
  <c r="C142" i="2"/>
  <c r="E142" i="2" s="1"/>
  <c r="AL142" i="2" s="1"/>
  <c r="AQ141" i="2"/>
  <c r="AN141" i="2"/>
  <c r="AM141" i="2"/>
  <c r="AK141" i="2"/>
  <c r="AJ141" i="2"/>
  <c r="AI141" i="2"/>
  <c r="AS141" i="2" s="1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D141" i="2"/>
  <c r="C141" i="2"/>
  <c r="E141" i="2" s="1"/>
  <c r="AL141" i="2" s="1"/>
  <c r="AQ140" i="2"/>
  <c r="AM140" i="2" s="1"/>
  <c r="AN140" i="2"/>
  <c r="AK140" i="2"/>
  <c r="AJ140" i="2"/>
  <c r="AI140" i="2"/>
  <c r="AH140" i="2"/>
  <c r="AS140" i="2" s="1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D140" i="2"/>
  <c r="C140" i="2"/>
  <c r="E140" i="2" s="1"/>
  <c r="AL140" i="2" s="1"/>
  <c r="AQ139" i="2"/>
  <c r="AM139" i="2" s="1"/>
  <c r="AN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AL139" i="2" s="1"/>
  <c r="AR139" i="2" s="1"/>
  <c r="D139" i="2"/>
  <c r="C139" i="2"/>
  <c r="AS138" i="2"/>
  <c r="AQ138" i="2"/>
  <c r="AM138" i="2" s="1"/>
  <c r="AN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AL138" i="2" s="1"/>
  <c r="G138" i="2"/>
  <c r="F138" i="2"/>
  <c r="E138" i="2"/>
  <c r="D138" i="2"/>
  <c r="C138" i="2"/>
  <c r="AQ137" i="2"/>
  <c r="AN137" i="2"/>
  <c r="AM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D137" i="2"/>
  <c r="C137" i="2"/>
  <c r="E137" i="2" s="1"/>
  <c r="AQ136" i="2"/>
  <c r="AN136" i="2"/>
  <c r="AM136" i="2"/>
  <c r="AK136" i="2"/>
  <c r="AJ136" i="2"/>
  <c r="AI136" i="2"/>
  <c r="AH136" i="2"/>
  <c r="AS136" i="2" s="1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D136" i="2"/>
  <c r="C136" i="2"/>
  <c r="E136" i="2" s="1"/>
  <c r="AL136" i="2" s="1"/>
  <c r="AS135" i="2"/>
  <c r="AQ135" i="2"/>
  <c r="AN135" i="2"/>
  <c r="AM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D135" i="2"/>
  <c r="C135" i="2"/>
  <c r="E135" i="2" s="1"/>
  <c r="AL135" i="2" s="1"/>
  <c r="AQ134" i="2"/>
  <c r="AM134" i="2" s="1"/>
  <c r="AN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D134" i="2"/>
  <c r="C134" i="2"/>
  <c r="E134" i="2" s="1"/>
  <c r="AQ133" i="2"/>
  <c r="AM133" i="2" s="1"/>
  <c r="AN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D133" i="2"/>
  <c r="E133" i="2" s="1"/>
  <c r="AL133" i="2" s="1"/>
  <c r="C133" i="2"/>
  <c r="AQ132" i="2"/>
  <c r="AM132" i="2" s="1"/>
  <c r="AN132" i="2"/>
  <c r="AK132" i="2"/>
  <c r="AJ132" i="2"/>
  <c r="AI132" i="2"/>
  <c r="AS132" i="2" s="1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AL132" i="2" s="1"/>
  <c r="D132" i="2"/>
  <c r="C132" i="2"/>
  <c r="AQ131" i="2"/>
  <c r="AM131" i="2" s="1"/>
  <c r="AN131" i="2"/>
  <c r="AK131" i="2"/>
  <c r="AS131" i="2" s="1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D131" i="2"/>
  <c r="C131" i="2"/>
  <c r="AQ130" i="2"/>
  <c r="AN130" i="2"/>
  <c r="AM130" i="2"/>
  <c r="AK130" i="2"/>
  <c r="AJ130" i="2"/>
  <c r="AI130" i="2"/>
  <c r="AS130" i="2" s="1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AL130" i="2" s="1"/>
  <c r="D130" i="2"/>
  <c r="C130" i="2"/>
  <c r="AQ129" i="2"/>
  <c r="AM129" i="2" s="1"/>
  <c r="AN129" i="2"/>
  <c r="AK129" i="2"/>
  <c r="AJ129" i="2"/>
  <c r="AS129" i="2" s="1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D129" i="2"/>
  <c r="C129" i="2"/>
  <c r="E129" i="2" s="1"/>
  <c r="AL129" i="2" s="1"/>
  <c r="AQ128" i="2"/>
  <c r="AN128" i="2"/>
  <c r="AM128" i="2"/>
  <c r="AK128" i="2"/>
  <c r="AS128" i="2" s="1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D128" i="2"/>
  <c r="C128" i="2"/>
  <c r="E128" i="2" s="1"/>
  <c r="AL128" i="2" s="1"/>
  <c r="AS127" i="2"/>
  <c r="AQ127" i="2"/>
  <c r="AM127" i="2" s="1"/>
  <c r="AN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D127" i="2"/>
  <c r="C127" i="2"/>
  <c r="E127" i="2" s="1"/>
  <c r="AL127" i="2" s="1"/>
  <c r="AQ126" i="2"/>
  <c r="AN126" i="2"/>
  <c r="AM126" i="2"/>
  <c r="AK126" i="2"/>
  <c r="AJ126" i="2"/>
  <c r="AI126" i="2"/>
  <c r="AH126" i="2"/>
  <c r="AS126" i="2" s="1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D126" i="2"/>
  <c r="C126" i="2"/>
  <c r="E126" i="2" s="1"/>
  <c r="AL126" i="2" s="1"/>
  <c r="AQ125" i="2"/>
  <c r="AM125" i="2" s="1"/>
  <c r="AN125" i="2"/>
  <c r="AK125" i="2"/>
  <c r="AJ125" i="2"/>
  <c r="AI125" i="2"/>
  <c r="AH125" i="2"/>
  <c r="AS125" i="2" s="1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D125" i="2"/>
  <c r="E125" i="2" s="1"/>
  <c r="AL125" i="2" s="1"/>
  <c r="C125" i="2"/>
  <c r="AQ124" i="2"/>
  <c r="AM124" i="2" s="1"/>
  <c r="AN124" i="2"/>
  <c r="AK124" i="2"/>
  <c r="AJ124" i="2"/>
  <c r="AI124" i="2"/>
  <c r="AS124" i="2" s="1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AL124" i="2" s="1"/>
  <c r="D124" i="2"/>
  <c r="C124" i="2"/>
  <c r="AQ123" i="2"/>
  <c r="AM123" i="2" s="1"/>
  <c r="AN123" i="2"/>
  <c r="AK123" i="2"/>
  <c r="AJ123" i="2"/>
  <c r="AS123" i="2" s="1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D123" i="2"/>
  <c r="C123" i="2"/>
  <c r="E123" i="2" s="1"/>
  <c r="AL123" i="2" s="1"/>
  <c r="AQ122" i="2"/>
  <c r="AN122" i="2"/>
  <c r="AM122" i="2"/>
  <c r="AK122" i="2"/>
  <c r="AS122" i="2" s="1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D122" i="2"/>
  <c r="C122" i="2"/>
  <c r="E122" i="2" s="1"/>
  <c r="AL122" i="2" s="1"/>
  <c r="AS121" i="2"/>
  <c r="AQ121" i="2"/>
  <c r="AN121" i="2"/>
  <c r="AM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D121" i="2"/>
  <c r="C121" i="2"/>
  <c r="E121" i="2" s="1"/>
  <c r="AL121" i="2" s="1"/>
  <c r="AQ120" i="2"/>
  <c r="AN120" i="2"/>
  <c r="AM120" i="2"/>
  <c r="AK120" i="2"/>
  <c r="AJ120" i="2"/>
  <c r="AI120" i="2"/>
  <c r="AH120" i="2"/>
  <c r="AS120" i="2" s="1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D120" i="2"/>
  <c r="C120" i="2"/>
  <c r="E120" i="2" s="1"/>
  <c r="AL120" i="2" s="1"/>
  <c r="AQ119" i="2"/>
  <c r="AM119" i="2" s="1"/>
  <c r="AN119" i="2"/>
  <c r="AK119" i="2"/>
  <c r="AJ119" i="2"/>
  <c r="AI119" i="2"/>
  <c r="AH119" i="2"/>
  <c r="AS119" i="2" s="1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D119" i="2"/>
  <c r="E119" i="2" s="1"/>
  <c r="AL119" i="2" s="1"/>
  <c r="C119" i="2"/>
  <c r="AQ118" i="2"/>
  <c r="AM118" i="2" s="1"/>
  <c r="AN118" i="2"/>
  <c r="AK118" i="2"/>
  <c r="AJ118" i="2"/>
  <c r="AI118" i="2"/>
  <c r="AS118" i="2" s="1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AL118" i="2" s="1"/>
  <c r="D118" i="2"/>
  <c r="C118" i="2"/>
  <c r="AQ117" i="2"/>
  <c r="AM117" i="2" s="1"/>
  <c r="AN117" i="2"/>
  <c r="AK117" i="2"/>
  <c r="AJ117" i="2"/>
  <c r="AS117" i="2" s="1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D117" i="2"/>
  <c r="C117" i="2"/>
  <c r="E117" i="2" s="1"/>
  <c r="AL117" i="2" s="1"/>
  <c r="AQ116" i="2"/>
  <c r="AN116" i="2"/>
  <c r="AM116" i="2"/>
  <c r="AK116" i="2"/>
  <c r="AS116" i="2" s="1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D116" i="2"/>
  <c r="C116" i="2"/>
  <c r="E116" i="2" s="1"/>
  <c r="AL116" i="2" s="1"/>
  <c r="AS115" i="2"/>
  <c r="AQ115" i="2"/>
  <c r="AM115" i="2" s="1"/>
  <c r="AN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D115" i="2"/>
  <c r="C115" i="2"/>
  <c r="E115" i="2" s="1"/>
  <c r="AL115" i="2" s="1"/>
  <c r="AQ114" i="2"/>
  <c r="AN114" i="2"/>
  <c r="AM114" i="2"/>
  <c r="AK114" i="2"/>
  <c r="AJ114" i="2"/>
  <c r="AI114" i="2"/>
  <c r="AH114" i="2"/>
  <c r="AS114" i="2" s="1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D114" i="2"/>
  <c r="C114" i="2"/>
  <c r="E114" i="2" s="1"/>
  <c r="AL114" i="2" s="1"/>
  <c r="AQ113" i="2"/>
  <c r="AM113" i="2" s="1"/>
  <c r="AN113" i="2"/>
  <c r="AK113" i="2"/>
  <c r="AJ113" i="2"/>
  <c r="AI113" i="2"/>
  <c r="AH113" i="2"/>
  <c r="AS113" i="2" s="1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D113" i="2"/>
  <c r="E113" i="2" s="1"/>
  <c r="AL113" i="2" s="1"/>
  <c r="C113" i="2"/>
  <c r="AQ112" i="2"/>
  <c r="AM112" i="2" s="1"/>
  <c r="AN112" i="2"/>
  <c r="AK112" i="2"/>
  <c r="AJ112" i="2"/>
  <c r="AI112" i="2"/>
  <c r="AS112" i="2" s="1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AL112" i="2" s="1"/>
  <c r="D112" i="2"/>
  <c r="C112" i="2"/>
  <c r="AQ111" i="2"/>
  <c r="AM111" i="2" s="1"/>
  <c r="AN111" i="2"/>
  <c r="AK111" i="2"/>
  <c r="AJ111" i="2"/>
  <c r="AS111" i="2" s="1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D111" i="2"/>
  <c r="C111" i="2"/>
  <c r="E111" i="2" s="1"/>
  <c r="AL111" i="2" s="1"/>
  <c r="AQ110" i="2"/>
  <c r="AN110" i="2"/>
  <c r="AM110" i="2"/>
  <c r="AK110" i="2"/>
  <c r="AS110" i="2" s="1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D110" i="2"/>
  <c r="C110" i="2"/>
  <c r="E110" i="2" s="1"/>
  <c r="AL110" i="2" s="1"/>
  <c r="AS109" i="2"/>
  <c r="AQ109" i="2"/>
  <c r="AM109" i="2" s="1"/>
  <c r="AN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D109" i="2"/>
  <c r="C109" i="2"/>
  <c r="E109" i="2" s="1"/>
  <c r="AL109" i="2" s="1"/>
  <c r="AQ108" i="2"/>
  <c r="AN108" i="2"/>
  <c r="AM108" i="2"/>
  <c r="AK108" i="2"/>
  <c r="AJ108" i="2"/>
  <c r="AI108" i="2"/>
  <c r="AH108" i="2"/>
  <c r="AS108" i="2" s="1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D108" i="2"/>
  <c r="C108" i="2"/>
  <c r="E108" i="2" s="1"/>
  <c r="AL108" i="2" s="1"/>
  <c r="AQ107" i="2"/>
  <c r="AM107" i="2" s="1"/>
  <c r="AN107" i="2"/>
  <c r="AK107" i="2"/>
  <c r="AJ107" i="2"/>
  <c r="AI107" i="2"/>
  <c r="AH107" i="2"/>
  <c r="AS107" i="2" s="1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D107" i="2"/>
  <c r="E107" i="2" s="1"/>
  <c r="AL107" i="2" s="1"/>
  <c r="C107" i="2"/>
  <c r="AQ106" i="2"/>
  <c r="AN106" i="2"/>
  <c r="AM106" i="2"/>
  <c r="AK106" i="2"/>
  <c r="AJ106" i="2"/>
  <c r="AI106" i="2"/>
  <c r="AS106" i="2" s="1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AL106" i="2" s="1"/>
  <c r="D106" i="2"/>
  <c r="C106" i="2"/>
  <c r="AQ105" i="2"/>
  <c r="AM105" i="2" s="1"/>
  <c r="AN105" i="2"/>
  <c r="AK105" i="2"/>
  <c r="AJ105" i="2"/>
  <c r="AI105" i="2"/>
  <c r="AH105" i="2"/>
  <c r="AS105" i="2" s="1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D105" i="2"/>
  <c r="C105" i="2"/>
  <c r="E105" i="2" s="1"/>
  <c r="AL105" i="2" s="1"/>
  <c r="AQ104" i="2"/>
  <c r="AN104" i="2"/>
  <c r="AM104" i="2"/>
  <c r="AK104" i="2"/>
  <c r="AJ104" i="2"/>
  <c r="AI104" i="2"/>
  <c r="AS104" i="2" s="1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AL104" i="2" s="1"/>
  <c r="D104" i="2"/>
  <c r="C104" i="2"/>
  <c r="AS103" i="2"/>
  <c r="AQ103" i="2"/>
  <c r="AM103" i="2" s="1"/>
  <c r="AN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D103" i="2"/>
  <c r="C103" i="2"/>
  <c r="E103" i="2" s="1"/>
  <c r="AL103" i="2" s="1"/>
  <c r="AQ102" i="2"/>
  <c r="AN102" i="2"/>
  <c r="AM102" i="2"/>
  <c r="AK102" i="2"/>
  <c r="AJ102" i="2"/>
  <c r="AI102" i="2"/>
  <c r="AH102" i="2"/>
  <c r="AS102" i="2" s="1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D102" i="2"/>
  <c r="C102" i="2"/>
  <c r="E102" i="2" s="1"/>
  <c r="AL102" i="2" s="1"/>
  <c r="AQ101" i="2"/>
  <c r="AM101" i="2" s="1"/>
  <c r="AN101" i="2"/>
  <c r="AK101" i="2"/>
  <c r="AJ101" i="2"/>
  <c r="AI101" i="2"/>
  <c r="AH101" i="2"/>
  <c r="AS101" i="2" s="1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D101" i="2"/>
  <c r="E101" i="2" s="1"/>
  <c r="AL101" i="2" s="1"/>
  <c r="C101" i="2"/>
  <c r="AQ100" i="2"/>
  <c r="AN100" i="2"/>
  <c r="AM100" i="2"/>
  <c r="AK100" i="2"/>
  <c r="AJ100" i="2"/>
  <c r="AI100" i="2"/>
  <c r="AS100" i="2" s="1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AL100" i="2" s="1"/>
  <c r="D100" i="2"/>
  <c r="C100" i="2"/>
  <c r="AQ99" i="2"/>
  <c r="AM99" i="2" s="1"/>
  <c r="AN99" i="2"/>
  <c r="AK99" i="2"/>
  <c r="AJ99" i="2"/>
  <c r="AI99" i="2"/>
  <c r="AH99" i="2"/>
  <c r="AS99" i="2" s="1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D99" i="2"/>
  <c r="C99" i="2"/>
  <c r="E99" i="2" s="1"/>
  <c r="AL99" i="2" s="1"/>
  <c r="AQ98" i="2"/>
  <c r="AN98" i="2"/>
  <c r="AM98" i="2"/>
  <c r="AK98" i="2"/>
  <c r="AJ98" i="2"/>
  <c r="AI98" i="2"/>
  <c r="AS98" i="2" s="1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AL98" i="2" s="1"/>
  <c r="D98" i="2"/>
  <c r="C98" i="2"/>
  <c r="AS97" i="2"/>
  <c r="AQ97" i="2"/>
  <c r="AM97" i="2" s="1"/>
  <c r="AN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D97" i="2"/>
  <c r="C97" i="2"/>
  <c r="E97" i="2" s="1"/>
  <c r="AL97" i="2" s="1"/>
  <c r="AQ96" i="2"/>
  <c r="AN96" i="2"/>
  <c r="AM96" i="2"/>
  <c r="AK96" i="2"/>
  <c r="AJ96" i="2"/>
  <c r="AI96" i="2"/>
  <c r="AH96" i="2"/>
  <c r="AS96" i="2" s="1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D96" i="2"/>
  <c r="C96" i="2"/>
  <c r="E96" i="2" s="1"/>
  <c r="AL96" i="2" s="1"/>
  <c r="AQ95" i="2"/>
  <c r="AM95" i="2" s="1"/>
  <c r="AN95" i="2"/>
  <c r="AK95" i="2"/>
  <c r="AJ95" i="2"/>
  <c r="AI95" i="2"/>
  <c r="AH95" i="2"/>
  <c r="AS95" i="2" s="1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D95" i="2"/>
  <c r="E95" i="2" s="1"/>
  <c r="AL95" i="2" s="1"/>
  <c r="C95" i="2"/>
  <c r="AQ94" i="2"/>
  <c r="AN94" i="2"/>
  <c r="AM94" i="2"/>
  <c r="AK94" i="2"/>
  <c r="AJ94" i="2"/>
  <c r="AI94" i="2"/>
  <c r="AS94" i="2" s="1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AL94" i="2" s="1"/>
  <c r="D94" i="2"/>
  <c r="C94" i="2"/>
  <c r="AQ93" i="2"/>
  <c r="AM93" i="2" s="1"/>
  <c r="AN93" i="2"/>
  <c r="AK93" i="2"/>
  <c r="AJ93" i="2"/>
  <c r="AI93" i="2"/>
  <c r="AH93" i="2"/>
  <c r="AS93" i="2" s="1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D93" i="2"/>
  <c r="C93" i="2"/>
  <c r="E93" i="2" s="1"/>
  <c r="AL93" i="2" s="1"/>
  <c r="AQ92" i="2"/>
  <c r="AN92" i="2"/>
  <c r="AM92" i="2"/>
  <c r="AK92" i="2"/>
  <c r="AJ92" i="2"/>
  <c r="AI92" i="2"/>
  <c r="AS92" i="2" s="1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AL92" i="2" s="1"/>
  <c r="D92" i="2"/>
  <c r="C92" i="2"/>
  <c r="AS91" i="2"/>
  <c r="AQ91" i="2"/>
  <c r="AM91" i="2" s="1"/>
  <c r="AN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D91" i="2"/>
  <c r="C91" i="2"/>
  <c r="E91" i="2" s="1"/>
  <c r="AQ90" i="2"/>
  <c r="AN90" i="2"/>
  <c r="AM90" i="2"/>
  <c r="AK90" i="2"/>
  <c r="AJ90" i="2"/>
  <c r="AI90" i="2"/>
  <c r="AH90" i="2"/>
  <c r="AS90" i="2" s="1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D90" i="2"/>
  <c r="C90" i="2"/>
  <c r="E90" i="2" s="1"/>
  <c r="AQ89" i="2"/>
  <c r="AM89" i="2" s="1"/>
  <c r="AN89" i="2"/>
  <c r="AK89" i="2"/>
  <c r="AJ89" i="2"/>
  <c r="AI89" i="2"/>
  <c r="AH89" i="2"/>
  <c r="AS89" i="2" s="1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D89" i="2"/>
  <c r="E89" i="2" s="1"/>
  <c r="C89" i="2"/>
  <c r="AQ88" i="2"/>
  <c r="AN88" i="2"/>
  <c r="AM88" i="2"/>
  <c r="AK88" i="2"/>
  <c r="AJ88" i="2"/>
  <c r="AI88" i="2"/>
  <c r="AS88" i="2" s="1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AL88" i="2" s="1"/>
  <c r="AR88" i="2" s="1"/>
  <c r="AT88" i="2" s="1"/>
  <c r="D88" i="2"/>
  <c r="C88" i="2"/>
  <c r="AQ87" i="2"/>
  <c r="AM87" i="2" s="1"/>
  <c r="AN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AQ86" i="2"/>
  <c r="AM86" i="2" s="1"/>
  <c r="AN86" i="2"/>
  <c r="AK86" i="2"/>
  <c r="AJ86" i="2"/>
  <c r="AI86" i="2"/>
  <c r="AS86" i="2" s="1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AL86" i="2" s="1"/>
  <c r="AR86" i="2" s="1"/>
  <c r="AT86" i="2" s="1"/>
  <c r="D86" i="2"/>
  <c r="C86" i="2"/>
  <c r="AS85" i="2"/>
  <c r="AQ85" i="2"/>
  <c r="AM85" i="2" s="1"/>
  <c r="AN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AL85" i="2" s="1"/>
  <c r="D85" i="2"/>
  <c r="C85" i="2"/>
  <c r="E85" i="2" s="1"/>
  <c r="AQ84" i="2"/>
  <c r="AN84" i="2"/>
  <c r="AM84" i="2"/>
  <c r="AK84" i="2"/>
  <c r="AS84" i="2" s="1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D84" i="2"/>
  <c r="C84" i="2"/>
  <c r="E84" i="2" s="1"/>
  <c r="AS83" i="2"/>
  <c r="AQ83" i="2"/>
  <c r="AN83" i="2"/>
  <c r="AM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D83" i="2"/>
  <c r="C83" i="2"/>
  <c r="AQ82" i="2"/>
  <c r="AN82" i="2"/>
  <c r="AM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D82" i="2"/>
  <c r="C82" i="2"/>
  <c r="E82" i="2" s="1"/>
  <c r="AL82" i="2" s="1"/>
  <c r="AQ81" i="2"/>
  <c r="AM81" i="2" s="1"/>
  <c r="AN81" i="2"/>
  <c r="AK81" i="2"/>
  <c r="AJ81" i="2"/>
  <c r="AI81" i="2"/>
  <c r="AH81" i="2"/>
  <c r="AS81" i="2" s="1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D81" i="2"/>
  <c r="E81" i="2" s="1"/>
  <c r="C81" i="2"/>
  <c r="AQ80" i="2"/>
  <c r="AN80" i="2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AQ79" i="2"/>
  <c r="AM79" i="2" s="1"/>
  <c r="AN79" i="2"/>
  <c r="AK79" i="2"/>
  <c r="AJ79" i="2"/>
  <c r="AS79" i="2" s="1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D79" i="2"/>
  <c r="C79" i="2"/>
  <c r="AQ78" i="2"/>
  <c r="AN78" i="2"/>
  <c r="AM78" i="2"/>
  <c r="AK78" i="2"/>
  <c r="AJ78" i="2"/>
  <c r="AI78" i="2"/>
  <c r="AS78" i="2" s="1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AL78" i="2" s="1"/>
  <c r="D78" i="2"/>
  <c r="C78" i="2"/>
  <c r="AQ77" i="2"/>
  <c r="AM77" i="2" s="1"/>
  <c r="AN77" i="2"/>
  <c r="AK77" i="2"/>
  <c r="AJ77" i="2"/>
  <c r="AI77" i="2"/>
  <c r="AH77" i="2"/>
  <c r="AS77" i="2" s="1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D77" i="2"/>
  <c r="C77" i="2"/>
  <c r="E77" i="2" s="1"/>
  <c r="AL77" i="2" s="1"/>
  <c r="AQ76" i="2"/>
  <c r="AN76" i="2"/>
  <c r="AM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D76" i="2"/>
  <c r="C76" i="2"/>
  <c r="E76" i="2" s="1"/>
  <c r="AL76" i="2" s="1"/>
  <c r="AQ75" i="2"/>
  <c r="AM75" i="2" s="1"/>
  <c r="AN75" i="2"/>
  <c r="AK75" i="2"/>
  <c r="AJ75" i="2"/>
  <c r="AS75" i="2" s="1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AL75" i="2" s="1"/>
  <c r="D75" i="2"/>
  <c r="C75" i="2"/>
  <c r="AQ74" i="2"/>
  <c r="AM74" i="2" s="1"/>
  <c r="AN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L74" i="2" s="1"/>
  <c r="D74" i="2"/>
  <c r="C74" i="2"/>
  <c r="AQ73" i="2"/>
  <c r="AM73" i="2" s="1"/>
  <c r="AN73" i="2"/>
  <c r="AK73" i="2"/>
  <c r="AJ73" i="2"/>
  <c r="AI73" i="2"/>
  <c r="AH73" i="2"/>
  <c r="AS73" i="2" s="1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D73" i="2"/>
  <c r="C73" i="2"/>
  <c r="E73" i="2" s="1"/>
  <c r="AL73" i="2" s="1"/>
  <c r="AS72" i="2"/>
  <c r="AQ72" i="2"/>
  <c r="AN72" i="2"/>
  <c r="AM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D72" i="2"/>
  <c r="C72" i="2"/>
  <c r="E72" i="2" s="1"/>
  <c r="AL72" i="2" s="1"/>
  <c r="AQ71" i="2"/>
  <c r="AN71" i="2"/>
  <c r="AM71" i="2"/>
  <c r="AK71" i="2"/>
  <c r="AJ71" i="2"/>
  <c r="AS71" i="2" s="1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D71" i="2"/>
  <c r="C71" i="2"/>
  <c r="AQ70" i="2"/>
  <c r="AN70" i="2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Q69" i="2"/>
  <c r="AM69" i="2" s="1"/>
  <c r="AN69" i="2"/>
  <c r="AK69" i="2"/>
  <c r="AJ69" i="2"/>
  <c r="AI69" i="2"/>
  <c r="AH69" i="2"/>
  <c r="AS69" i="2" s="1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D69" i="2"/>
  <c r="E69" i="2" s="1"/>
  <c r="AL69" i="2" s="1"/>
  <c r="C69" i="2"/>
  <c r="AQ68" i="2"/>
  <c r="AM68" i="2" s="1"/>
  <c r="AN68" i="2"/>
  <c r="AK68" i="2"/>
  <c r="AJ68" i="2"/>
  <c r="AI68" i="2"/>
  <c r="AH68" i="2"/>
  <c r="AS68" i="2" s="1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AL68" i="2" s="1"/>
  <c r="D68" i="2"/>
  <c r="C68" i="2"/>
  <c r="AQ67" i="2"/>
  <c r="AM67" i="2" s="1"/>
  <c r="AN67" i="2"/>
  <c r="AK67" i="2"/>
  <c r="AJ67" i="2"/>
  <c r="AI67" i="2"/>
  <c r="AH67" i="2"/>
  <c r="AS67" i="2" s="1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AL67" i="2" s="1"/>
  <c r="D67" i="2"/>
  <c r="C67" i="2"/>
  <c r="AQ66" i="2"/>
  <c r="AM66" i="2" s="1"/>
  <c r="AN66" i="2"/>
  <c r="AK66" i="2"/>
  <c r="AS66" i="2" s="1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D66" i="2"/>
  <c r="E66" i="2" s="1"/>
  <c r="AL66" i="2" s="1"/>
  <c r="C66" i="2"/>
  <c r="AS65" i="2"/>
  <c r="AQ65" i="2"/>
  <c r="AN65" i="2"/>
  <c r="AM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D65" i="2"/>
  <c r="C65" i="2"/>
  <c r="E65" i="2" s="1"/>
  <c r="AL65" i="2" s="1"/>
  <c r="AQ64" i="2"/>
  <c r="AN64" i="2"/>
  <c r="AM64" i="2"/>
  <c r="AK64" i="2"/>
  <c r="AJ64" i="2"/>
  <c r="AI64" i="2"/>
  <c r="AH64" i="2"/>
  <c r="AS64" i="2" s="1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D64" i="2"/>
  <c r="C64" i="2"/>
  <c r="E64" i="2" s="1"/>
  <c r="AL64" i="2" s="1"/>
  <c r="AQ63" i="2"/>
  <c r="AN63" i="2"/>
  <c r="AM63" i="2"/>
  <c r="AK63" i="2"/>
  <c r="AJ63" i="2"/>
  <c r="AI63" i="2"/>
  <c r="AH63" i="2"/>
  <c r="AS63" i="2" s="1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D63" i="2"/>
  <c r="E63" i="2" s="1"/>
  <c r="AL63" i="2" s="1"/>
  <c r="C63" i="2"/>
  <c r="AQ62" i="2"/>
  <c r="AM62" i="2" s="1"/>
  <c r="AN62" i="2"/>
  <c r="AK62" i="2"/>
  <c r="AJ62" i="2"/>
  <c r="AI62" i="2"/>
  <c r="AH62" i="2"/>
  <c r="AS62" i="2" s="1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AL62" i="2" s="1"/>
  <c r="D62" i="2"/>
  <c r="C62" i="2"/>
  <c r="AQ61" i="2"/>
  <c r="AM61" i="2" s="1"/>
  <c r="AN61" i="2"/>
  <c r="AK61" i="2"/>
  <c r="AJ61" i="2"/>
  <c r="AI61" i="2"/>
  <c r="AH61" i="2"/>
  <c r="AS61" i="2" s="1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L61" i="2" s="1"/>
  <c r="D61" i="2"/>
  <c r="C61" i="2"/>
  <c r="AQ60" i="2"/>
  <c r="AM60" i="2" s="1"/>
  <c r="AN60" i="2"/>
  <c r="AK60" i="2"/>
  <c r="AS60" i="2" s="1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D60" i="2"/>
  <c r="E60" i="2" s="1"/>
  <c r="AL60" i="2" s="1"/>
  <c r="C60" i="2"/>
  <c r="AS59" i="2"/>
  <c r="AQ59" i="2"/>
  <c r="AN59" i="2"/>
  <c r="AM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D59" i="2"/>
  <c r="C59" i="2"/>
  <c r="E59" i="2" s="1"/>
  <c r="AL59" i="2" s="1"/>
  <c r="AQ58" i="2"/>
  <c r="AN58" i="2"/>
  <c r="AM58" i="2"/>
  <c r="AK58" i="2"/>
  <c r="AJ58" i="2"/>
  <c r="AI58" i="2"/>
  <c r="AH58" i="2"/>
  <c r="AS58" i="2" s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D58" i="2"/>
  <c r="C58" i="2"/>
  <c r="E58" i="2" s="1"/>
  <c r="AL58" i="2" s="1"/>
  <c r="AQ57" i="2"/>
  <c r="AN57" i="2"/>
  <c r="AM57" i="2"/>
  <c r="AK57" i="2"/>
  <c r="AJ57" i="2"/>
  <c r="AI57" i="2"/>
  <c r="AH57" i="2"/>
  <c r="AS57" i="2" s="1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D57" i="2"/>
  <c r="E57" i="2" s="1"/>
  <c r="AL57" i="2" s="1"/>
  <c r="C57" i="2"/>
  <c r="AQ56" i="2"/>
  <c r="AM56" i="2" s="1"/>
  <c r="AN56" i="2"/>
  <c r="AK56" i="2"/>
  <c r="AJ56" i="2"/>
  <c r="AI56" i="2"/>
  <c r="AH56" i="2"/>
  <c r="AS56" i="2" s="1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AL56" i="2" s="1"/>
  <c r="D56" i="2"/>
  <c r="C56" i="2"/>
  <c r="AQ55" i="2"/>
  <c r="AM55" i="2" s="1"/>
  <c r="AN55" i="2"/>
  <c r="AK55" i="2"/>
  <c r="AJ55" i="2"/>
  <c r="AI55" i="2"/>
  <c r="AH55" i="2"/>
  <c r="AS55" i="2" s="1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D55" i="2"/>
  <c r="C55" i="2"/>
  <c r="E55" i="2" s="1"/>
  <c r="AL55" i="2" s="1"/>
  <c r="AQ54" i="2"/>
  <c r="AM54" i="2" s="1"/>
  <c r="AN54" i="2"/>
  <c r="AK54" i="2"/>
  <c r="AS54" i="2" s="1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D54" i="2"/>
  <c r="E54" i="2" s="1"/>
  <c r="AL54" i="2" s="1"/>
  <c r="C54" i="2"/>
  <c r="AS53" i="2"/>
  <c r="AQ53" i="2"/>
  <c r="AN53" i="2"/>
  <c r="AM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D53" i="2"/>
  <c r="C53" i="2"/>
  <c r="E53" i="2" s="1"/>
  <c r="AQ52" i="2"/>
  <c r="AN52" i="2"/>
  <c r="AM52" i="2"/>
  <c r="AK52" i="2"/>
  <c r="AJ52" i="2"/>
  <c r="AI52" i="2"/>
  <c r="AH52" i="2"/>
  <c r="AS52" i="2" s="1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D52" i="2"/>
  <c r="C52" i="2"/>
  <c r="E52" i="2" s="1"/>
  <c r="AQ51" i="2"/>
  <c r="AN51" i="2"/>
  <c r="AM51" i="2"/>
  <c r="AK51" i="2"/>
  <c r="AJ51" i="2"/>
  <c r="AI51" i="2"/>
  <c r="AH51" i="2"/>
  <c r="AS51" i="2" s="1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D51" i="2"/>
  <c r="E51" i="2" s="1"/>
  <c r="C51" i="2"/>
  <c r="AQ50" i="2"/>
  <c r="AM50" i="2" s="1"/>
  <c r="AN50" i="2"/>
  <c r="AK50" i="2"/>
  <c r="AJ50" i="2"/>
  <c r="AI50" i="2"/>
  <c r="AS50" i="2" s="1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AL50" i="2" s="1"/>
  <c r="AR50" i="2" s="1"/>
  <c r="AT50" i="2" s="1"/>
  <c r="D50" i="2"/>
  <c r="C50" i="2"/>
  <c r="AQ49" i="2"/>
  <c r="AM49" i="2" s="1"/>
  <c r="AN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D49" i="2"/>
  <c r="C49" i="2"/>
  <c r="E49" i="2" s="1"/>
  <c r="AQ48" i="2"/>
  <c r="AM48" i="2" s="1"/>
  <c r="AN48" i="2"/>
  <c r="AK48" i="2"/>
  <c r="AS48" i="2" s="1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D48" i="2"/>
  <c r="E48" i="2" s="1"/>
  <c r="C48" i="2"/>
  <c r="AS47" i="2"/>
  <c r="AQ47" i="2"/>
  <c r="AN47" i="2"/>
  <c r="AM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D47" i="2"/>
  <c r="C47" i="2"/>
  <c r="E47" i="2" s="1"/>
  <c r="AL47" i="2" s="1"/>
  <c r="AQ46" i="2"/>
  <c r="AN46" i="2"/>
  <c r="AM46" i="2"/>
  <c r="AK46" i="2"/>
  <c r="AJ46" i="2"/>
  <c r="AI46" i="2"/>
  <c r="AH46" i="2"/>
  <c r="AS46" i="2" s="1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D46" i="2"/>
  <c r="C46" i="2"/>
  <c r="E46" i="2" s="1"/>
  <c r="AQ45" i="2"/>
  <c r="AN45" i="2"/>
  <c r="AM45" i="2"/>
  <c r="AK45" i="2"/>
  <c r="AJ45" i="2"/>
  <c r="AI45" i="2"/>
  <c r="AH45" i="2"/>
  <c r="AS45" i="2" s="1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D45" i="2"/>
  <c r="E45" i="2" s="1"/>
  <c r="C45" i="2"/>
  <c r="AQ44" i="2"/>
  <c r="AM44" i="2" s="1"/>
  <c r="AN44" i="2"/>
  <c r="AK44" i="2"/>
  <c r="AJ44" i="2"/>
  <c r="AI44" i="2"/>
  <c r="AS44" i="2" s="1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AL44" i="2" s="1"/>
  <c r="AR44" i="2" s="1"/>
  <c r="AT44" i="2" s="1"/>
  <c r="D44" i="2"/>
  <c r="C44" i="2"/>
  <c r="AQ43" i="2"/>
  <c r="AM43" i="2" s="1"/>
  <c r="AN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D43" i="2"/>
  <c r="C43" i="2"/>
  <c r="E43" i="2" s="1"/>
  <c r="AQ42" i="2"/>
  <c r="AM42" i="2" s="1"/>
  <c r="AN42" i="2"/>
  <c r="AK42" i="2"/>
  <c r="AS42" i="2" s="1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D42" i="2"/>
  <c r="E42" i="2" s="1"/>
  <c r="C42" i="2"/>
  <c r="AS41" i="2"/>
  <c r="AQ41" i="2"/>
  <c r="AN41" i="2"/>
  <c r="AM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D41" i="2"/>
  <c r="C41" i="2"/>
  <c r="E41" i="2" s="1"/>
  <c r="AL41" i="2" s="1"/>
  <c r="AQ40" i="2"/>
  <c r="AN40" i="2"/>
  <c r="AM40" i="2"/>
  <c r="AK40" i="2"/>
  <c r="AJ40" i="2"/>
  <c r="AI40" i="2"/>
  <c r="AH40" i="2"/>
  <c r="AS40" i="2" s="1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D40" i="2"/>
  <c r="C40" i="2"/>
  <c r="E40" i="2" s="1"/>
  <c r="AQ39" i="2"/>
  <c r="AM39" i="2" s="1"/>
  <c r="AN39" i="2"/>
  <c r="AK39" i="2"/>
  <c r="AJ39" i="2"/>
  <c r="AI39" i="2"/>
  <c r="AH39" i="2"/>
  <c r="AS39" i="2" s="1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D39" i="2"/>
  <c r="E39" i="2" s="1"/>
  <c r="C39" i="2"/>
  <c r="AQ38" i="2"/>
  <c r="AM38" i="2" s="1"/>
  <c r="AN38" i="2"/>
  <c r="AK38" i="2"/>
  <c r="AJ38" i="2"/>
  <c r="AI38" i="2"/>
  <c r="AS38" i="2" s="1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L38" i="2" s="1"/>
  <c r="AR38" i="2" s="1"/>
  <c r="AT38" i="2" s="1"/>
  <c r="D38" i="2"/>
  <c r="C38" i="2"/>
  <c r="AQ37" i="2"/>
  <c r="AM37" i="2" s="1"/>
  <c r="AN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D37" i="2"/>
  <c r="C37" i="2"/>
  <c r="E37" i="2" s="1"/>
  <c r="AQ36" i="2"/>
  <c r="AM36" i="2" s="1"/>
  <c r="AN36" i="2"/>
  <c r="AK36" i="2"/>
  <c r="AS36" i="2" s="1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D36" i="2"/>
  <c r="C36" i="2"/>
  <c r="E36" i="2" s="1"/>
  <c r="AS35" i="2"/>
  <c r="AQ35" i="2"/>
  <c r="AN35" i="2"/>
  <c r="AM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D35" i="2"/>
  <c r="C35" i="2"/>
  <c r="E35" i="2" s="1"/>
  <c r="AL35" i="2" s="1"/>
  <c r="AQ34" i="2"/>
  <c r="AN34" i="2"/>
  <c r="AM34" i="2"/>
  <c r="AK34" i="2"/>
  <c r="AJ34" i="2"/>
  <c r="AI34" i="2"/>
  <c r="AH34" i="2"/>
  <c r="AS34" i="2" s="1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D34" i="2"/>
  <c r="C34" i="2"/>
  <c r="E34" i="2" s="1"/>
  <c r="AQ33" i="2"/>
  <c r="AM33" i="2" s="1"/>
  <c r="AN33" i="2"/>
  <c r="AK33" i="2"/>
  <c r="AJ33" i="2"/>
  <c r="AI33" i="2"/>
  <c r="AH33" i="2"/>
  <c r="AS33" i="2" s="1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D33" i="2"/>
  <c r="E33" i="2" s="1"/>
  <c r="AL33" i="2" s="1"/>
  <c r="C33" i="2"/>
  <c r="AQ32" i="2"/>
  <c r="AM32" i="2" s="1"/>
  <c r="AO32" i="2"/>
  <c r="AN32" i="2"/>
  <c r="AK32" i="2"/>
  <c r="AJ32" i="2"/>
  <c r="AI32" i="2"/>
  <c r="AS32" i="2" s="1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L32" i="2" s="1"/>
  <c r="AR32" i="2" s="1"/>
  <c r="AT32" i="2" s="1"/>
  <c r="D32" i="2"/>
  <c r="C32" i="2"/>
  <c r="AQ31" i="2"/>
  <c r="AM31" i="2" s="1"/>
  <c r="AN31" i="2"/>
  <c r="AK31" i="2"/>
  <c r="AJ31" i="2"/>
  <c r="AI31" i="2"/>
  <c r="AH31" i="2"/>
  <c r="AS31" i="2" s="1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D31" i="2"/>
  <c r="C31" i="2"/>
  <c r="E31" i="2" s="1"/>
  <c r="AL31" i="2" s="1"/>
  <c r="AQ30" i="2"/>
  <c r="AM30" i="2" s="1"/>
  <c r="AN30" i="2"/>
  <c r="AK30" i="2"/>
  <c r="AS30" i="2" s="1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D30" i="2"/>
  <c r="C30" i="2"/>
  <c r="E30" i="2" s="1"/>
  <c r="AS29" i="2"/>
  <c r="AQ29" i="2"/>
  <c r="AN29" i="2"/>
  <c r="AM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AL29" i="2" s="1"/>
  <c r="G29" i="2"/>
  <c r="F29" i="2"/>
  <c r="D29" i="2"/>
  <c r="C29" i="2"/>
  <c r="E29" i="2" s="1"/>
  <c r="AQ28" i="2"/>
  <c r="AN28" i="2"/>
  <c r="AM28" i="2"/>
  <c r="AK28" i="2"/>
  <c r="AJ28" i="2"/>
  <c r="AI28" i="2"/>
  <c r="AH28" i="2"/>
  <c r="AS28" i="2" s="1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D28" i="2"/>
  <c r="C28" i="2"/>
  <c r="E28" i="2" s="1"/>
  <c r="AL28" i="2" s="1"/>
  <c r="AQ27" i="2"/>
  <c r="AM27" i="2" s="1"/>
  <c r="AN27" i="2"/>
  <c r="AK27" i="2"/>
  <c r="AJ27" i="2"/>
  <c r="AI27" i="2"/>
  <c r="AH27" i="2"/>
  <c r="AS27" i="2" s="1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D27" i="2"/>
  <c r="E27" i="2" s="1"/>
  <c r="C27" i="2"/>
  <c r="AQ26" i="2"/>
  <c r="AM26" i="2" s="1"/>
  <c r="AN26" i="2"/>
  <c r="AK26" i="2"/>
  <c r="AJ26" i="2"/>
  <c r="AI26" i="2"/>
  <c r="AS26" i="2" s="1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L26" i="2" s="1"/>
  <c r="AR26" i="2" s="1"/>
  <c r="AT26" i="2" s="1"/>
  <c r="D26" i="2"/>
  <c r="C26" i="2"/>
  <c r="AQ25" i="2"/>
  <c r="AM25" i="2" s="1"/>
  <c r="AN25" i="2"/>
  <c r="AK25" i="2"/>
  <c r="AJ25" i="2"/>
  <c r="AS25" i="2" s="1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D25" i="2"/>
  <c r="C25" i="2"/>
  <c r="E25" i="2" s="1"/>
  <c r="AQ24" i="2"/>
  <c r="AM24" i="2" s="1"/>
  <c r="AN24" i="2"/>
  <c r="AK24" i="2"/>
  <c r="AS24" i="2" s="1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D24" i="2"/>
  <c r="C24" i="2"/>
  <c r="E24" i="2" s="1"/>
  <c r="AS23" i="2"/>
  <c r="AQ23" i="2"/>
  <c r="AN23" i="2"/>
  <c r="AM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D23" i="2"/>
  <c r="C23" i="2"/>
  <c r="E23" i="2" s="1"/>
  <c r="AL23" i="2" s="1"/>
  <c r="AQ22" i="2"/>
  <c r="AN22" i="2"/>
  <c r="AM22" i="2"/>
  <c r="AK22" i="2"/>
  <c r="AJ22" i="2"/>
  <c r="AI22" i="2"/>
  <c r="AH22" i="2"/>
  <c r="AS22" i="2" s="1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D22" i="2"/>
  <c r="C22" i="2"/>
  <c r="E22" i="2" s="1"/>
  <c r="AQ21" i="2"/>
  <c r="AM21" i="2" s="1"/>
  <c r="AN21" i="2"/>
  <c r="AK21" i="2"/>
  <c r="AJ21" i="2"/>
  <c r="AI21" i="2"/>
  <c r="AH21" i="2"/>
  <c r="AS21" i="2" s="1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D21" i="2"/>
  <c r="E21" i="2" s="1"/>
  <c r="AL21" i="2" s="1"/>
  <c r="C21" i="2"/>
  <c r="AQ20" i="2"/>
  <c r="AM20" i="2" s="1"/>
  <c r="AN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Q19" i="2"/>
  <c r="AM19" i="2" s="1"/>
  <c r="AN19" i="2"/>
  <c r="AK19" i="2"/>
  <c r="AJ19" i="2"/>
  <c r="AS19" i="2" s="1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D19" i="2"/>
  <c r="C19" i="2"/>
  <c r="E19" i="2" s="1"/>
  <c r="AS18" i="2"/>
  <c r="AQ18" i="2"/>
  <c r="AM18" i="2" s="1"/>
  <c r="AN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AL18" i="2" s="1"/>
  <c r="G18" i="2"/>
  <c r="F18" i="2"/>
  <c r="D18" i="2"/>
  <c r="C18" i="2"/>
  <c r="E18" i="2" s="1"/>
  <c r="AS17" i="2"/>
  <c r="AQ17" i="2"/>
  <c r="AN17" i="2"/>
  <c r="AM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D17" i="2"/>
  <c r="C17" i="2"/>
  <c r="E17" i="2" s="1"/>
  <c r="AL17" i="2" s="1"/>
  <c r="AQ16" i="2"/>
  <c r="AN16" i="2"/>
  <c r="AM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D16" i="2"/>
  <c r="C16" i="2"/>
  <c r="AQ15" i="2"/>
  <c r="AM15" i="2" s="1"/>
  <c r="AN15" i="2"/>
  <c r="AK15" i="2"/>
  <c r="AJ15" i="2"/>
  <c r="AI15" i="2"/>
  <c r="AS15" i="2" s="1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L15" i="2" s="1"/>
  <c r="D15" i="2"/>
  <c r="C15" i="2"/>
  <c r="AQ14" i="2"/>
  <c r="AM14" i="2" s="1"/>
  <c r="AN14" i="2"/>
  <c r="AK14" i="2"/>
  <c r="AJ14" i="2"/>
  <c r="AI14" i="2"/>
  <c r="AH14" i="2"/>
  <c r="AS14" i="2" s="1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D14" i="2"/>
  <c r="C14" i="2"/>
  <c r="E14" i="2" s="1"/>
  <c r="AL14" i="2" s="1"/>
  <c r="AQ13" i="2"/>
  <c r="AM13" i="2" s="1"/>
  <c r="AN13" i="2"/>
  <c r="AK13" i="2"/>
  <c r="AJ13" i="2"/>
  <c r="AI13" i="2"/>
  <c r="AH13" i="2"/>
  <c r="AS13" i="2" s="1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D13" i="2"/>
  <c r="E13" i="2" s="1"/>
  <c r="AL13" i="2" s="1"/>
  <c r="C13" i="2"/>
  <c r="AS12" i="2"/>
  <c r="AQ12" i="2"/>
  <c r="AN12" i="2"/>
  <c r="AM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AL12" i="2" s="1"/>
  <c r="G12" i="2"/>
  <c r="F12" i="2"/>
  <c r="E12" i="2"/>
  <c r="D12" i="2"/>
  <c r="C12" i="2"/>
  <c r="AQ11" i="2"/>
  <c r="AN11" i="2"/>
  <c r="AM11" i="2"/>
  <c r="AK11" i="2"/>
  <c r="AJ11" i="2"/>
  <c r="AI11" i="2"/>
  <c r="AH11" i="2"/>
  <c r="AS11" i="2" s="1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D11" i="2"/>
  <c r="C11" i="2"/>
  <c r="E11" i="2" s="1"/>
  <c r="AL11" i="2" s="1"/>
  <c r="AQ10" i="2"/>
  <c r="AN10" i="2"/>
  <c r="AM10" i="2"/>
  <c r="AK10" i="2"/>
  <c r="AJ10" i="2"/>
  <c r="AI10" i="2"/>
  <c r="AH10" i="2"/>
  <c r="AS10" i="2" s="1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D10" i="2"/>
  <c r="E10" i="2" s="1"/>
  <c r="AL10" i="2" s="1"/>
  <c r="C10" i="2"/>
  <c r="AQ9" i="2"/>
  <c r="AM9" i="2" s="1"/>
  <c r="AN9" i="2"/>
  <c r="AK9" i="2"/>
  <c r="AJ9" i="2"/>
  <c r="AI9" i="2"/>
  <c r="AS9" i="2" s="1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L9" i="2" s="1"/>
  <c r="D9" i="2"/>
  <c r="C9" i="2"/>
  <c r="AQ8" i="2"/>
  <c r="AM8" i="2" s="1"/>
  <c r="AN8" i="2"/>
  <c r="AK8" i="2"/>
  <c r="AK5" i="2" s="1"/>
  <c r="AJ8" i="2"/>
  <c r="AI8" i="2"/>
  <c r="AH8" i="2"/>
  <c r="AS8" i="2" s="1"/>
  <c r="AG8" i="2"/>
  <c r="AF8" i="2"/>
  <c r="AE8" i="2"/>
  <c r="AE5" i="2" s="1"/>
  <c r="AD8" i="2"/>
  <c r="AC8" i="2"/>
  <c r="AB8" i="2"/>
  <c r="AA8" i="2"/>
  <c r="Z8" i="2"/>
  <c r="Y8" i="2"/>
  <c r="Y5" i="2" s="1"/>
  <c r="X8" i="2"/>
  <c r="W8" i="2"/>
  <c r="V8" i="2"/>
  <c r="U8" i="2"/>
  <c r="T8" i="2"/>
  <c r="S8" i="2"/>
  <c r="S5" i="2" s="1"/>
  <c r="R8" i="2"/>
  <c r="Q8" i="2"/>
  <c r="P8" i="2"/>
  <c r="O8" i="2"/>
  <c r="N8" i="2"/>
  <c r="M8" i="2"/>
  <c r="M5" i="2" s="1"/>
  <c r="L8" i="2"/>
  <c r="K8" i="2"/>
  <c r="J8" i="2"/>
  <c r="I8" i="2"/>
  <c r="H8" i="2"/>
  <c r="G8" i="2"/>
  <c r="G5" i="2" s="1"/>
  <c r="F8" i="2"/>
  <c r="D8" i="2"/>
  <c r="C8" i="2"/>
  <c r="E8" i="2" s="1"/>
  <c r="AQ7" i="2"/>
  <c r="AM7" i="2" s="1"/>
  <c r="AM4" i="2" s="1"/>
  <c r="AN7" i="2"/>
  <c r="AK7" i="2"/>
  <c r="AJ7" i="2"/>
  <c r="AI7" i="2"/>
  <c r="AH7" i="2"/>
  <c r="AS7" i="2" s="1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D7" i="2"/>
  <c r="E7" i="2" s="1"/>
  <c r="AL7" i="2" s="1"/>
  <c r="C7" i="2"/>
  <c r="AS6" i="2"/>
  <c r="AQ6" i="2"/>
  <c r="AP6" i="2"/>
  <c r="AN6" i="2"/>
  <c r="AM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D6" i="2"/>
  <c r="C6" i="2"/>
  <c r="AP5" i="2"/>
  <c r="AN5" i="2"/>
  <c r="AJ5" i="2"/>
  <c r="AI5" i="2"/>
  <c r="AS5" i="2" s="1"/>
  <c r="AH5" i="2"/>
  <c r="AG5" i="2"/>
  <c r="AF5" i="2"/>
  <c r="AD5" i="2"/>
  <c r="AC5" i="2"/>
  <c r="AB5" i="2"/>
  <c r="AA5" i="2"/>
  <c r="Z5" i="2"/>
  <c r="X5" i="2"/>
  <c r="W5" i="2"/>
  <c r="V5" i="2"/>
  <c r="U5" i="2"/>
  <c r="T5" i="2"/>
  <c r="R5" i="2"/>
  <c r="Q5" i="2"/>
  <c r="P5" i="2"/>
  <c r="O5" i="2"/>
  <c r="N5" i="2"/>
  <c r="L5" i="2"/>
  <c r="K5" i="2"/>
  <c r="J5" i="2"/>
  <c r="I5" i="2"/>
  <c r="H5" i="2"/>
  <c r="F5" i="2"/>
  <c r="D5" i="2"/>
  <c r="C5" i="2"/>
  <c r="AQ4" i="2"/>
  <c r="AP4" i="2"/>
  <c r="AN4" i="2"/>
  <c r="AK4" i="2"/>
  <c r="AK3" i="2" s="1"/>
  <c r="AJ4" i="2"/>
  <c r="AI4" i="2"/>
  <c r="AI3" i="2" s="1"/>
  <c r="AH4" i="2"/>
  <c r="AS4" i="2" s="1"/>
  <c r="AS3" i="2" s="1"/>
  <c r="AG4" i="2"/>
  <c r="AF4" i="2"/>
  <c r="AF3" i="2" s="1"/>
  <c r="AE4" i="2"/>
  <c r="AE3" i="2" s="1"/>
  <c r="AD4" i="2"/>
  <c r="AC4" i="2"/>
  <c r="AC3" i="2" s="1"/>
  <c r="AB4" i="2"/>
  <c r="AA4" i="2"/>
  <c r="Z4" i="2"/>
  <c r="Z3" i="2" s="1"/>
  <c r="Y4" i="2"/>
  <c r="Y3" i="2" s="1"/>
  <c r="X4" i="2"/>
  <c r="W4" i="2"/>
  <c r="W3" i="2" s="1"/>
  <c r="V4" i="2"/>
  <c r="U4" i="2"/>
  <c r="T4" i="2"/>
  <c r="T3" i="2" s="1"/>
  <c r="S4" i="2"/>
  <c r="S3" i="2" s="1"/>
  <c r="R4" i="2"/>
  <c r="Q4" i="2"/>
  <c r="Q3" i="2" s="1"/>
  <c r="P4" i="2"/>
  <c r="O4" i="2"/>
  <c r="N4" i="2"/>
  <c r="N3" i="2" s="1"/>
  <c r="M4" i="2"/>
  <c r="M3" i="2" s="1"/>
  <c r="L4" i="2"/>
  <c r="K4" i="2"/>
  <c r="K3" i="2" s="1"/>
  <c r="J4" i="2"/>
  <c r="I4" i="2"/>
  <c r="H4" i="2"/>
  <c r="H3" i="2" s="1"/>
  <c r="G4" i="2"/>
  <c r="G3" i="2" s="1"/>
  <c r="F4" i="2"/>
  <c r="D4" i="2"/>
  <c r="E4" i="2" s="1"/>
  <c r="C4" i="2"/>
  <c r="AP3" i="2"/>
  <c r="AN3" i="2"/>
  <c r="AJ3" i="2"/>
  <c r="AH3" i="2"/>
  <c r="AG3" i="2"/>
  <c r="AD3" i="2"/>
  <c r="AB3" i="2"/>
  <c r="AA3" i="2"/>
  <c r="X3" i="2"/>
  <c r="V3" i="2"/>
  <c r="U3" i="2"/>
  <c r="R3" i="2"/>
  <c r="P3" i="2"/>
  <c r="O3" i="2"/>
  <c r="L3" i="2"/>
  <c r="J3" i="2"/>
  <c r="I3" i="2"/>
  <c r="F3" i="2"/>
  <c r="D3" i="2"/>
  <c r="C3" i="2"/>
  <c r="D182" i="1"/>
  <c r="O182" i="1" s="1"/>
  <c r="C182" i="1"/>
  <c r="D181" i="1"/>
  <c r="O181" i="1" s="1"/>
  <c r="C181" i="1"/>
  <c r="O180" i="1"/>
  <c r="Y177" i="1"/>
  <c r="W177" i="1"/>
  <c r="U177" i="1"/>
  <c r="S177" i="1"/>
  <c r="J176" i="1"/>
  <c r="G176" i="1"/>
  <c r="F176" i="1"/>
  <c r="C176" i="1"/>
  <c r="D176" i="1" s="1"/>
  <c r="O176" i="1" s="1"/>
  <c r="J175" i="1"/>
  <c r="G175" i="1"/>
  <c r="F175" i="1"/>
  <c r="C175" i="1"/>
  <c r="D175" i="1" s="1"/>
  <c r="O175" i="1" s="1"/>
  <c r="J174" i="1"/>
  <c r="G174" i="1"/>
  <c r="F174" i="1"/>
  <c r="C174" i="1"/>
  <c r="D174" i="1" s="1"/>
  <c r="O174" i="1" s="1"/>
  <c r="J173" i="1"/>
  <c r="G173" i="1"/>
  <c r="F173" i="1"/>
  <c r="C173" i="1"/>
  <c r="D173" i="1" s="1"/>
  <c r="O173" i="1" s="1"/>
  <c r="J172" i="1"/>
  <c r="G172" i="1"/>
  <c r="F172" i="1"/>
  <c r="C172" i="1"/>
  <c r="D172" i="1" s="1"/>
  <c r="O172" i="1" s="1"/>
  <c r="J171" i="1"/>
  <c r="G171" i="1"/>
  <c r="F171" i="1"/>
  <c r="D171" i="1"/>
  <c r="O171" i="1" s="1"/>
  <c r="C171" i="1"/>
  <c r="G170" i="1"/>
  <c r="F170" i="1"/>
  <c r="C170" i="1"/>
  <c r="D170" i="1" s="1"/>
  <c r="O170" i="1" s="1"/>
  <c r="J169" i="1"/>
  <c r="G169" i="1"/>
  <c r="F169" i="1"/>
  <c r="C169" i="1"/>
  <c r="D169" i="1" s="1"/>
  <c r="O169" i="1" s="1"/>
  <c r="J168" i="1"/>
  <c r="G168" i="1"/>
  <c r="F168" i="1"/>
  <c r="C168" i="1"/>
  <c r="D168" i="1" s="1"/>
  <c r="O168" i="1" s="1"/>
  <c r="J167" i="1"/>
  <c r="G167" i="1"/>
  <c r="F167" i="1"/>
  <c r="C167" i="1"/>
  <c r="D167" i="1" s="1"/>
  <c r="O167" i="1" s="1"/>
  <c r="J166" i="1"/>
  <c r="I166" i="1"/>
  <c r="S166" i="1" s="1"/>
  <c r="G166" i="1"/>
  <c r="K166" i="1" s="1"/>
  <c r="U166" i="1" s="1"/>
  <c r="F166" i="1"/>
  <c r="C166" i="1"/>
  <c r="D166" i="1" s="1"/>
  <c r="O166" i="1" s="1"/>
  <c r="O165" i="1"/>
  <c r="J165" i="1"/>
  <c r="G165" i="1"/>
  <c r="F165" i="1"/>
  <c r="D165" i="1"/>
  <c r="C165" i="1"/>
  <c r="J164" i="1"/>
  <c r="G164" i="1"/>
  <c r="F164" i="1"/>
  <c r="C164" i="1"/>
  <c r="D164" i="1" s="1"/>
  <c r="O164" i="1" s="1"/>
  <c r="J163" i="1"/>
  <c r="G163" i="1"/>
  <c r="F163" i="1"/>
  <c r="C163" i="1"/>
  <c r="D163" i="1" s="1"/>
  <c r="O163" i="1" s="1"/>
  <c r="O162" i="1"/>
  <c r="J162" i="1"/>
  <c r="G162" i="1"/>
  <c r="F162" i="1"/>
  <c r="C162" i="1"/>
  <c r="D162" i="1" s="1"/>
  <c r="J161" i="1"/>
  <c r="G161" i="1"/>
  <c r="F161" i="1"/>
  <c r="C161" i="1"/>
  <c r="D161" i="1" s="1"/>
  <c r="O161" i="1" s="1"/>
  <c r="J160" i="1"/>
  <c r="I160" i="1"/>
  <c r="G160" i="1"/>
  <c r="K160" i="1" s="1"/>
  <c r="U160" i="1" s="1"/>
  <c r="F160" i="1"/>
  <c r="C160" i="1"/>
  <c r="D160" i="1" s="1"/>
  <c r="O160" i="1" s="1"/>
  <c r="O159" i="1"/>
  <c r="J159" i="1"/>
  <c r="G159" i="1"/>
  <c r="F159" i="1"/>
  <c r="D159" i="1"/>
  <c r="C159" i="1"/>
  <c r="J158" i="1"/>
  <c r="G158" i="1"/>
  <c r="F158" i="1"/>
  <c r="C158" i="1"/>
  <c r="D158" i="1" s="1"/>
  <c r="O158" i="1" s="1"/>
  <c r="J157" i="1"/>
  <c r="G157" i="1"/>
  <c r="F157" i="1"/>
  <c r="C157" i="1"/>
  <c r="D157" i="1" s="1"/>
  <c r="O157" i="1" s="1"/>
  <c r="J156" i="1"/>
  <c r="G156" i="1"/>
  <c r="F156" i="1"/>
  <c r="D156" i="1"/>
  <c r="O156" i="1" s="1"/>
  <c r="C156" i="1"/>
  <c r="J155" i="1"/>
  <c r="G155" i="1"/>
  <c r="F155" i="1"/>
  <c r="C155" i="1"/>
  <c r="D155" i="1" s="1"/>
  <c r="O155" i="1" s="1"/>
  <c r="J154" i="1"/>
  <c r="I154" i="1"/>
  <c r="S154" i="1" s="1"/>
  <c r="G154" i="1"/>
  <c r="K154" i="1" s="1"/>
  <c r="U154" i="1" s="1"/>
  <c r="F154" i="1"/>
  <c r="C154" i="1"/>
  <c r="D154" i="1" s="1"/>
  <c r="O154" i="1" s="1"/>
  <c r="J153" i="1"/>
  <c r="G153" i="1"/>
  <c r="F153" i="1"/>
  <c r="C153" i="1"/>
  <c r="D153" i="1" s="1"/>
  <c r="O153" i="1" s="1"/>
  <c r="G152" i="1"/>
  <c r="F152" i="1"/>
  <c r="C152" i="1"/>
  <c r="D152" i="1" s="1"/>
  <c r="O152" i="1" s="1"/>
  <c r="J151" i="1"/>
  <c r="G151" i="1"/>
  <c r="F151" i="1"/>
  <c r="C151" i="1"/>
  <c r="D151" i="1" s="1"/>
  <c r="O151" i="1" s="1"/>
  <c r="J150" i="1"/>
  <c r="G150" i="1"/>
  <c r="F150" i="1"/>
  <c r="D150" i="1"/>
  <c r="O150" i="1" s="1"/>
  <c r="C150" i="1"/>
  <c r="J149" i="1"/>
  <c r="G149" i="1"/>
  <c r="F149" i="1"/>
  <c r="C149" i="1"/>
  <c r="D149" i="1" s="1"/>
  <c r="O149" i="1" s="1"/>
  <c r="J148" i="1"/>
  <c r="G148" i="1"/>
  <c r="F148" i="1"/>
  <c r="C148" i="1"/>
  <c r="D148" i="1" s="1"/>
  <c r="O148" i="1" s="1"/>
  <c r="J147" i="1"/>
  <c r="G147" i="1"/>
  <c r="F147" i="1"/>
  <c r="C147" i="1"/>
  <c r="D147" i="1" s="1"/>
  <c r="O147" i="1" s="1"/>
  <c r="G146" i="1"/>
  <c r="F146" i="1"/>
  <c r="C146" i="1"/>
  <c r="D146" i="1" s="1"/>
  <c r="O146" i="1" s="1"/>
  <c r="J145" i="1"/>
  <c r="G145" i="1"/>
  <c r="F145" i="1"/>
  <c r="C145" i="1"/>
  <c r="D145" i="1" s="1"/>
  <c r="O145" i="1" s="1"/>
  <c r="J144" i="1"/>
  <c r="G144" i="1"/>
  <c r="F144" i="1"/>
  <c r="D144" i="1"/>
  <c r="O144" i="1" s="1"/>
  <c r="C144" i="1"/>
  <c r="J143" i="1"/>
  <c r="G143" i="1"/>
  <c r="F143" i="1"/>
  <c r="C143" i="1"/>
  <c r="D143" i="1" s="1"/>
  <c r="O143" i="1" s="1"/>
  <c r="J142" i="1"/>
  <c r="G142" i="1"/>
  <c r="F142" i="1"/>
  <c r="C142" i="1"/>
  <c r="D142" i="1" s="1"/>
  <c r="O142" i="1" s="1"/>
  <c r="G141" i="1"/>
  <c r="F141" i="1"/>
  <c r="C141" i="1"/>
  <c r="D141" i="1" s="1"/>
  <c r="O141" i="1" s="1"/>
  <c r="J140" i="1"/>
  <c r="G140" i="1"/>
  <c r="F140" i="1"/>
  <c r="C140" i="1"/>
  <c r="D140" i="1" s="1"/>
  <c r="O140" i="1" s="1"/>
  <c r="G139" i="1"/>
  <c r="F139" i="1"/>
  <c r="C139" i="1"/>
  <c r="D139" i="1" s="1"/>
  <c r="O139" i="1" s="1"/>
  <c r="J138" i="1"/>
  <c r="G138" i="1"/>
  <c r="F138" i="1"/>
  <c r="D138" i="1"/>
  <c r="O138" i="1" s="1"/>
  <c r="C138" i="1"/>
  <c r="J137" i="1"/>
  <c r="G137" i="1"/>
  <c r="F137" i="1"/>
  <c r="C137" i="1"/>
  <c r="D137" i="1" s="1"/>
  <c r="O137" i="1" s="1"/>
  <c r="G136" i="1"/>
  <c r="F136" i="1"/>
  <c r="C136" i="1"/>
  <c r="D136" i="1" s="1"/>
  <c r="O136" i="1" s="1"/>
  <c r="O135" i="1"/>
  <c r="G135" i="1"/>
  <c r="F135" i="1"/>
  <c r="C135" i="1"/>
  <c r="D135" i="1" s="1"/>
  <c r="J134" i="1"/>
  <c r="G134" i="1"/>
  <c r="F134" i="1"/>
  <c r="C134" i="1"/>
  <c r="D134" i="1" s="1"/>
  <c r="O134" i="1" s="1"/>
  <c r="J133" i="1"/>
  <c r="G133" i="1"/>
  <c r="F133" i="1"/>
  <c r="C133" i="1"/>
  <c r="D133" i="1" s="1"/>
  <c r="O133" i="1" s="1"/>
  <c r="J132" i="1"/>
  <c r="G132" i="1"/>
  <c r="F132" i="1"/>
  <c r="D132" i="1"/>
  <c r="O132" i="1" s="1"/>
  <c r="C132" i="1"/>
  <c r="J131" i="1"/>
  <c r="G131" i="1"/>
  <c r="F131" i="1"/>
  <c r="C131" i="1"/>
  <c r="D131" i="1" s="1"/>
  <c r="O131" i="1" s="1"/>
  <c r="J130" i="1"/>
  <c r="G130" i="1"/>
  <c r="F130" i="1"/>
  <c r="C130" i="1"/>
  <c r="D130" i="1" s="1"/>
  <c r="O130" i="1" s="1"/>
  <c r="J129" i="1"/>
  <c r="G129" i="1"/>
  <c r="F129" i="1"/>
  <c r="C129" i="1"/>
  <c r="D129" i="1" s="1"/>
  <c r="O129" i="1" s="1"/>
  <c r="O128" i="1"/>
  <c r="J128" i="1"/>
  <c r="G128" i="1"/>
  <c r="F128" i="1"/>
  <c r="C128" i="1"/>
  <c r="D128" i="1" s="1"/>
  <c r="J127" i="1"/>
  <c r="G127" i="1"/>
  <c r="F127" i="1"/>
  <c r="C127" i="1"/>
  <c r="D127" i="1" s="1"/>
  <c r="O127" i="1" s="1"/>
  <c r="J126" i="1"/>
  <c r="G126" i="1"/>
  <c r="F126" i="1"/>
  <c r="C126" i="1"/>
  <c r="D126" i="1" s="1"/>
  <c r="O126" i="1" s="1"/>
  <c r="J125" i="1"/>
  <c r="G125" i="1"/>
  <c r="F125" i="1"/>
  <c r="C125" i="1"/>
  <c r="D125" i="1" s="1"/>
  <c r="O125" i="1" s="1"/>
  <c r="J124" i="1"/>
  <c r="G124" i="1"/>
  <c r="F124" i="1"/>
  <c r="D124" i="1"/>
  <c r="O124" i="1" s="1"/>
  <c r="C124" i="1"/>
  <c r="J123" i="1"/>
  <c r="G123" i="1"/>
  <c r="F123" i="1"/>
  <c r="C123" i="1"/>
  <c r="D123" i="1" s="1"/>
  <c r="O123" i="1" s="1"/>
  <c r="J122" i="1"/>
  <c r="G122" i="1"/>
  <c r="F122" i="1"/>
  <c r="D122" i="1"/>
  <c r="O122" i="1" s="1"/>
  <c r="C122" i="1"/>
  <c r="O121" i="1"/>
  <c r="J121" i="1"/>
  <c r="G121" i="1"/>
  <c r="F121" i="1"/>
  <c r="C121" i="1"/>
  <c r="D121" i="1" s="1"/>
  <c r="J120" i="1"/>
  <c r="G120" i="1"/>
  <c r="F120" i="1"/>
  <c r="C120" i="1"/>
  <c r="D120" i="1" s="1"/>
  <c r="O120" i="1" s="1"/>
  <c r="J119" i="1"/>
  <c r="G119" i="1"/>
  <c r="F119" i="1"/>
  <c r="C119" i="1"/>
  <c r="D119" i="1" s="1"/>
  <c r="O119" i="1" s="1"/>
  <c r="J118" i="1"/>
  <c r="G118" i="1"/>
  <c r="F118" i="1"/>
  <c r="D118" i="1"/>
  <c r="O118" i="1" s="1"/>
  <c r="C118" i="1"/>
  <c r="J117" i="1"/>
  <c r="G117" i="1"/>
  <c r="F117" i="1"/>
  <c r="C117" i="1"/>
  <c r="D117" i="1" s="1"/>
  <c r="O117" i="1" s="1"/>
  <c r="J116" i="1"/>
  <c r="G116" i="1"/>
  <c r="F116" i="1"/>
  <c r="D116" i="1"/>
  <c r="O116" i="1" s="1"/>
  <c r="C116" i="1"/>
  <c r="O115" i="1"/>
  <c r="J115" i="1"/>
  <c r="G115" i="1"/>
  <c r="F115" i="1"/>
  <c r="C115" i="1"/>
  <c r="D115" i="1" s="1"/>
  <c r="J114" i="1"/>
  <c r="G114" i="1"/>
  <c r="F114" i="1"/>
  <c r="C114" i="1"/>
  <c r="D114" i="1" s="1"/>
  <c r="O114" i="1" s="1"/>
  <c r="J113" i="1"/>
  <c r="G113" i="1"/>
  <c r="F113" i="1"/>
  <c r="C113" i="1"/>
  <c r="D113" i="1" s="1"/>
  <c r="O113" i="1" s="1"/>
  <c r="J112" i="1"/>
  <c r="G112" i="1"/>
  <c r="F112" i="1"/>
  <c r="D112" i="1"/>
  <c r="O112" i="1" s="1"/>
  <c r="C112" i="1"/>
  <c r="J111" i="1"/>
  <c r="G111" i="1"/>
  <c r="F111" i="1"/>
  <c r="C111" i="1"/>
  <c r="D111" i="1" s="1"/>
  <c r="O111" i="1" s="1"/>
  <c r="J110" i="1"/>
  <c r="G110" i="1"/>
  <c r="F110" i="1"/>
  <c r="D110" i="1"/>
  <c r="O110" i="1" s="1"/>
  <c r="C110" i="1"/>
  <c r="O109" i="1"/>
  <c r="J109" i="1"/>
  <c r="G109" i="1"/>
  <c r="F109" i="1"/>
  <c r="C109" i="1"/>
  <c r="D109" i="1" s="1"/>
  <c r="J108" i="1"/>
  <c r="G108" i="1"/>
  <c r="F108" i="1"/>
  <c r="C108" i="1"/>
  <c r="D108" i="1" s="1"/>
  <c r="O108" i="1" s="1"/>
  <c r="J107" i="1"/>
  <c r="G107" i="1"/>
  <c r="F107" i="1"/>
  <c r="C107" i="1"/>
  <c r="D107" i="1" s="1"/>
  <c r="O107" i="1" s="1"/>
  <c r="J106" i="1"/>
  <c r="G106" i="1"/>
  <c r="F106" i="1"/>
  <c r="D106" i="1"/>
  <c r="O106" i="1" s="1"/>
  <c r="C106" i="1"/>
  <c r="J105" i="1"/>
  <c r="G105" i="1"/>
  <c r="F105" i="1"/>
  <c r="C105" i="1"/>
  <c r="D105" i="1" s="1"/>
  <c r="O105" i="1" s="1"/>
  <c r="J104" i="1"/>
  <c r="G104" i="1"/>
  <c r="F104" i="1"/>
  <c r="D104" i="1"/>
  <c r="O104" i="1" s="1"/>
  <c r="C104" i="1"/>
  <c r="O103" i="1"/>
  <c r="J103" i="1"/>
  <c r="G103" i="1"/>
  <c r="F103" i="1"/>
  <c r="C103" i="1"/>
  <c r="D103" i="1" s="1"/>
  <c r="J102" i="1"/>
  <c r="G102" i="1"/>
  <c r="F102" i="1"/>
  <c r="C102" i="1"/>
  <c r="D102" i="1" s="1"/>
  <c r="O102" i="1" s="1"/>
  <c r="J101" i="1"/>
  <c r="G101" i="1"/>
  <c r="F101" i="1"/>
  <c r="C101" i="1"/>
  <c r="D101" i="1" s="1"/>
  <c r="O101" i="1" s="1"/>
  <c r="J100" i="1"/>
  <c r="G100" i="1"/>
  <c r="F100" i="1"/>
  <c r="D100" i="1"/>
  <c r="O100" i="1" s="1"/>
  <c r="C100" i="1"/>
  <c r="J99" i="1"/>
  <c r="G99" i="1"/>
  <c r="F99" i="1"/>
  <c r="C99" i="1"/>
  <c r="D99" i="1" s="1"/>
  <c r="O99" i="1" s="1"/>
  <c r="J98" i="1"/>
  <c r="G98" i="1"/>
  <c r="F98" i="1"/>
  <c r="D98" i="1"/>
  <c r="O98" i="1" s="1"/>
  <c r="C98" i="1"/>
  <c r="O97" i="1"/>
  <c r="J97" i="1"/>
  <c r="G97" i="1"/>
  <c r="F97" i="1"/>
  <c r="C97" i="1"/>
  <c r="D97" i="1" s="1"/>
  <c r="J96" i="1"/>
  <c r="G96" i="1"/>
  <c r="F96" i="1"/>
  <c r="C96" i="1"/>
  <c r="D96" i="1" s="1"/>
  <c r="O96" i="1" s="1"/>
  <c r="J95" i="1"/>
  <c r="G95" i="1"/>
  <c r="F95" i="1"/>
  <c r="C95" i="1"/>
  <c r="D95" i="1" s="1"/>
  <c r="O95" i="1" s="1"/>
  <c r="J94" i="1"/>
  <c r="G94" i="1"/>
  <c r="F94" i="1"/>
  <c r="D94" i="1"/>
  <c r="O94" i="1" s="1"/>
  <c r="C94" i="1"/>
  <c r="J93" i="1"/>
  <c r="G93" i="1"/>
  <c r="F93" i="1"/>
  <c r="C93" i="1"/>
  <c r="D93" i="1" s="1"/>
  <c r="O93" i="1" s="1"/>
  <c r="J92" i="1"/>
  <c r="G92" i="1"/>
  <c r="F92" i="1"/>
  <c r="D92" i="1"/>
  <c r="O92" i="1" s="1"/>
  <c r="C92" i="1"/>
  <c r="J91" i="1"/>
  <c r="G91" i="1"/>
  <c r="F91" i="1"/>
  <c r="C91" i="1"/>
  <c r="D91" i="1" s="1"/>
  <c r="O91" i="1" s="1"/>
  <c r="J90" i="1"/>
  <c r="I90" i="1"/>
  <c r="S90" i="1" s="1"/>
  <c r="G90" i="1"/>
  <c r="F90" i="1"/>
  <c r="C90" i="1"/>
  <c r="D90" i="1" s="1"/>
  <c r="O90" i="1" s="1"/>
  <c r="G89" i="1"/>
  <c r="F89" i="1"/>
  <c r="C89" i="1"/>
  <c r="D89" i="1" s="1"/>
  <c r="O89" i="1" s="1"/>
  <c r="S88" i="1"/>
  <c r="J88" i="1"/>
  <c r="I88" i="1"/>
  <c r="L88" i="1" s="1"/>
  <c r="G88" i="1"/>
  <c r="K88" i="1" s="1"/>
  <c r="U88" i="1" s="1"/>
  <c r="F88" i="1"/>
  <c r="D88" i="1"/>
  <c r="O88" i="1" s="1"/>
  <c r="C88" i="1"/>
  <c r="J87" i="1"/>
  <c r="G87" i="1"/>
  <c r="F87" i="1"/>
  <c r="C87" i="1"/>
  <c r="D87" i="1" s="1"/>
  <c r="O87" i="1" s="1"/>
  <c r="J86" i="1"/>
  <c r="G86" i="1"/>
  <c r="F86" i="1"/>
  <c r="D86" i="1"/>
  <c r="O86" i="1" s="1"/>
  <c r="C86" i="1"/>
  <c r="J85" i="1"/>
  <c r="G85" i="1"/>
  <c r="F85" i="1"/>
  <c r="C85" i="1"/>
  <c r="D85" i="1" s="1"/>
  <c r="O85" i="1" s="1"/>
  <c r="G84" i="1"/>
  <c r="F84" i="1"/>
  <c r="C84" i="1"/>
  <c r="D84" i="1" s="1"/>
  <c r="O84" i="1" s="1"/>
  <c r="J83" i="1"/>
  <c r="G83" i="1"/>
  <c r="F83" i="1"/>
  <c r="C83" i="1"/>
  <c r="D83" i="1" s="1"/>
  <c r="O83" i="1" s="1"/>
  <c r="G82" i="1"/>
  <c r="F82" i="1"/>
  <c r="D82" i="1"/>
  <c r="O82" i="1" s="1"/>
  <c r="C82" i="1"/>
  <c r="J81" i="1"/>
  <c r="G81" i="1"/>
  <c r="F81" i="1"/>
  <c r="C81" i="1"/>
  <c r="D81" i="1" s="1"/>
  <c r="O81" i="1" s="1"/>
  <c r="J80" i="1"/>
  <c r="G80" i="1"/>
  <c r="F80" i="1"/>
  <c r="C80" i="1"/>
  <c r="D80" i="1" s="1"/>
  <c r="O80" i="1" s="1"/>
  <c r="J79" i="1"/>
  <c r="G79" i="1"/>
  <c r="F79" i="1"/>
  <c r="D79" i="1"/>
  <c r="O79" i="1" s="1"/>
  <c r="C79" i="1"/>
  <c r="O78" i="1"/>
  <c r="G78" i="1"/>
  <c r="F78" i="1"/>
  <c r="C78" i="1"/>
  <c r="D78" i="1" s="1"/>
  <c r="O77" i="1"/>
  <c r="J77" i="1"/>
  <c r="G77" i="1"/>
  <c r="F77" i="1"/>
  <c r="C77" i="1"/>
  <c r="D77" i="1" s="1"/>
  <c r="G76" i="1"/>
  <c r="F76" i="1"/>
  <c r="D76" i="1"/>
  <c r="O76" i="1" s="1"/>
  <c r="C76" i="1"/>
  <c r="J75" i="1"/>
  <c r="G75" i="1"/>
  <c r="F75" i="1"/>
  <c r="D75" i="1"/>
  <c r="O75" i="1" s="1"/>
  <c r="C75" i="1"/>
  <c r="J74" i="1"/>
  <c r="G74" i="1"/>
  <c r="F74" i="1"/>
  <c r="C74" i="1"/>
  <c r="D74" i="1" s="1"/>
  <c r="O74" i="1" s="1"/>
  <c r="J73" i="1"/>
  <c r="G73" i="1"/>
  <c r="F73" i="1"/>
  <c r="D73" i="1"/>
  <c r="O73" i="1" s="1"/>
  <c r="C73" i="1"/>
  <c r="G72" i="1"/>
  <c r="F72" i="1"/>
  <c r="C72" i="1"/>
  <c r="D72" i="1" s="1"/>
  <c r="O72" i="1" s="1"/>
  <c r="J71" i="1"/>
  <c r="G71" i="1"/>
  <c r="F71" i="1"/>
  <c r="D71" i="1"/>
  <c r="O71" i="1" s="1"/>
  <c r="C71" i="1"/>
  <c r="J70" i="1"/>
  <c r="G70" i="1"/>
  <c r="F70" i="1"/>
  <c r="C70" i="1"/>
  <c r="D70" i="1" s="1"/>
  <c r="O70" i="1" s="1"/>
  <c r="J69" i="1"/>
  <c r="G69" i="1"/>
  <c r="F69" i="1"/>
  <c r="D69" i="1"/>
  <c r="O69" i="1" s="1"/>
  <c r="C69" i="1"/>
  <c r="J68" i="1"/>
  <c r="G68" i="1"/>
  <c r="F68" i="1"/>
  <c r="C68" i="1"/>
  <c r="D68" i="1" s="1"/>
  <c r="O68" i="1" s="1"/>
  <c r="J67" i="1"/>
  <c r="G67" i="1"/>
  <c r="F67" i="1"/>
  <c r="D67" i="1"/>
  <c r="O67" i="1" s="1"/>
  <c r="C67" i="1"/>
  <c r="J66" i="1"/>
  <c r="G66" i="1"/>
  <c r="F66" i="1"/>
  <c r="C66" i="1"/>
  <c r="D66" i="1" s="1"/>
  <c r="O66" i="1" s="1"/>
  <c r="J65" i="1"/>
  <c r="G65" i="1"/>
  <c r="F65" i="1"/>
  <c r="D65" i="1"/>
  <c r="O65" i="1" s="1"/>
  <c r="C65" i="1"/>
  <c r="O64" i="1"/>
  <c r="J64" i="1"/>
  <c r="G64" i="1"/>
  <c r="F64" i="1"/>
  <c r="C64" i="1"/>
  <c r="D64" i="1" s="1"/>
  <c r="J63" i="1"/>
  <c r="G63" i="1"/>
  <c r="F63" i="1"/>
  <c r="D63" i="1"/>
  <c r="O63" i="1" s="1"/>
  <c r="C63" i="1"/>
  <c r="J62" i="1"/>
  <c r="G62" i="1"/>
  <c r="F62" i="1"/>
  <c r="C62" i="1"/>
  <c r="D62" i="1" s="1"/>
  <c r="O62" i="1" s="1"/>
  <c r="J61" i="1"/>
  <c r="G61" i="1"/>
  <c r="F61" i="1"/>
  <c r="D61" i="1"/>
  <c r="O61" i="1" s="1"/>
  <c r="C61" i="1"/>
  <c r="J60" i="1"/>
  <c r="G60" i="1"/>
  <c r="F60" i="1"/>
  <c r="C60" i="1"/>
  <c r="D60" i="1" s="1"/>
  <c r="O60" i="1" s="1"/>
  <c r="J59" i="1"/>
  <c r="G59" i="1"/>
  <c r="F59" i="1"/>
  <c r="D59" i="1"/>
  <c r="O59" i="1" s="1"/>
  <c r="C59" i="1"/>
  <c r="O58" i="1"/>
  <c r="J58" i="1"/>
  <c r="G58" i="1"/>
  <c r="F58" i="1"/>
  <c r="C58" i="1"/>
  <c r="D58" i="1" s="1"/>
  <c r="J57" i="1"/>
  <c r="G57" i="1"/>
  <c r="F57" i="1"/>
  <c r="D57" i="1"/>
  <c r="O57" i="1" s="1"/>
  <c r="C57" i="1"/>
  <c r="J56" i="1"/>
  <c r="G56" i="1"/>
  <c r="F56" i="1"/>
  <c r="C56" i="1"/>
  <c r="D56" i="1" s="1"/>
  <c r="O56" i="1" s="1"/>
  <c r="J55" i="1"/>
  <c r="G55" i="1"/>
  <c r="F55" i="1"/>
  <c r="D55" i="1"/>
  <c r="O55" i="1" s="1"/>
  <c r="C55" i="1"/>
  <c r="J54" i="1"/>
  <c r="G54" i="1"/>
  <c r="F54" i="1"/>
  <c r="C54" i="1"/>
  <c r="D54" i="1" s="1"/>
  <c r="O54" i="1" s="1"/>
  <c r="J53" i="1"/>
  <c r="G53" i="1"/>
  <c r="F53" i="1"/>
  <c r="D53" i="1"/>
  <c r="O53" i="1" s="1"/>
  <c r="C53" i="1"/>
  <c r="J52" i="1"/>
  <c r="I52" i="1"/>
  <c r="G52" i="1"/>
  <c r="F52" i="1"/>
  <c r="C52" i="1"/>
  <c r="D52" i="1" s="1"/>
  <c r="O52" i="1" s="1"/>
  <c r="G51" i="1"/>
  <c r="F51" i="1"/>
  <c r="D51" i="1"/>
  <c r="O51" i="1" s="1"/>
  <c r="C51" i="1"/>
  <c r="J50" i="1"/>
  <c r="G50" i="1"/>
  <c r="F50" i="1"/>
  <c r="C50" i="1"/>
  <c r="D50" i="1" s="1"/>
  <c r="O50" i="1" s="1"/>
  <c r="J49" i="1"/>
  <c r="G49" i="1"/>
  <c r="F49" i="1"/>
  <c r="D49" i="1"/>
  <c r="O49" i="1" s="1"/>
  <c r="C49" i="1"/>
  <c r="J48" i="1"/>
  <c r="G48" i="1"/>
  <c r="F48" i="1"/>
  <c r="C48" i="1"/>
  <c r="D48" i="1" s="1"/>
  <c r="O48" i="1" s="1"/>
  <c r="J47" i="1"/>
  <c r="G47" i="1"/>
  <c r="F47" i="1"/>
  <c r="D47" i="1"/>
  <c r="O47" i="1" s="1"/>
  <c r="C47" i="1"/>
  <c r="J46" i="1"/>
  <c r="I46" i="1"/>
  <c r="G46" i="1"/>
  <c r="F46" i="1"/>
  <c r="C46" i="1"/>
  <c r="D46" i="1" s="1"/>
  <c r="O46" i="1" s="1"/>
  <c r="G45" i="1"/>
  <c r="F45" i="1"/>
  <c r="D45" i="1"/>
  <c r="O45" i="1" s="1"/>
  <c r="C45" i="1"/>
  <c r="J44" i="1"/>
  <c r="G44" i="1"/>
  <c r="F44" i="1"/>
  <c r="C44" i="1"/>
  <c r="D44" i="1" s="1"/>
  <c r="O44" i="1" s="1"/>
  <c r="J43" i="1"/>
  <c r="G43" i="1"/>
  <c r="F43" i="1"/>
  <c r="D43" i="1"/>
  <c r="O43" i="1" s="1"/>
  <c r="C43" i="1"/>
  <c r="J42" i="1"/>
  <c r="G42" i="1"/>
  <c r="F42" i="1"/>
  <c r="F8" i="1" s="1"/>
  <c r="C42" i="1"/>
  <c r="D42" i="1" s="1"/>
  <c r="O42" i="1" s="1"/>
  <c r="J41" i="1"/>
  <c r="G41" i="1"/>
  <c r="G8" i="1" s="1"/>
  <c r="F41" i="1"/>
  <c r="C41" i="1"/>
  <c r="K40" i="1"/>
  <c r="U40" i="1" s="1"/>
  <c r="J40" i="1"/>
  <c r="I40" i="1"/>
  <c r="G40" i="1"/>
  <c r="F40" i="1"/>
  <c r="C40" i="1"/>
  <c r="D40" i="1" s="1"/>
  <c r="O40" i="1" s="1"/>
  <c r="G39" i="1"/>
  <c r="F39" i="1"/>
  <c r="D39" i="1"/>
  <c r="O39" i="1" s="1"/>
  <c r="C39" i="1"/>
  <c r="O38" i="1"/>
  <c r="J38" i="1"/>
  <c r="G38" i="1"/>
  <c r="F38" i="1"/>
  <c r="C38" i="1"/>
  <c r="D38" i="1" s="1"/>
  <c r="J37" i="1"/>
  <c r="G37" i="1"/>
  <c r="F37" i="1"/>
  <c r="D37" i="1"/>
  <c r="O37" i="1" s="1"/>
  <c r="C37" i="1"/>
  <c r="J36" i="1"/>
  <c r="G36" i="1"/>
  <c r="F36" i="1"/>
  <c r="C36" i="1"/>
  <c r="D36" i="1" s="1"/>
  <c r="O36" i="1" s="1"/>
  <c r="J35" i="1"/>
  <c r="G35" i="1"/>
  <c r="F35" i="1"/>
  <c r="C35" i="1"/>
  <c r="D35" i="1" s="1"/>
  <c r="O35" i="1" s="1"/>
  <c r="J34" i="1"/>
  <c r="I34" i="1"/>
  <c r="G34" i="1"/>
  <c r="F34" i="1"/>
  <c r="C34" i="1"/>
  <c r="D34" i="1" s="1"/>
  <c r="O34" i="1" s="1"/>
  <c r="J33" i="1"/>
  <c r="G33" i="1"/>
  <c r="F33" i="1"/>
  <c r="D33" i="1"/>
  <c r="O33" i="1" s="1"/>
  <c r="C33" i="1"/>
  <c r="J32" i="1"/>
  <c r="G32" i="1"/>
  <c r="F32" i="1"/>
  <c r="C32" i="1"/>
  <c r="D32" i="1" s="1"/>
  <c r="O32" i="1" s="1"/>
  <c r="J31" i="1"/>
  <c r="G31" i="1"/>
  <c r="F31" i="1"/>
  <c r="D31" i="1"/>
  <c r="O31" i="1" s="1"/>
  <c r="C31" i="1"/>
  <c r="J30" i="1"/>
  <c r="G30" i="1"/>
  <c r="F30" i="1"/>
  <c r="D30" i="1"/>
  <c r="O30" i="1" s="1"/>
  <c r="C30" i="1"/>
  <c r="J29" i="1"/>
  <c r="G29" i="1"/>
  <c r="F29" i="1"/>
  <c r="D29" i="1"/>
  <c r="O29" i="1" s="1"/>
  <c r="C29" i="1"/>
  <c r="O28" i="1"/>
  <c r="J28" i="1"/>
  <c r="I28" i="1"/>
  <c r="K28" i="1" s="1"/>
  <c r="U28" i="1" s="1"/>
  <c r="G28" i="1"/>
  <c r="F28" i="1"/>
  <c r="C28" i="1"/>
  <c r="D28" i="1" s="1"/>
  <c r="O27" i="1"/>
  <c r="J27" i="1"/>
  <c r="G27" i="1"/>
  <c r="F27" i="1"/>
  <c r="D27" i="1"/>
  <c r="C27" i="1"/>
  <c r="J26" i="1"/>
  <c r="G26" i="1"/>
  <c r="F26" i="1"/>
  <c r="C26" i="1"/>
  <c r="D26" i="1" s="1"/>
  <c r="O26" i="1" s="1"/>
  <c r="J25" i="1"/>
  <c r="G25" i="1"/>
  <c r="F25" i="1"/>
  <c r="D25" i="1"/>
  <c r="O25" i="1" s="1"/>
  <c r="C25" i="1"/>
  <c r="J24" i="1"/>
  <c r="G24" i="1"/>
  <c r="F24" i="1"/>
  <c r="C24" i="1"/>
  <c r="D24" i="1" s="1"/>
  <c r="O24" i="1" s="1"/>
  <c r="J23" i="1"/>
  <c r="G23" i="1"/>
  <c r="F23" i="1"/>
  <c r="D23" i="1"/>
  <c r="O23" i="1" s="1"/>
  <c r="C23" i="1"/>
  <c r="G22" i="1"/>
  <c r="F22" i="1"/>
  <c r="C22" i="1"/>
  <c r="D22" i="1" s="1"/>
  <c r="O22" i="1" s="1"/>
  <c r="J21" i="1"/>
  <c r="G21" i="1"/>
  <c r="F21" i="1"/>
  <c r="D21" i="1"/>
  <c r="O21" i="1" s="1"/>
  <c r="C21" i="1"/>
  <c r="J20" i="1"/>
  <c r="G20" i="1"/>
  <c r="F20" i="1"/>
  <c r="C20" i="1"/>
  <c r="D20" i="1" s="1"/>
  <c r="O20" i="1" s="1"/>
  <c r="J19" i="1"/>
  <c r="G19" i="1"/>
  <c r="F19" i="1"/>
  <c r="C19" i="1"/>
  <c r="D19" i="1" s="1"/>
  <c r="O19" i="1" s="1"/>
  <c r="G18" i="1"/>
  <c r="F18" i="1"/>
  <c r="C18" i="1"/>
  <c r="D18" i="1" s="1"/>
  <c r="O18" i="1" s="1"/>
  <c r="J17" i="1"/>
  <c r="G17" i="1"/>
  <c r="F17" i="1"/>
  <c r="C17" i="1"/>
  <c r="D17" i="1" s="1"/>
  <c r="O17" i="1" s="1"/>
  <c r="J16" i="1"/>
  <c r="G16" i="1"/>
  <c r="F16" i="1"/>
  <c r="D16" i="1"/>
  <c r="O16" i="1" s="1"/>
  <c r="C16" i="1"/>
  <c r="J15" i="1"/>
  <c r="G15" i="1"/>
  <c r="F15" i="1"/>
  <c r="C15" i="1"/>
  <c r="D15" i="1" s="1"/>
  <c r="O15" i="1" s="1"/>
  <c r="J14" i="1"/>
  <c r="G14" i="1"/>
  <c r="F14" i="1"/>
  <c r="C14" i="1"/>
  <c r="D14" i="1" s="1"/>
  <c r="O14" i="1" s="1"/>
  <c r="J13" i="1"/>
  <c r="G13" i="1"/>
  <c r="F13" i="1"/>
  <c r="C13" i="1"/>
  <c r="D13" i="1" s="1"/>
  <c r="O13" i="1" s="1"/>
  <c r="J12" i="1"/>
  <c r="G12" i="1"/>
  <c r="F12" i="1"/>
  <c r="C12" i="1"/>
  <c r="D12" i="1" s="1"/>
  <c r="O12" i="1" s="1"/>
  <c r="J11" i="1"/>
  <c r="G11" i="1"/>
  <c r="F11" i="1"/>
  <c r="C11" i="1"/>
  <c r="D11" i="1" s="1"/>
  <c r="O11" i="1" s="1"/>
  <c r="J10" i="1"/>
  <c r="G10" i="1"/>
  <c r="F10" i="1"/>
  <c r="D10" i="1"/>
  <c r="O10" i="1" s="1"/>
  <c r="C10" i="1"/>
  <c r="J9" i="1"/>
  <c r="G9" i="1"/>
  <c r="F9" i="1"/>
  <c r="C9" i="1"/>
  <c r="C186" i="1" s="1"/>
  <c r="X8" i="1"/>
  <c r="V8" i="1"/>
  <c r="T8" i="1"/>
  <c r="R8" i="1"/>
  <c r="H8" i="1"/>
  <c r="E8" i="1"/>
  <c r="C8" i="1"/>
  <c r="X7" i="1"/>
  <c r="V7" i="1"/>
  <c r="T7" i="1"/>
  <c r="R7" i="1"/>
  <c r="H7" i="1"/>
  <c r="F7" i="1"/>
  <c r="E7" i="1"/>
  <c r="X6" i="1"/>
  <c r="X5" i="1" s="1"/>
  <c r="V6" i="1"/>
  <c r="T6" i="1"/>
  <c r="T5" i="1" s="1"/>
  <c r="R6" i="1"/>
  <c r="R5" i="1" s="1"/>
  <c r="J6" i="1"/>
  <c r="H6" i="1"/>
  <c r="G6" i="1"/>
  <c r="F6" i="1"/>
  <c r="F5" i="1" s="1"/>
  <c r="E6" i="1"/>
  <c r="E5" i="1" s="1"/>
  <c r="E183" i="1" s="1"/>
  <c r="V5" i="1"/>
  <c r="H5" i="1"/>
  <c r="X2" i="1"/>
  <c r="V2" i="1"/>
  <c r="T2" i="1"/>
  <c r="G5" i="1" l="1"/>
  <c r="O7" i="1"/>
  <c r="K17" i="1"/>
  <c r="U17" i="1" s="1"/>
  <c r="S46" i="1"/>
  <c r="L46" i="1"/>
  <c r="D7" i="1"/>
  <c r="C6" i="1"/>
  <c r="C187" i="1"/>
  <c r="K46" i="1"/>
  <c r="U46" i="1" s="1"/>
  <c r="S34" i="1"/>
  <c r="L34" i="1"/>
  <c r="W34" i="1" s="1"/>
  <c r="K43" i="1"/>
  <c r="U43" i="1" s="1"/>
  <c r="S52" i="1"/>
  <c r="L52" i="1"/>
  <c r="M88" i="1"/>
  <c r="W88" i="1"/>
  <c r="C188" i="1"/>
  <c r="G7" i="1"/>
  <c r="S28" i="1"/>
  <c r="L28" i="1"/>
  <c r="W28" i="1" s="1"/>
  <c r="K34" i="1"/>
  <c r="U34" i="1" s="1"/>
  <c r="D41" i="1"/>
  <c r="K52" i="1"/>
  <c r="U52" i="1" s="1"/>
  <c r="D9" i="1"/>
  <c r="C7" i="1"/>
  <c r="S40" i="1"/>
  <c r="L40" i="1"/>
  <c r="K75" i="1"/>
  <c r="U75" i="1" s="1"/>
  <c r="K90" i="1"/>
  <c r="U90" i="1" s="1"/>
  <c r="K100" i="1"/>
  <c r="U100" i="1" s="1"/>
  <c r="K101" i="1"/>
  <c r="U101" i="1" s="1"/>
  <c r="K118" i="1"/>
  <c r="U118" i="1" s="1"/>
  <c r="K119" i="1"/>
  <c r="U119" i="1" s="1"/>
  <c r="K124" i="1"/>
  <c r="U124" i="1" s="1"/>
  <c r="K140" i="1"/>
  <c r="U140" i="1" s="1"/>
  <c r="K134" i="1"/>
  <c r="U134" i="1" s="1"/>
  <c r="K148" i="1"/>
  <c r="U148" i="1" s="1"/>
  <c r="K158" i="1"/>
  <c r="U158" i="1" s="1"/>
  <c r="K130" i="1"/>
  <c r="U130" i="1" s="1"/>
  <c r="L90" i="1"/>
  <c r="W90" i="1" s="1"/>
  <c r="K129" i="1"/>
  <c r="U129" i="1" s="1"/>
  <c r="K161" i="1"/>
  <c r="U161" i="1" s="1"/>
  <c r="AM3" i="2"/>
  <c r="AM5" i="2"/>
  <c r="S160" i="1"/>
  <c r="L160" i="1"/>
  <c r="AL8" i="2"/>
  <c r="AR14" i="2"/>
  <c r="AT14" i="2" s="1"/>
  <c r="I16" i="1" s="1"/>
  <c r="K16" i="1" s="1"/>
  <c r="U16" i="1" s="1"/>
  <c r="AO14" i="2"/>
  <c r="AL4" i="2"/>
  <c r="AR7" i="2"/>
  <c r="AT7" i="2" s="1"/>
  <c r="I9" i="1" s="1"/>
  <c r="AO7" i="2"/>
  <c r="AO4" i="2" s="1"/>
  <c r="AR13" i="2"/>
  <c r="AT13" i="2" s="1"/>
  <c r="I15" i="1" s="1"/>
  <c r="AO13" i="2"/>
  <c r="AR21" i="2"/>
  <c r="AT21" i="2" s="1"/>
  <c r="I23" i="1" s="1"/>
  <c r="AO21" i="2"/>
  <c r="AR23" i="2"/>
  <c r="AT23" i="2" s="1"/>
  <c r="I25" i="1" s="1"/>
  <c r="K25" i="1" s="1"/>
  <c r="U25" i="1" s="1"/>
  <c r="AO23" i="2"/>
  <c r="AR47" i="2"/>
  <c r="AT47" i="2" s="1"/>
  <c r="I49" i="1" s="1"/>
  <c r="AO47" i="2"/>
  <c r="AQ3" i="2"/>
  <c r="AO9" i="2"/>
  <c r="AR9" i="2"/>
  <c r="AT9" i="2" s="1"/>
  <c r="I11" i="1" s="1"/>
  <c r="AO10" i="2"/>
  <c r="AR10" i="2"/>
  <c r="AT10" i="2" s="1"/>
  <c r="I12" i="1" s="1"/>
  <c r="AR11" i="2"/>
  <c r="AT11" i="2" s="1"/>
  <c r="I13" i="1" s="1"/>
  <c r="AO11" i="2"/>
  <c r="AR12" i="2"/>
  <c r="AT12" i="2" s="1"/>
  <c r="I14" i="1" s="1"/>
  <c r="AO12" i="2"/>
  <c r="AO15" i="2"/>
  <c r="AR15" i="2"/>
  <c r="AT15" i="2" s="1"/>
  <c r="I17" i="1" s="1"/>
  <c r="AR17" i="2"/>
  <c r="AT17" i="2" s="1"/>
  <c r="I19" i="1" s="1"/>
  <c r="AO17" i="2"/>
  <c r="AO18" i="2"/>
  <c r="AR18" i="2"/>
  <c r="AT18" i="2" s="1"/>
  <c r="I20" i="1" s="1"/>
  <c r="AR41" i="2"/>
  <c r="AT41" i="2" s="1"/>
  <c r="I43" i="1" s="1"/>
  <c r="AO41" i="2"/>
  <c r="K165" i="1"/>
  <c r="U165" i="1" s="1"/>
  <c r="AR29" i="2"/>
  <c r="AT29" i="2" s="1"/>
  <c r="I31" i="1" s="1"/>
  <c r="AO29" i="2"/>
  <c r="L154" i="1"/>
  <c r="W154" i="1" s="1"/>
  <c r="K164" i="1"/>
  <c r="U164" i="1" s="1"/>
  <c r="AR35" i="2"/>
  <c r="AT35" i="2" s="1"/>
  <c r="I37" i="1" s="1"/>
  <c r="AO35" i="2"/>
  <c r="L166" i="1"/>
  <c r="W166" i="1" s="1"/>
  <c r="AQ5" i="2"/>
  <c r="AL19" i="2"/>
  <c r="AL30" i="2"/>
  <c r="AL39" i="2"/>
  <c r="AR59" i="2"/>
  <c r="AT59" i="2" s="1"/>
  <c r="I61" i="1" s="1"/>
  <c r="K61" i="1" s="1"/>
  <c r="U61" i="1" s="1"/>
  <c r="AO59" i="2"/>
  <c r="AR65" i="2"/>
  <c r="AT65" i="2" s="1"/>
  <c r="I67" i="1" s="1"/>
  <c r="AO65" i="2"/>
  <c r="AR75" i="2"/>
  <c r="AT75" i="2" s="1"/>
  <c r="I77" i="1" s="1"/>
  <c r="AO75" i="2"/>
  <c r="AR77" i="2"/>
  <c r="AT77" i="2" s="1"/>
  <c r="I79" i="1" s="1"/>
  <c r="AO77" i="2"/>
  <c r="AR28" i="2"/>
  <c r="AT28" i="2" s="1"/>
  <c r="I30" i="1" s="1"/>
  <c r="AO28" i="2"/>
  <c r="AO31" i="2"/>
  <c r="AR31" i="2"/>
  <c r="AT31" i="2" s="1"/>
  <c r="I33" i="1" s="1"/>
  <c r="AL53" i="2"/>
  <c r="AR72" i="2"/>
  <c r="AT72" i="2" s="1"/>
  <c r="I74" i="1" s="1"/>
  <c r="AO72" i="2"/>
  <c r="AL27" i="2"/>
  <c r="AL36" i="2"/>
  <c r="AL45" i="2"/>
  <c r="AL46" i="2"/>
  <c r="AL48" i="2"/>
  <c r="AL49" i="2"/>
  <c r="AS49" i="2"/>
  <c r="J51" i="1" s="1"/>
  <c r="AO50" i="2"/>
  <c r="AO78" i="2"/>
  <c r="AR78" i="2"/>
  <c r="AT78" i="2" s="1"/>
  <c r="I80" i="1" s="1"/>
  <c r="E16" i="2"/>
  <c r="AL16" i="2" s="1"/>
  <c r="AS16" i="2"/>
  <c r="J18" i="1" s="1"/>
  <c r="AL20" i="2"/>
  <c r="AS20" i="2"/>
  <c r="J22" i="1" s="1"/>
  <c r="AL34" i="2"/>
  <c r="AL37" i="2"/>
  <c r="AS37" i="2"/>
  <c r="J39" i="1" s="1"/>
  <c r="AO38" i="2"/>
  <c r="AO55" i="2"/>
  <c r="AR55" i="2"/>
  <c r="AT55" i="2" s="1"/>
  <c r="I57" i="1" s="1"/>
  <c r="AR60" i="2"/>
  <c r="AT60" i="2" s="1"/>
  <c r="I62" i="1" s="1"/>
  <c r="AO60" i="2"/>
  <c r="AR66" i="2"/>
  <c r="AT66" i="2" s="1"/>
  <c r="I68" i="1" s="1"/>
  <c r="AO66" i="2"/>
  <c r="AO73" i="2"/>
  <c r="AR73" i="2"/>
  <c r="AT73" i="2" s="1"/>
  <c r="I75" i="1" s="1"/>
  <c r="AL24" i="2"/>
  <c r="AR33" i="2"/>
  <c r="AT33" i="2" s="1"/>
  <c r="I35" i="1" s="1"/>
  <c r="K35" i="1" s="1"/>
  <c r="U35" i="1" s="1"/>
  <c r="AO33" i="2"/>
  <c r="AR54" i="2"/>
  <c r="AT54" i="2" s="1"/>
  <c r="I56" i="1" s="1"/>
  <c r="AO54" i="2"/>
  <c r="AO61" i="2"/>
  <c r="AR61" i="2"/>
  <c r="AT61" i="2" s="1"/>
  <c r="I63" i="1" s="1"/>
  <c r="K63" i="1" s="1"/>
  <c r="U63" i="1" s="1"/>
  <c r="AO67" i="2"/>
  <c r="AR67" i="2"/>
  <c r="AT67" i="2" s="1"/>
  <c r="I69" i="1" s="1"/>
  <c r="AR82" i="2"/>
  <c r="AO82" i="2"/>
  <c r="AO85" i="2"/>
  <c r="AR85" i="2"/>
  <c r="AT85" i="2" s="1"/>
  <c r="I87" i="1" s="1"/>
  <c r="K87" i="1" s="1"/>
  <c r="U87" i="1" s="1"/>
  <c r="AL22" i="2"/>
  <c r="AL25" i="2"/>
  <c r="AO26" i="2"/>
  <c r="AL40" i="2"/>
  <c r="AL42" i="2"/>
  <c r="AL43" i="2"/>
  <c r="AS43" i="2"/>
  <c r="J45" i="1" s="1"/>
  <c r="AO44" i="2"/>
  <c r="AL51" i="2"/>
  <c r="AL52" i="2"/>
  <c r="AO56" i="2"/>
  <c r="AR56" i="2"/>
  <c r="AT56" i="2" s="1"/>
  <c r="I58" i="1" s="1"/>
  <c r="AR57" i="2"/>
  <c r="AT57" i="2" s="1"/>
  <c r="I59" i="1" s="1"/>
  <c r="AO57" i="2"/>
  <c r="AR58" i="2"/>
  <c r="AT58" i="2" s="1"/>
  <c r="I60" i="1" s="1"/>
  <c r="AO58" i="2"/>
  <c r="AO62" i="2"/>
  <c r="AR62" i="2"/>
  <c r="AT62" i="2" s="1"/>
  <c r="I64" i="1" s="1"/>
  <c r="AR63" i="2"/>
  <c r="AT63" i="2" s="1"/>
  <c r="I65" i="1" s="1"/>
  <c r="K65" i="1" s="1"/>
  <c r="U65" i="1" s="1"/>
  <c r="AO63" i="2"/>
  <c r="AR64" i="2"/>
  <c r="AT64" i="2" s="1"/>
  <c r="I66" i="1" s="1"/>
  <c r="AO64" i="2"/>
  <c r="AO68" i="2"/>
  <c r="AR68" i="2"/>
  <c r="AT68" i="2" s="1"/>
  <c r="I70" i="1" s="1"/>
  <c r="AR69" i="2"/>
  <c r="AT69" i="2" s="1"/>
  <c r="I71" i="1" s="1"/>
  <c r="AO69" i="2"/>
  <c r="AO74" i="2"/>
  <c r="AR76" i="2"/>
  <c r="AO76" i="2"/>
  <c r="AR74" i="2"/>
  <c r="AL90" i="2"/>
  <c r="AR112" i="2"/>
  <c r="AT112" i="2" s="1"/>
  <c r="I114" i="1" s="1"/>
  <c r="AO112" i="2"/>
  <c r="AR113" i="2"/>
  <c r="AT113" i="2" s="1"/>
  <c r="I115" i="1" s="1"/>
  <c r="AO113" i="2"/>
  <c r="AO115" i="2"/>
  <c r="AR115" i="2"/>
  <c r="AT115" i="2" s="1"/>
  <c r="I117" i="1" s="1"/>
  <c r="AO122" i="2"/>
  <c r="AR122" i="2"/>
  <c r="AT122" i="2" s="1"/>
  <c r="I124" i="1" s="1"/>
  <c r="AR146" i="2"/>
  <c r="AT146" i="2" s="1"/>
  <c r="I148" i="1" s="1"/>
  <c r="AO146" i="2"/>
  <c r="AO149" i="2"/>
  <c r="AR149" i="2"/>
  <c r="AT149" i="2" s="1"/>
  <c r="I151" i="1" s="1"/>
  <c r="K151" i="1" s="1"/>
  <c r="U151" i="1" s="1"/>
  <c r="AO167" i="2"/>
  <c r="AR167" i="2"/>
  <c r="AT167" i="2" s="1"/>
  <c r="I169" i="1" s="1"/>
  <c r="E71" i="2"/>
  <c r="AL71" i="2" s="1"/>
  <c r="AS76" i="2"/>
  <c r="J78" i="1" s="1"/>
  <c r="AL81" i="2"/>
  <c r="AS82" i="2"/>
  <c r="J84" i="1" s="1"/>
  <c r="AL84" i="2"/>
  <c r="AL89" i="2"/>
  <c r="AR94" i="2"/>
  <c r="AT94" i="2" s="1"/>
  <c r="I96" i="1" s="1"/>
  <c r="K96" i="1" s="1"/>
  <c r="U96" i="1" s="1"/>
  <c r="AO94" i="2"/>
  <c r="AR96" i="2"/>
  <c r="AT96" i="2" s="1"/>
  <c r="I98" i="1" s="1"/>
  <c r="AO96" i="2"/>
  <c r="AR100" i="2"/>
  <c r="AT100" i="2" s="1"/>
  <c r="I102" i="1" s="1"/>
  <c r="AO100" i="2"/>
  <c r="AR102" i="2"/>
  <c r="AT102" i="2" s="1"/>
  <c r="I104" i="1" s="1"/>
  <c r="AO102" i="2"/>
  <c r="AR106" i="2"/>
  <c r="AT106" i="2" s="1"/>
  <c r="I108" i="1" s="1"/>
  <c r="K108" i="1" s="1"/>
  <c r="U108" i="1" s="1"/>
  <c r="AO106" i="2"/>
  <c r="AR108" i="2"/>
  <c r="AT108" i="2" s="1"/>
  <c r="I110" i="1" s="1"/>
  <c r="AO108" i="2"/>
  <c r="AO116" i="2"/>
  <c r="AR116" i="2"/>
  <c r="AT116" i="2" s="1"/>
  <c r="I118" i="1" s="1"/>
  <c r="AR123" i="2"/>
  <c r="AT123" i="2" s="1"/>
  <c r="I125" i="1" s="1"/>
  <c r="K125" i="1" s="1"/>
  <c r="U125" i="1" s="1"/>
  <c r="AO123" i="2"/>
  <c r="AR130" i="2"/>
  <c r="AT130" i="2" s="1"/>
  <c r="I132" i="1" s="1"/>
  <c r="AO130" i="2"/>
  <c r="AO161" i="2"/>
  <c r="AR161" i="2"/>
  <c r="AT161" i="2" s="1"/>
  <c r="I163" i="1" s="1"/>
  <c r="AO86" i="2"/>
  <c r="AL91" i="2"/>
  <c r="AR95" i="2"/>
  <c r="AT95" i="2" s="1"/>
  <c r="I97" i="1" s="1"/>
  <c r="AO95" i="2"/>
  <c r="AO97" i="2"/>
  <c r="AR97" i="2"/>
  <c r="AT97" i="2" s="1"/>
  <c r="I99" i="1" s="1"/>
  <c r="AR101" i="2"/>
  <c r="AT101" i="2" s="1"/>
  <c r="I103" i="1" s="1"/>
  <c r="AO101" i="2"/>
  <c r="AO103" i="2"/>
  <c r="AR103" i="2"/>
  <c r="AT103" i="2" s="1"/>
  <c r="I105" i="1" s="1"/>
  <c r="AR107" i="2"/>
  <c r="AT107" i="2" s="1"/>
  <c r="I109" i="1" s="1"/>
  <c r="AO107" i="2"/>
  <c r="AO109" i="2"/>
  <c r="AR109" i="2"/>
  <c r="AT109" i="2" s="1"/>
  <c r="I111" i="1" s="1"/>
  <c r="AR117" i="2"/>
  <c r="AT117" i="2" s="1"/>
  <c r="I119" i="1" s="1"/>
  <c r="AO117" i="2"/>
  <c r="AR126" i="2"/>
  <c r="AT126" i="2" s="1"/>
  <c r="I128" i="1" s="1"/>
  <c r="AO126" i="2"/>
  <c r="AR135" i="2"/>
  <c r="AT135" i="2" s="1"/>
  <c r="I137" i="1" s="1"/>
  <c r="AO135" i="2"/>
  <c r="AS70" i="2"/>
  <c r="J72" i="1" s="1"/>
  <c r="AL80" i="2"/>
  <c r="AS80" i="2"/>
  <c r="J82" i="1" s="1"/>
  <c r="AS87" i="2"/>
  <c r="J89" i="1" s="1"/>
  <c r="AO110" i="2"/>
  <c r="AR110" i="2"/>
  <c r="AT110" i="2" s="1"/>
  <c r="I112" i="1" s="1"/>
  <c r="K112" i="1" s="1"/>
  <c r="U112" i="1" s="1"/>
  <c r="AR120" i="2"/>
  <c r="AT120" i="2" s="1"/>
  <c r="I122" i="1" s="1"/>
  <c r="AO120" i="2"/>
  <c r="AR124" i="2"/>
  <c r="AT124" i="2" s="1"/>
  <c r="I126" i="1" s="1"/>
  <c r="AO124" i="2"/>
  <c r="AR125" i="2"/>
  <c r="AT125" i="2" s="1"/>
  <c r="I127" i="1" s="1"/>
  <c r="AO125" i="2"/>
  <c r="AO127" i="2"/>
  <c r="AR127" i="2"/>
  <c r="AT127" i="2" s="1"/>
  <c r="I129" i="1" s="1"/>
  <c r="AR132" i="2"/>
  <c r="AT132" i="2" s="1"/>
  <c r="I134" i="1" s="1"/>
  <c r="AO132" i="2"/>
  <c r="AO133" i="2"/>
  <c r="AR133" i="2"/>
  <c r="AT133" i="2" s="1"/>
  <c r="I135" i="1" s="1"/>
  <c r="K135" i="1" s="1"/>
  <c r="U135" i="1" s="1"/>
  <c r="AR141" i="2"/>
  <c r="AT141" i="2" s="1"/>
  <c r="I143" i="1" s="1"/>
  <c r="AO141" i="2"/>
  <c r="AO143" i="2"/>
  <c r="AR143" i="2"/>
  <c r="AT143" i="2" s="1"/>
  <c r="I145" i="1" s="1"/>
  <c r="K145" i="1" s="1"/>
  <c r="U145" i="1" s="1"/>
  <c r="AL70" i="2"/>
  <c r="AS74" i="2"/>
  <c r="J76" i="1" s="1"/>
  <c r="E79" i="2"/>
  <c r="AL79" i="2" s="1"/>
  <c r="E83" i="2"/>
  <c r="AL83" i="2" s="1"/>
  <c r="AL87" i="2"/>
  <c r="AO88" i="2"/>
  <c r="AR111" i="2"/>
  <c r="AT111" i="2" s="1"/>
  <c r="I113" i="1" s="1"/>
  <c r="K113" i="1" s="1"/>
  <c r="U113" i="1" s="1"/>
  <c r="AO111" i="2"/>
  <c r="AR118" i="2"/>
  <c r="AT118" i="2" s="1"/>
  <c r="I120" i="1" s="1"/>
  <c r="AO118" i="2"/>
  <c r="AR119" i="2"/>
  <c r="AT119" i="2" s="1"/>
  <c r="I121" i="1" s="1"/>
  <c r="AO119" i="2"/>
  <c r="AO121" i="2"/>
  <c r="AR121" i="2"/>
  <c r="AT121" i="2" s="1"/>
  <c r="I123" i="1" s="1"/>
  <c r="AO128" i="2"/>
  <c r="AR128" i="2"/>
  <c r="AT128" i="2" s="1"/>
  <c r="I130" i="1" s="1"/>
  <c r="AR136" i="2"/>
  <c r="AT136" i="2" s="1"/>
  <c r="I138" i="1" s="1"/>
  <c r="AO136" i="2"/>
  <c r="AT139" i="2"/>
  <c r="I141" i="1" s="1"/>
  <c r="K141" i="1" s="1"/>
  <c r="U141" i="1" s="1"/>
  <c r="AO142" i="2"/>
  <c r="AR142" i="2"/>
  <c r="AT142" i="2" s="1"/>
  <c r="I144" i="1" s="1"/>
  <c r="AO92" i="2"/>
  <c r="AR92" i="2"/>
  <c r="AT92" i="2" s="1"/>
  <c r="I94" i="1" s="1"/>
  <c r="K94" i="1" s="1"/>
  <c r="U94" i="1" s="1"/>
  <c r="AR93" i="2"/>
  <c r="AT93" i="2" s="1"/>
  <c r="I95" i="1" s="1"/>
  <c r="K95" i="1" s="1"/>
  <c r="U95" i="1" s="1"/>
  <c r="AO93" i="2"/>
  <c r="AO98" i="2"/>
  <c r="AR98" i="2"/>
  <c r="AT98" i="2" s="1"/>
  <c r="I100" i="1" s="1"/>
  <c r="AR99" i="2"/>
  <c r="AT99" i="2" s="1"/>
  <c r="I101" i="1" s="1"/>
  <c r="AO99" i="2"/>
  <c r="AO104" i="2"/>
  <c r="AR104" i="2"/>
  <c r="AT104" i="2" s="1"/>
  <c r="I106" i="1" s="1"/>
  <c r="AR105" i="2"/>
  <c r="AT105" i="2" s="1"/>
  <c r="I107" i="1" s="1"/>
  <c r="K107" i="1" s="1"/>
  <c r="U107" i="1" s="1"/>
  <c r="AO105" i="2"/>
  <c r="AR114" i="2"/>
  <c r="AT114" i="2" s="1"/>
  <c r="I116" i="1" s="1"/>
  <c r="AO114" i="2"/>
  <c r="AR129" i="2"/>
  <c r="AT129" i="2" s="1"/>
  <c r="I131" i="1" s="1"/>
  <c r="AO129" i="2"/>
  <c r="AO138" i="2"/>
  <c r="AR138" i="2"/>
  <c r="AT138" i="2" s="1"/>
  <c r="I140" i="1" s="1"/>
  <c r="AO155" i="2"/>
  <c r="AR155" i="2"/>
  <c r="AT155" i="2" s="1"/>
  <c r="I157" i="1" s="1"/>
  <c r="K157" i="1" s="1"/>
  <c r="U157" i="1" s="1"/>
  <c r="E131" i="2"/>
  <c r="AL131" i="2" s="1"/>
  <c r="AL137" i="2"/>
  <c r="AO139" i="2"/>
  <c r="E147" i="2"/>
  <c r="AL147" i="2" s="1"/>
  <c r="AL148" i="2"/>
  <c r="AL151" i="2"/>
  <c r="AL169" i="2"/>
  <c r="AL134" i="2"/>
  <c r="AS134" i="2"/>
  <c r="J136" i="1" s="1"/>
  <c r="AS139" i="2"/>
  <c r="J141" i="1" s="1"/>
  <c r="AO144" i="2"/>
  <c r="AR156" i="2"/>
  <c r="AT156" i="2" s="1"/>
  <c r="I158" i="1" s="1"/>
  <c r="E165" i="2"/>
  <c r="AL165" i="2" s="1"/>
  <c r="AR166" i="2"/>
  <c r="AT166" i="2" s="1"/>
  <c r="I168" i="1" s="1"/>
  <c r="AO166" i="2"/>
  <c r="AS137" i="2"/>
  <c r="J139" i="1" s="1"/>
  <c r="AS144" i="2"/>
  <c r="J146" i="1" s="1"/>
  <c r="AL157" i="2"/>
  <c r="AR170" i="2"/>
  <c r="AT170" i="2" s="1"/>
  <c r="I172" i="1" s="1"/>
  <c r="AO170" i="2"/>
  <c r="AR171" i="2"/>
  <c r="AT171" i="2" s="1"/>
  <c r="I173" i="1" s="1"/>
  <c r="K173" i="1" s="1"/>
  <c r="U173" i="1" s="1"/>
  <c r="AO171" i="2"/>
  <c r="AR172" i="2"/>
  <c r="AT172" i="2" s="1"/>
  <c r="I174" i="1" s="1"/>
  <c r="AO172" i="2"/>
  <c r="AR140" i="2"/>
  <c r="AT140" i="2" s="1"/>
  <c r="I142" i="1" s="1"/>
  <c r="AO140" i="2"/>
  <c r="AR153" i="2"/>
  <c r="AT153" i="2" s="1"/>
  <c r="I155" i="1" s="1"/>
  <c r="AO153" i="2"/>
  <c r="AR154" i="2"/>
  <c r="AT154" i="2" s="1"/>
  <c r="I156" i="1" s="1"/>
  <c r="AO154" i="2"/>
  <c r="AR162" i="2"/>
  <c r="AT162" i="2" s="1"/>
  <c r="I164" i="1" s="1"/>
  <c r="D4" i="3"/>
  <c r="AR145" i="2"/>
  <c r="AT145" i="2" s="1"/>
  <c r="I147" i="1" s="1"/>
  <c r="AO145" i="2"/>
  <c r="AR163" i="2"/>
  <c r="AT163" i="2" s="1"/>
  <c r="I165" i="1" s="1"/>
  <c r="AO163" i="2"/>
  <c r="AO173" i="2"/>
  <c r="AR173" i="2"/>
  <c r="AT173" i="2" s="1"/>
  <c r="I175" i="1" s="1"/>
  <c r="K175" i="1" s="1"/>
  <c r="U175" i="1" s="1"/>
  <c r="AO174" i="2"/>
  <c r="AR174" i="2"/>
  <c r="AT174" i="2" s="1"/>
  <c r="I176" i="1" s="1"/>
  <c r="G6" i="3"/>
  <c r="E4" i="3"/>
  <c r="AS133" i="2"/>
  <c r="J135" i="1" s="1"/>
  <c r="AL150" i="2"/>
  <c r="AS150" i="2"/>
  <c r="J152" i="1" s="1"/>
  <c r="AR159" i="2"/>
  <c r="AT159" i="2" s="1"/>
  <c r="I161" i="1" s="1"/>
  <c r="AO159" i="2"/>
  <c r="AL160" i="2"/>
  <c r="AL168" i="2"/>
  <c r="AS168" i="2"/>
  <c r="J170" i="1" s="1"/>
  <c r="C38" i="3"/>
  <c r="D38" i="3"/>
  <c r="C175" i="3"/>
  <c r="G175" i="3" s="1"/>
  <c r="G39" i="3"/>
  <c r="S155" i="1" l="1"/>
  <c r="L155" i="1"/>
  <c r="K155" i="1"/>
  <c r="U155" i="1" s="1"/>
  <c r="S102" i="1"/>
  <c r="L102" i="1"/>
  <c r="S168" i="1"/>
  <c r="L168" i="1"/>
  <c r="K168" i="1"/>
  <c r="U168" i="1" s="1"/>
  <c r="S106" i="1"/>
  <c r="L106" i="1"/>
  <c r="S71" i="1"/>
  <c r="L71" i="1"/>
  <c r="AR22" i="2"/>
  <c r="AT22" i="2" s="1"/>
  <c r="I24" i="1" s="1"/>
  <c r="AO22" i="2"/>
  <c r="AR46" i="2"/>
  <c r="AT46" i="2" s="1"/>
  <c r="I48" i="1" s="1"/>
  <c r="AO46" i="2"/>
  <c r="S172" i="1"/>
  <c r="L172" i="1"/>
  <c r="S131" i="1"/>
  <c r="L131" i="1"/>
  <c r="K131" i="1"/>
  <c r="U131" i="1" s="1"/>
  <c r="S163" i="1"/>
  <c r="L163" i="1"/>
  <c r="K163" i="1"/>
  <c r="U163" i="1" s="1"/>
  <c r="S98" i="1"/>
  <c r="L98" i="1"/>
  <c r="K98" i="1"/>
  <c r="U98" i="1" s="1"/>
  <c r="AT74" i="2"/>
  <c r="I76" i="1" s="1"/>
  <c r="S64" i="1"/>
  <c r="L64" i="1"/>
  <c r="K64" i="1"/>
  <c r="U64" i="1" s="1"/>
  <c r="AO43" i="2"/>
  <c r="AR43" i="2"/>
  <c r="AT43" i="2" s="1"/>
  <c r="I45" i="1" s="1"/>
  <c r="AR34" i="2"/>
  <c r="AT34" i="2" s="1"/>
  <c r="I36" i="1" s="1"/>
  <c r="AO34" i="2"/>
  <c r="AR45" i="2"/>
  <c r="AT45" i="2" s="1"/>
  <c r="I47" i="1" s="1"/>
  <c r="AO45" i="2"/>
  <c r="L37" i="1"/>
  <c r="S37" i="1"/>
  <c r="L19" i="1"/>
  <c r="K19" i="1"/>
  <c r="U19" i="1" s="1"/>
  <c r="S19" i="1"/>
  <c r="L9" i="1"/>
  <c r="K9" i="1"/>
  <c r="I6" i="1"/>
  <c r="S9" i="1"/>
  <c r="AR157" i="2"/>
  <c r="AT157" i="2" s="1"/>
  <c r="I159" i="1" s="1"/>
  <c r="AO157" i="2"/>
  <c r="AR151" i="2"/>
  <c r="AT151" i="2" s="1"/>
  <c r="I153" i="1" s="1"/>
  <c r="AO151" i="2"/>
  <c r="S138" i="1"/>
  <c r="L138" i="1"/>
  <c r="K138" i="1"/>
  <c r="U138" i="1" s="1"/>
  <c r="AR87" i="2"/>
  <c r="AT87" i="2" s="1"/>
  <c r="I89" i="1" s="1"/>
  <c r="AO87" i="2"/>
  <c r="L126" i="1"/>
  <c r="S126" i="1"/>
  <c r="K126" i="1"/>
  <c r="U126" i="1" s="1"/>
  <c r="S128" i="1"/>
  <c r="L128" i="1"/>
  <c r="S118" i="1"/>
  <c r="L118" i="1"/>
  <c r="AO42" i="2"/>
  <c r="AR42" i="2"/>
  <c r="AT42" i="2" s="1"/>
  <c r="I44" i="1" s="1"/>
  <c r="S57" i="1"/>
  <c r="L57" i="1"/>
  <c r="AO36" i="2"/>
  <c r="AR36" i="2"/>
  <c r="AT36" i="2" s="1"/>
  <c r="I38" i="1" s="1"/>
  <c r="AO30" i="2"/>
  <c r="AR30" i="2"/>
  <c r="AT30" i="2" s="1"/>
  <c r="I32" i="1" s="1"/>
  <c r="K172" i="1"/>
  <c r="U172" i="1" s="1"/>
  <c r="S12" i="1"/>
  <c r="L12" i="1"/>
  <c r="E5" i="2"/>
  <c r="K128" i="1"/>
  <c r="U128" i="1" s="1"/>
  <c r="S161" i="1"/>
  <c r="L161" i="1"/>
  <c r="G38" i="3"/>
  <c r="S176" i="1"/>
  <c r="L176" i="1"/>
  <c r="AR147" i="2"/>
  <c r="AT147" i="2" s="1"/>
  <c r="I149" i="1" s="1"/>
  <c r="AO147" i="2"/>
  <c r="S140" i="1"/>
  <c r="L140" i="1"/>
  <c r="S100" i="1"/>
  <c r="L100" i="1"/>
  <c r="S144" i="1"/>
  <c r="L144" i="1"/>
  <c r="K144" i="1"/>
  <c r="U144" i="1" s="1"/>
  <c r="S120" i="1"/>
  <c r="L120" i="1"/>
  <c r="AO79" i="2"/>
  <c r="AR79" i="2"/>
  <c r="AT79" i="2" s="1"/>
  <c r="I81" i="1" s="1"/>
  <c r="S143" i="1"/>
  <c r="L143" i="1"/>
  <c r="K143" i="1"/>
  <c r="U143" i="1" s="1"/>
  <c r="S122" i="1"/>
  <c r="L122" i="1"/>
  <c r="K122" i="1"/>
  <c r="U122" i="1" s="1"/>
  <c r="S119" i="1"/>
  <c r="L119" i="1"/>
  <c r="S97" i="1"/>
  <c r="L97" i="1"/>
  <c r="K97" i="1"/>
  <c r="U97" i="1" s="1"/>
  <c r="AR89" i="2"/>
  <c r="AT89" i="2" s="1"/>
  <c r="I91" i="1" s="1"/>
  <c r="AO89" i="2"/>
  <c r="S169" i="1"/>
  <c r="L169" i="1"/>
  <c r="S124" i="1"/>
  <c r="L124" i="1"/>
  <c r="S66" i="1"/>
  <c r="L66" i="1"/>
  <c r="K66" i="1"/>
  <c r="U66" i="1" s="1"/>
  <c r="S60" i="1"/>
  <c r="L60" i="1"/>
  <c r="K60" i="1"/>
  <c r="U60" i="1" s="1"/>
  <c r="AR51" i="2"/>
  <c r="AT51" i="2" s="1"/>
  <c r="I53" i="1" s="1"/>
  <c r="AO51" i="2"/>
  <c r="AT82" i="2"/>
  <c r="I84" i="1" s="1"/>
  <c r="K56" i="1"/>
  <c r="U56" i="1" s="1"/>
  <c r="S56" i="1"/>
  <c r="L56" i="1"/>
  <c r="AO49" i="2"/>
  <c r="AR49" i="2"/>
  <c r="AT49" i="2" s="1"/>
  <c r="I51" i="1" s="1"/>
  <c r="L30" i="1"/>
  <c r="K30" i="1"/>
  <c r="U30" i="1" s="1"/>
  <c r="S30" i="1"/>
  <c r="S67" i="1"/>
  <c r="L67" i="1"/>
  <c r="E6" i="2"/>
  <c r="AL6" i="2" s="1"/>
  <c r="AR6" i="2" s="1"/>
  <c r="AT6" i="2" s="1"/>
  <c r="K169" i="1"/>
  <c r="U169" i="1" s="1"/>
  <c r="S20" i="1"/>
  <c r="K20" i="1"/>
  <c r="U20" i="1" s="1"/>
  <c r="L20" i="1"/>
  <c r="S11" i="1"/>
  <c r="L11" i="1"/>
  <c r="M154" i="1"/>
  <c r="K120" i="1"/>
  <c r="U120" i="1" s="1"/>
  <c r="M90" i="1"/>
  <c r="K37" i="1"/>
  <c r="U37" i="1" s="1"/>
  <c r="W46" i="1"/>
  <c r="M46" i="1"/>
  <c r="K12" i="1"/>
  <c r="U12" i="1" s="1"/>
  <c r="M28" i="1"/>
  <c r="AO150" i="2"/>
  <c r="AR150" i="2"/>
  <c r="AT150" i="2" s="1"/>
  <c r="I152" i="1" s="1"/>
  <c r="S123" i="1"/>
  <c r="L123" i="1"/>
  <c r="K123" i="1"/>
  <c r="U123" i="1" s="1"/>
  <c r="S110" i="1"/>
  <c r="L110" i="1"/>
  <c r="K110" i="1"/>
  <c r="U110" i="1" s="1"/>
  <c r="S114" i="1"/>
  <c r="L114" i="1"/>
  <c r="AO25" i="2"/>
  <c r="AR25" i="2"/>
  <c r="AT25" i="2" s="1"/>
  <c r="I27" i="1" s="1"/>
  <c r="S69" i="1"/>
  <c r="L69" i="1"/>
  <c r="K68" i="1"/>
  <c r="U68" i="1" s="1"/>
  <c r="S68" i="1"/>
  <c r="L68" i="1"/>
  <c r="AR16" i="2"/>
  <c r="AT16" i="2" s="1"/>
  <c r="I18" i="1" s="1"/>
  <c r="AO16" i="2"/>
  <c r="AO48" i="2"/>
  <c r="AR48" i="2"/>
  <c r="AT48" i="2" s="1"/>
  <c r="I50" i="1" s="1"/>
  <c r="K74" i="1"/>
  <c r="U74" i="1" s="1"/>
  <c r="S74" i="1"/>
  <c r="L74" i="1"/>
  <c r="M166" i="1"/>
  <c r="S14" i="1"/>
  <c r="L14" i="1"/>
  <c r="K14" i="1"/>
  <c r="U14" i="1" s="1"/>
  <c r="S49" i="1"/>
  <c r="L49" i="1"/>
  <c r="K15" i="1"/>
  <c r="U15" i="1" s="1"/>
  <c r="S15" i="1"/>
  <c r="L15" i="1"/>
  <c r="K102" i="1"/>
  <c r="U102" i="1" s="1"/>
  <c r="W52" i="1"/>
  <c r="M52" i="1"/>
  <c r="K49" i="1"/>
  <c r="U49" i="1" s="1"/>
  <c r="C5" i="1"/>
  <c r="C183" i="1" s="1"/>
  <c r="S135" i="1"/>
  <c r="L135" i="1"/>
  <c r="W135" i="1" s="1"/>
  <c r="S151" i="1"/>
  <c r="L151" i="1"/>
  <c r="AO37" i="2"/>
  <c r="AR37" i="2"/>
  <c r="AT37" i="2" s="1"/>
  <c r="I39" i="1" s="1"/>
  <c r="S79" i="1"/>
  <c r="L79" i="1"/>
  <c r="K79" i="1"/>
  <c r="U79" i="1" s="1"/>
  <c r="L16" i="1"/>
  <c r="S16" i="1"/>
  <c r="K106" i="1"/>
  <c r="U106" i="1" s="1"/>
  <c r="AO91" i="2"/>
  <c r="AR91" i="2"/>
  <c r="AT91" i="2" s="1"/>
  <c r="I93" i="1" s="1"/>
  <c r="AR70" i="2"/>
  <c r="AT70" i="2" s="1"/>
  <c r="I72" i="1" s="1"/>
  <c r="AO70" i="2"/>
  <c r="S59" i="1"/>
  <c r="L59" i="1"/>
  <c r="S61" i="1"/>
  <c r="L61" i="1"/>
  <c r="AR160" i="2"/>
  <c r="AT160" i="2" s="1"/>
  <c r="I162" i="1" s="1"/>
  <c r="AO160" i="2"/>
  <c r="AR169" i="2"/>
  <c r="AT169" i="2" s="1"/>
  <c r="I171" i="1" s="1"/>
  <c r="AO169" i="2"/>
  <c r="AO24" i="2"/>
  <c r="AR24" i="2"/>
  <c r="AT24" i="2" s="1"/>
  <c r="I26" i="1" s="1"/>
  <c r="W40" i="1"/>
  <c r="M40" i="1"/>
  <c r="S147" i="1"/>
  <c r="L147" i="1"/>
  <c r="S107" i="1"/>
  <c r="L107" i="1"/>
  <c r="S111" i="1"/>
  <c r="L111" i="1"/>
  <c r="K111" i="1"/>
  <c r="U111" i="1" s="1"/>
  <c r="K132" i="1"/>
  <c r="U132" i="1" s="1"/>
  <c r="S132" i="1"/>
  <c r="L132" i="1"/>
  <c r="S175" i="1"/>
  <c r="L175" i="1"/>
  <c r="AO137" i="2"/>
  <c r="AR137" i="2"/>
  <c r="AT137" i="2" s="1"/>
  <c r="I139" i="1" s="1"/>
  <c r="S113" i="1"/>
  <c r="L113" i="1"/>
  <c r="S137" i="1"/>
  <c r="L137" i="1"/>
  <c r="K137" i="1"/>
  <c r="U137" i="1" s="1"/>
  <c r="S117" i="1"/>
  <c r="L117" i="1"/>
  <c r="K117" i="1"/>
  <c r="U117" i="1" s="1"/>
  <c r="J8" i="1"/>
  <c r="L35" i="1"/>
  <c r="S35" i="1"/>
  <c r="AR53" i="2"/>
  <c r="AT53" i="2" s="1"/>
  <c r="I55" i="1" s="1"/>
  <c r="AO53" i="2"/>
  <c r="S142" i="1"/>
  <c r="L142" i="1"/>
  <c r="AO131" i="2"/>
  <c r="AR131" i="2"/>
  <c r="AT131" i="2" s="1"/>
  <c r="I133" i="1" s="1"/>
  <c r="S95" i="1"/>
  <c r="L95" i="1"/>
  <c r="S108" i="1"/>
  <c r="L108" i="1"/>
  <c r="S63" i="1"/>
  <c r="L63" i="1"/>
  <c r="AR39" i="2"/>
  <c r="AT39" i="2" s="1"/>
  <c r="I41" i="1" s="1"/>
  <c r="AO39" i="2"/>
  <c r="S173" i="1"/>
  <c r="L173" i="1"/>
  <c r="S112" i="1"/>
  <c r="L112" i="1"/>
  <c r="AO84" i="2"/>
  <c r="AR84" i="2"/>
  <c r="AT84" i="2" s="1"/>
  <c r="I86" i="1" s="1"/>
  <c r="AO168" i="2"/>
  <c r="AR168" i="2"/>
  <c r="AT168" i="2" s="1"/>
  <c r="I170" i="1" s="1"/>
  <c r="AR134" i="2"/>
  <c r="AT134" i="2" s="1"/>
  <c r="I136" i="1" s="1"/>
  <c r="AO134" i="2"/>
  <c r="S141" i="1"/>
  <c r="L141" i="1"/>
  <c r="W141" i="1" s="1"/>
  <c r="L127" i="1"/>
  <c r="S127" i="1"/>
  <c r="S103" i="1"/>
  <c r="L103" i="1"/>
  <c r="K103" i="1"/>
  <c r="U103" i="1" s="1"/>
  <c r="AR90" i="2"/>
  <c r="AT90" i="2" s="1"/>
  <c r="I92" i="1" s="1"/>
  <c r="AO90" i="2"/>
  <c r="S65" i="1"/>
  <c r="L65" i="1"/>
  <c r="S80" i="1"/>
  <c r="L80" i="1"/>
  <c r="K80" i="1"/>
  <c r="U80" i="1" s="1"/>
  <c r="S164" i="1"/>
  <c r="L164" i="1"/>
  <c r="AR165" i="2"/>
  <c r="AT165" i="2" s="1"/>
  <c r="I167" i="1" s="1"/>
  <c r="AO165" i="2"/>
  <c r="S145" i="1"/>
  <c r="L145" i="1"/>
  <c r="S99" i="1"/>
  <c r="L99" i="1"/>
  <c r="K99" i="1"/>
  <c r="U99" i="1" s="1"/>
  <c r="L125" i="1"/>
  <c r="S125" i="1"/>
  <c r="AR81" i="2"/>
  <c r="AT81" i="2" s="1"/>
  <c r="I83" i="1" s="1"/>
  <c r="AO81" i="2"/>
  <c r="S70" i="1"/>
  <c r="L70" i="1"/>
  <c r="K70" i="1"/>
  <c r="U70" i="1" s="1"/>
  <c r="S58" i="1"/>
  <c r="L58" i="1"/>
  <c r="K58" i="1"/>
  <c r="U58" i="1" s="1"/>
  <c r="S87" i="1"/>
  <c r="L87" i="1"/>
  <c r="K62" i="1"/>
  <c r="U62" i="1" s="1"/>
  <c r="S62" i="1"/>
  <c r="L62" i="1"/>
  <c r="L33" i="1"/>
  <c r="S33" i="1"/>
  <c r="S13" i="1"/>
  <c r="L13" i="1"/>
  <c r="K13" i="1"/>
  <c r="U13" i="1" s="1"/>
  <c r="L25" i="1"/>
  <c r="S25" i="1"/>
  <c r="AR8" i="2"/>
  <c r="AT8" i="2" s="1"/>
  <c r="I10" i="1" s="1"/>
  <c r="AO8" i="2"/>
  <c r="AL5" i="2"/>
  <c r="AR5" i="2" s="1"/>
  <c r="AT5" i="2" s="1"/>
  <c r="K147" i="1"/>
  <c r="U147" i="1" s="1"/>
  <c r="K142" i="1"/>
  <c r="U142" i="1" s="1"/>
  <c r="L158" i="1"/>
  <c r="S158" i="1"/>
  <c r="L157" i="1"/>
  <c r="S157" i="1"/>
  <c r="S94" i="1"/>
  <c r="L94" i="1"/>
  <c r="S121" i="1"/>
  <c r="L121" i="1"/>
  <c r="K121" i="1"/>
  <c r="U121" i="1" s="1"/>
  <c r="S134" i="1"/>
  <c r="L134" i="1"/>
  <c r="S109" i="1"/>
  <c r="L109" i="1"/>
  <c r="K109" i="1"/>
  <c r="U109" i="1" s="1"/>
  <c r="S75" i="1"/>
  <c r="L75" i="1"/>
  <c r="S77" i="1"/>
  <c r="L77" i="1"/>
  <c r="S17" i="1"/>
  <c r="L17" i="1"/>
  <c r="AR4" i="2"/>
  <c r="AT4" i="2" s="1"/>
  <c r="M160" i="1"/>
  <c r="W160" i="1"/>
  <c r="K77" i="1"/>
  <c r="U77" i="1" s="1"/>
  <c r="K71" i="1"/>
  <c r="U71" i="1" s="1"/>
  <c r="K57" i="1"/>
  <c r="U57" i="1" s="1"/>
  <c r="J7" i="1"/>
  <c r="J5" i="1" s="1"/>
  <c r="C4" i="3"/>
  <c r="G4" i="3" s="1"/>
  <c r="S165" i="1"/>
  <c r="L165" i="1"/>
  <c r="S156" i="1"/>
  <c r="L156" i="1"/>
  <c r="K156" i="1"/>
  <c r="U156" i="1" s="1"/>
  <c r="S174" i="1"/>
  <c r="L174" i="1"/>
  <c r="K174" i="1"/>
  <c r="U174" i="1" s="1"/>
  <c r="AR148" i="2"/>
  <c r="AT148" i="2" s="1"/>
  <c r="I150" i="1" s="1"/>
  <c r="AO148" i="2"/>
  <c r="S116" i="1"/>
  <c r="L116" i="1"/>
  <c r="K116" i="1"/>
  <c r="U116" i="1" s="1"/>
  <c r="S101" i="1"/>
  <c r="L101" i="1"/>
  <c r="S130" i="1"/>
  <c r="L130" i="1"/>
  <c r="AR83" i="2"/>
  <c r="AT83" i="2" s="1"/>
  <c r="I85" i="1" s="1"/>
  <c r="AO83" i="2"/>
  <c r="S129" i="1"/>
  <c r="L129" i="1"/>
  <c r="AR80" i="2"/>
  <c r="AT80" i="2" s="1"/>
  <c r="I82" i="1" s="1"/>
  <c r="AO80" i="2"/>
  <c r="S105" i="1"/>
  <c r="L105" i="1"/>
  <c r="K105" i="1"/>
  <c r="U105" i="1" s="1"/>
  <c r="AT144" i="2"/>
  <c r="I146" i="1" s="1"/>
  <c r="S104" i="1"/>
  <c r="L104" i="1"/>
  <c r="K104" i="1"/>
  <c r="U104" i="1" s="1"/>
  <c r="S96" i="1"/>
  <c r="L96" i="1"/>
  <c r="AR71" i="2"/>
  <c r="AT71" i="2" s="1"/>
  <c r="I73" i="1" s="1"/>
  <c r="AO71" i="2"/>
  <c r="S148" i="1"/>
  <c r="L148" i="1"/>
  <c r="S115" i="1"/>
  <c r="L115" i="1"/>
  <c r="K115" i="1"/>
  <c r="U115" i="1" s="1"/>
  <c r="AT76" i="2"/>
  <c r="I78" i="1" s="1"/>
  <c r="AR52" i="2"/>
  <c r="AT52" i="2" s="1"/>
  <c r="I54" i="1" s="1"/>
  <c r="AO52" i="2"/>
  <c r="AR40" i="2"/>
  <c r="AT40" i="2" s="1"/>
  <c r="I42" i="1" s="1"/>
  <c r="AO40" i="2"/>
  <c r="AR20" i="2"/>
  <c r="AT20" i="2" s="1"/>
  <c r="I22" i="1" s="1"/>
  <c r="AO20" i="2"/>
  <c r="AR27" i="2"/>
  <c r="AT27" i="2" s="1"/>
  <c r="I29" i="1" s="1"/>
  <c r="AO27" i="2"/>
  <c r="AO19" i="2"/>
  <c r="AR19" i="2"/>
  <c r="AT19" i="2" s="1"/>
  <c r="I21" i="1" s="1"/>
  <c r="S31" i="1"/>
  <c r="L31" i="1"/>
  <c r="L43" i="1"/>
  <c r="S43" i="1"/>
  <c r="S23" i="1"/>
  <c r="L23" i="1"/>
  <c r="K176" i="1"/>
  <c r="U176" i="1" s="1"/>
  <c r="K127" i="1"/>
  <c r="U127" i="1" s="1"/>
  <c r="K114" i="1"/>
  <c r="U114" i="1" s="1"/>
  <c r="K31" i="1"/>
  <c r="U31" i="1" s="1"/>
  <c r="K67" i="1"/>
  <c r="U67" i="1" s="1"/>
  <c r="D6" i="1"/>
  <c r="D5" i="1" s="1"/>
  <c r="D183" i="1" s="1"/>
  <c r="O9" i="1"/>
  <c r="K69" i="1"/>
  <c r="U69" i="1" s="1"/>
  <c r="O41" i="1"/>
  <c r="D8" i="1"/>
  <c r="Y88" i="1"/>
  <c r="N88" i="1"/>
  <c r="P88" i="1" s="1"/>
  <c r="Q88" i="1" s="1"/>
  <c r="K59" i="1"/>
  <c r="U59" i="1" s="1"/>
  <c r="K33" i="1"/>
  <c r="U33" i="1" s="1"/>
  <c r="K23" i="1"/>
  <c r="U23" i="1" s="1"/>
  <c r="K11" i="1"/>
  <c r="U11" i="1" s="1"/>
  <c r="M34" i="1"/>
  <c r="L21" i="1" l="1"/>
  <c r="S21" i="1"/>
  <c r="K21" i="1"/>
  <c r="U21" i="1" s="1"/>
  <c r="S146" i="1"/>
  <c r="L146" i="1"/>
  <c r="K146" i="1"/>
  <c r="U146" i="1" s="1"/>
  <c r="W75" i="1"/>
  <c r="M75" i="1"/>
  <c r="M94" i="1"/>
  <c r="W94" i="1"/>
  <c r="S83" i="1"/>
  <c r="L83" i="1"/>
  <c r="K83" i="1"/>
  <c r="U83" i="1" s="1"/>
  <c r="W145" i="1"/>
  <c r="M145" i="1"/>
  <c r="W95" i="1"/>
  <c r="M95" i="1"/>
  <c r="W113" i="1"/>
  <c r="M113" i="1"/>
  <c r="S26" i="1"/>
  <c r="L26" i="1"/>
  <c r="K26" i="1"/>
  <c r="U26" i="1" s="1"/>
  <c r="W61" i="1"/>
  <c r="M61" i="1"/>
  <c r="W151" i="1"/>
  <c r="M151" i="1"/>
  <c r="S18" i="1"/>
  <c r="L18" i="1"/>
  <c r="K18" i="1"/>
  <c r="U18" i="1" s="1"/>
  <c r="W110" i="1"/>
  <c r="M110" i="1"/>
  <c r="Y90" i="1"/>
  <c r="N90" i="1"/>
  <c r="P90" i="1" s="1"/>
  <c r="Q90" i="1" s="1"/>
  <c r="S81" i="1"/>
  <c r="L81" i="1"/>
  <c r="K81" i="1"/>
  <c r="U81" i="1" s="1"/>
  <c r="L42" i="1"/>
  <c r="K42" i="1"/>
  <c r="U42" i="1" s="1"/>
  <c r="S42" i="1"/>
  <c r="W13" i="1"/>
  <c r="M13" i="1"/>
  <c r="W125" i="1"/>
  <c r="M125" i="1"/>
  <c r="W103" i="1"/>
  <c r="M103" i="1"/>
  <c r="W112" i="1"/>
  <c r="M112" i="1"/>
  <c r="I8" i="1"/>
  <c r="L41" i="1"/>
  <c r="S41" i="1"/>
  <c r="K41" i="1"/>
  <c r="L55" i="1"/>
  <c r="S55" i="1"/>
  <c r="K55" i="1"/>
  <c r="U55" i="1" s="1"/>
  <c r="W117" i="1"/>
  <c r="M117" i="1"/>
  <c r="S27" i="1"/>
  <c r="L27" i="1"/>
  <c r="K27" i="1"/>
  <c r="U27" i="1" s="1"/>
  <c r="N28" i="1"/>
  <c r="P28" i="1" s="1"/>
  <c r="Q28" i="1" s="1"/>
  <c r="Y28" i="1"/>
  <c r="W60" i="1"/>
  <c r="M60" i="1"/>
  <c r="W97" i="1"/>
  <c r="M97" i="1"/>
  <c r="W122" i="1"/>
  <c r="M122" i="1"/>
  <c r="W100" i="1"/>
  <c r="M100" i="1"/>
  <c r="M141" i="1"/>
  <c r="W161" i="1"/>
  <c r="M161" i="1"/>
  <c r="L159" i="1"/>
  <c r="S159" i="1"/>
  <c r="K159" i="1"/>
  <c r="U159" i="1" s="1"/>
  <c r="W163" i="1"/>
  <c r="M163" i="1"/>
  <c r="W172" i="1"/>
  <c r="M172" i="1"/>
  <c r="W71" i="1"/>
  <c r="M71" i="1"/>
  <c r="W43" i="1"/>
  <c r="M43" i="1"/>
  <c r="M31" i="1"/>
  <c r="W31" i="1"/>
  <c r="S54" i="1"/>
  <c r="L54" i="1"/>
  <c r="K54" i="1"/>
  <c r="U54" i="1" s="1"/>
  <c r="W104" i="1"/>
  <c r="M104" i="1"/>
  <c r="W130" i="1"/>
  <c r="M130" i="1"/>
  <c r="N160" i="1"/>
  <c r="P160" i="1" s="1"/>
  <c r="Q160" i="1" s="1"/>
  <c r="Y160" i="1"/>
  <c r="W109" i="1"/>
  <c r="M109" i="1"/>
  <c r="W121" i="1"/>
  <c r="M121" i="1"/>
  <c r="I7" i="1"/>
  <c r="I5" i="1" s="1"/>
  <c r="S10" i="1"/>
  <c r="L10" i="1"/>
  <c r="K10" i="1"/>
  <c r="W99" i="1"/>
  <c r="M99" i="1"/>
  <c r="W164" i="1"/>
  <c r="M164" i="1"/>
  <c r="S170" i="1"/>
  <c r="L170" i="1"/>
  <c r="K170" i="1"/>
  <c r="U170" i="1" s="1"/>
  <c r="W173" i="1"/>
  <c r="M173" i="1"/>
  <c r="W35" i="1"/>
  <c r="M35" i="1"/>
  <c r="S171" i="1"/>
  <c r="L171" i="1"/>
  <c r="K171" i="1"/>
  <c r="U171" i="1" s="1"/>
  <c r="W15" i="1"/>
  <c r="M15" i="1"/>
  <c r="W14" i="1"/>
  <c r="M14" i="1"/>
  <c r="S50" i="1"/>
  <c r="L50" i="1"/>
  <c r="K50" i="1"/>
  <c r="U50" i="1" s="1"/>
  <c r="W114" i="1"/>
  <c r="M114" i="1"/>
  <c r="W123" i="1"/>
  <c r="M123" i="1"/>
  <c r="N46" i="1"/>
  <c r="P46" i="1" s="1"/>
  <c r="Q46" i="1" s="1"/>
  <c r="Y46" i="1"/>
  <c r="W11" i="1"/>
  <c r="M11" i="1"/>
  <c r="L51" i="1"/>
  <c r="S51" i="1"/>
  <c r="K51" i="1"/>
  <c r="U51" i="1" s="1"/>
  <c r="S84" i="1"/>
  <c r="L84" i="1"/>
  <c r="K84" i="1"/>
  <c r="U84" i="1" s="1"/>
  <c r="W119" i="1"/>
  <c r="M119" i="1"/>
  <c r="W140" i="1"/>
  <c r="M140" i="1"/>
  <c r="W176" i="1"/>
  <c r="M176" i="1"/>
  <c r="S45" i="1"/>
  <c r="L45" i="1"/>
  <c r="K45" i="1"/>
  <c r="U45" i="1" s="1"/>
  <c r="M135" i="1"/>
  <c r="O6" i="1"/>
  <c r="S78" i="1"/>
  <c r="L78" i="1"/>
  <c r="K78" i="1"/>
  <c r="U78" i="1" s="1"/>
  <c r="S82" i="1"/>
  <c r="L82" i="1"/>
  <c r="K82" i="1"/>
  <c r="U82" i="1" s="1"/>
  <c r="AL3" i="2"/>
  <c r="AR3" i="2" s="1"/>
  <c r="AT3" i="2" s="1"/>
  <c r="W158" i="1"/>
  <c r="M158" i="1"/>
  <c r="W33" i="1"/>
  <c r="M33" i="1"/>
  <c r="W127" i="1"/>
  <c r="M127" i="1"/>
  <c r="W108" i="1"/>
  <c r="M108" i="1"/>
  <c r="W142" i="1"/>
  <c r="M142" i="1"/>
  <c r="W137" i="1"/>
  <c r="M137" i="1"/>
  <c r="W175" i="1"/>
  <c r="M175" i="1"/>
  <c r="W111" i="1"/>
  <c r="M111" i="1"/>
  <c r="N40" i="1"/>
  <c r="P40" i="1" s="1"/>
  <c r="Q40" i="1" s="1"/>
  <c r="Y40" i="1"/>
  <c r="S39" i="1"/>
  <c r="L39" i="1"/>
  <c r="K39" i="1"/>
  <c r="U39" i="1" s="1"/>
  <c r="W67" i="1"/>
  <c r="M67" i="1"/>
  <c r="W66" i="1"/>
  <c r="M66" i="1"/>
  <c r="W143" i="1"/>
  <c r="M143" i="1"/>
  <c r="E3" i="2"/>
  <c r="S38" i="1"/>
  <c r="L38" i="1"/>
  <c r="K38" i="1"/>
  <c r="U38" i="1" s="1"/>
  <c r="W118" i="1"/>
  <c r="M118" i="1"/>
  <c r="W126" i="1"/>
  <c r="M126" i="1"/>
  <c r="U9" i="1"/>
  <c r="K6" i="1"/>
  <c r="W37" i="1"/>
  <c r="M37" i="1"/>
  <c r="W98" i="1"/>
  <c r="M98" i="1"/>
  <c r="S48" i="1"/>
  <c r="L48" i="1"/>
  <c r="K48" i="1"/>
  <c r="U48" i="1" s="1"/>
  <c r="W106" i="1"/>
  <c r="M106" i="1"/>
  <c r="W102" i="1"/>
  <c r="M102" i="1"/>
  <c r="W156" i="1"/>
  <c r="M156" i="1"/>
  <c r="M58" i="1"/>
  <c r="W58" i="1"/>
  <c r="S72" i="1"/>
  <c r="L72" i="1"/>
  <c r="K72" i="1"/>
  <c r="U72" i="1" s="1"/>
  <c r="M16" i="1"/>
  <c r="W16" i="1"/>
  <c r="Y166" i="1"/>
  <c r="N166" i="1"/>
  <c r="P166" i="1" s="1"/>
  <c r="Q166" i="1" s="1"/>
  <c r="W69" i="1"/>
  <c r="M69" i="1"/>
  <c r="S152" i="1"/>
  <c r="L152" i="1"/>
  <c r="K152" i="1"/>
  <c r="U152" i="1" s="1"/>
  <c r="W20" i="1"/>
  <c r="M20" i="1"/>
  <c r="S53" i="1"/>
  <c r="L53" i="1"/>
  <c r="K53" i="1"/>
  <c r="U53" i="1" s="1"/>
  <c r="S91" i="1"/>
  <c r="L91" i="1"/>
  <c r="K91" i="1"/>
  <c r="U91" i="1" s="1"/>
  <c r="W144" i="1"/>
  <c r="M144" i="1"/>
  <c r="W12" i="1"/>
  <c r="M12" i="1"/>
  <c r="S153" i="1"/>
  <c r="L153" i="1"/>
  <c r="K153" i="1"/>
  <c r="U153" i="1" s="1"/>
  <c r="M9" i="1"/>
  <c r="W9" i="1"/>
  <c r="L6" i="1"/>
  <c r="W131" i="1"/>
  <c r="M131" i="1"/>
  <c r="M23" i="1"/>
  <c r="W23" i="1"/>
  <c r="S150" i="1"/>
  <c r="L150" i="1"/>
  <c r="K150" i="1"/>
  <c r="U150" i="1" s="1"/>
  <c r="W62" i="1"/>
  <c r="M62" i="1"/>
  <c r="W132" i="1"/>
  <c r="M132" i="1"/>
  <c r="W74" i="1"/>
  <c r="M74" i="1"/>
  <c r="W56" i="1"/>
  <c r="M56" i="1"/>
  <c r="S89" i="1"/>
  <c r="L89" i="1"/>
  <c r="K89" i="1"/>
  <c r="U89" i="1" s="1"/>
  <c r="L47" i="1"/>
  <c r="S47" i="1"/>
  <c r="K47" i="1"/>
  <c r="U47" i="1" s="1"/>
  <c r="M64" i="1"/>
  <c r="W64" i="1"/>
  <c r="S22" i="1"/>
  <c r="K22" i="1"/>
  <c r="U22" i="1" s="1"/>
  <c r="L22" i="1"/>
  <c r="W101" i="1"/>
  <c r="M101" i="1"/>
  <c r="N34" i="1"/>
  <c r="P34" i="1" s="1"/>
  <c r="Q34" i="1" s="1"/>
  <c r="Y34" i="1"/>
  <c r="W96" i="1"/>
  <c r="M96" i="1"/>
  <c r="S93" i="1"/>
  <c r="L93" i="1"/>
  <c r="K93" i="1"/>
  <c r="U93" i="1" s="1"/>
  <c r="W129" i="1"/>
  <c r="M129" i="1"/>
  <c r="M25" i="1"/>
  <c r="W25" i="1"/>
  <c r="K92" i="1"/>
  <c r="U92" i="1" s="1"/>
  <c r="S92" i="1"/>
  <c r="L92" i="1"/>
  <c r="S162" i="1"/>
  <c r="L162" i="1"/>
  <c r="K162" i="1"/>
  <c r="U162" i="1" s="1"/>
  <c r="W115" i="1"/>
  <c r="M115" i="1"/>
  <c r="M134" i="1"/>
  <c r="W134" i="1"/>
  <c r="W80" i="1"/>
  <c r="M80" i="1"/>
  <c r="AO6" i="2"/>
  <c r="W107" i="1"/>
  <c r="M107" i="1"/>
  <c r="N52" i="1"/>
  <c r="P52" i="1" s="1"/>
  <c r="Q52" i="1" s="1"/>
  <c r="Y52" i="1"/>
  <c r="W124" i="1"/>
  <c r="M124" i="1"/>
  <c r="S149" i="1"/>
  <c r="L149" i="1"/>
  <c r="K149" i="1"/>
  <c r="U149" i="1" s="1"/>
  <c r="W57" i="1"/>
  <c r="M57" i="1"/>
  <c r="M128" i="1"/>
  <c r="W128" i="1"/>
  <c r="L24" i="1"/>
  <c r="S24" i="1"/>
  <c r="K24" i="1"/>
  <c r="U24" i="1" s="1"/>
  <c r="W105" i="1"/>
  <c r="M105" i="1"/>
  <c r="W165" i="1"/>
  <c r="M165" i="1"/>
  <c r="W168" i="1"/>
  <c r="M168" i="1"/>
  <c r="O8" i="1"/>
  <c r="L29" i="1"/>
  <c r="S29" i="1"/>
  <c r="K29" i="1"/>
  <c r="U29" i="1" s="1"/>
  <c r="W148" i="1"/>
  <c r="M148" i="1"/>
  <c r="L85" i="1"/>
  <c r="K85" i="1"/>
  <c r="U85" i="1" s="1"/>
  <c r="S85" i="1"/>
  <c r="W116" i="1"/>
  <c r="M116" i="1"/>
  <c r="W174" i="1"/>
  <c r="M174" i="1"/>
  <c r="M77" i="1"/>
  <c r="W77" i="1"/>
  <c r="W157" i="1"/>
  <c r="M157" i="1"/>
  <c r="AO5" i="2"/>
  <c r="W87" i="1"/>
  <c r="M87" i="1"/>
  <c r="M70" i="1"/>
  <c r="W70" i="1"/>
  <c r="S167" i="1"/>
  <c r="L167" i="1"/>
  <c r="K167" i="1"/>
  <c r="U167" i="1" s="1"/>
  <c r="W65" i="1"/>
  <c r="M65" i="1"/>
  <c r="S136" i="1"/>
  <c r="L136" i="1"/>
  <c r="K136" i="1"/>
  <c r="U136" i="1" s="1"/>
  <c r="W63" i="1"/>
  <c r="M63" i="1"/>
  <c r="S133" i="1"/>
  <c r="L133" i="1"/>
  <c r="K133" i="1"/>
  <c r="U133" i="1" s="1"/>
  <c r="S139" i="1"/>
  <c r="L139" i="1"/>
  <c r="K139" i="1"/>
  <c r="U139" i="1" s="1"/>
  <c r="W147" i="1"/>
  <c r="M147" i="1"/>
  <c r="W59" i="1"/>
  <c r="M59" i="1"/>
  <c r="W79" i="1"/>
  <c r="M79" i="1"/>
  <c r="W68" i="1"/>
  <c r="M68" i="1"/>
  <c r="Y154" i="1"/>
  <c r="N154" i="1"/>
  <c r="P154" i="1" s="1"/>
  <c r="Q154" i="1" s="1"/>
  <c r="W30" i="1"/>
  <c r="M30" i="1"/>
  <c r="W169" i="1"/>
  <c r="M169" i="1"/>
  <c r="W120" i="1"/>
  <c r="M120" i="1"/>
  <c r="S32" i="1"/>
  <c r="L32" i="1"/>
  <c r="K32" i="1"/>
  <c r="U32" i="1" s="1"/>
  <c r="S44" i="1"/>
  <c r="L44" i="1"/>
  <c r="K44" i="1"/>
  <c r="U44" i="1" s="1"/>
  <c r="W138" i="1"/>
  <c r="M138" i="1"/>
  <c r="S178" i="1"/>
  <c r="S6" i="1"/>
  <c r="W19" i="1"/>
  <c r="M19" i="1"/>
  <c r="L36" i="1"/>
  <c r="S36" i="1"/>
  <c r="K36" i="1"/>
  <c r="U36" i="1" s="1"/>
  <c r="L76" i="1"/>
  <c r="S76" i="1"/>
  <c r="K76" i="1"/>
  <c r="U76" i="1" s="1"/>
  <c r="W155" i="1"/>
  <c r="M155" i="1"/>
  <c r="S73" i="1"/>
  <c r="L73" i="1"/>
  <c r="K73" i="1"/>
  <c r="U73" i="1" s="1"/>
  <c r="K86" i="1"/>
  <c r="U86" i="1" s="1"/>
  <c r="L86" i="1"/>
  <c r="S86" i="1"/>
  <c r="W17" i="1"/>
  <c r="M17" i="1"/>
  <c r="W49" i="1"/>
  <c r="M49" i="1"/>
  <c r="Y165" i="1" l="1"/>
  <c r="N165" i="1"/>
  <c r="P165" i="1" s="1"/>
  <c r="Q165" i="1" s="1"/>
  <c r="Y134" i="1"/>
  <c r="N134" i="1"/>
  <c r="P134" i="1" s="1"/>
  <c r="Q134" i="1" s="1"/>
  <c r="Y12" i="1"/>
  <c r="N12" i="1"/>
  <c r="P12" i="1" s="1"/>
  <c r="Q12" i="1" s="1"/>
  <c r="Y142" i="1"/>
  <c r="N142" i="1"/>
  <c r="P142" i="1" s="1"/>
  <c r="Q142" i="1" s="1"/>
  <c r="Y114" i="1"/>
  <c r="N114" i="1"/>
  <c r="P114" i="1" s="1"/>
  <c r="Q114" i="1" s="1"/>
  <c r="W32" i="1"/>
  <c r="M32" i="1"/>
  <c r="Y87" i="1"/>
  <c r="N87" i="1"/>
  <c r="P87" i="1" s="1"/>
  <c r="Q87" i="1" s="1"/>
  <c r="W29" i="1"/>
  <c r="M29" i="1"/>
  <c r="N115" i="1"/>
  <c r="P115" i="1" s="1"/>
  <c r="Q115" i="1" s="1"/>
  <c r="Y115" i="1"/>
  <c r="W6" i="1"/>
  <c r="Y118" i="1"/>
  <c r="N118" i="1"/>
  <c r="P118" i="1" s="1"/>
  <c r="Q118" i="1" s="1"/>
  <c r="Y143" i="1"/>
  <c r="N143" i="1"/>
  <c r="P143" i="1" s="1"/>
  <c r="Q143" i="1" s="1"/>
  <c r="N15" i="1"/>
  <c r="P15" i="1" s="1"/>
  <c r="Q15" i="1" s="1"/>
  <c r="Y15" i="1"/>
  <c r="Y164" i="1"/>
  <c r="N164" i="1"/>
  <c r="P164" i="1" s="1"/>
  <c r="Q164" i="1" s="1"/>
  <c r="Y141" i="1"/>
  <c r="N141" i="1"/>
  <c r="P141" i="1" s="1"/>
  <c r="Q141" i="1" s="1"/>
  <c r="W36" i="1"/>
  <c r="M36" i="1"/>
  <c r="Y101" i="1"/>
  <c r="N101" i="1"/>
  <c r="P101" i="1" s="1"/>
  <c r="Q101" i="1" s="1"/>
  <c r="N64" i="1"/>
  <c r="P64" i="1" s="1"/>
  <c r="Q64" i="1" s="1"/>
  <c r="Y64" i="1"/>
  <c r="N144" i="1"/>
  <c r="P144" i="1" s="1"/>
  <c r="Q144" i="1" s="1"/>
  <c r="Y144" i="1"/>
  <c r="Y16" i="1"/>
  <c r="N16" i="1"/>
  <c r="P16" i="1" s="1"/>
  <c r="Q16" i="1" s="1"/>
  <c r="W39" i="1"/>
  <c r="M39" i="1"/>
  <c r="N175" i="1"/>
  <c r="P175" i="1" s="1"/>
  <c r="Q175" i="1" s="1"/>
  <c r="Y175" i="1"/>
  <c r="Y108" i="1"/>
  <c r="N108" i="1"/>
  <c r="P108" i="1" s="1"/>
  <c r="Q108" i="1" s="1"/>
  <c r="Y158" i="1"/>
  <c r="N158" i="1"/>
  <c r="P158" i="1" s="1"/>
  <c r="Q158" i="1" s="1"/>
  <c r="Y140" i="1"/>
  <c r="N140" i="1"/>
  <c r="P140" i="1" s="1"/>
  <c r="Q140" i="1" s="1"/>
  <c r="Y100" i="1"/>
  <c r="N100" i="1"/>
  <c r="P100" i="1" s="1"/>
  <c r="Q100" i="1" s="1"/>
  <c r="Y60" i="1"/>
  <c r="N60" i="1"/>
  <c r="P60" i="1" s="1"/>
  <c r="Q60" i="1" s="1"/>
  <c r="U41" i="1"/>
  <c r="U8" i="1" s="1"/>
  <c r="K8" i="1"/>
  <c r="N103" i="1"/>
  <c r="P103" i="1" s="1"/>
  <c r="Q103" i="1" s="1"/>
  <c r="Y103" i="1"/>
  <c r="W26" i="1"/>
  <c r="M26" i="1"/>
  <c r="Y145" i="1"/>
  <c r="N145" i="1"/>
  <c r="P145" i="1" s="1"/>
  <c r="Q145" i="1" s="1"/>
  <c r="Y49" i="1"/>
  <c r="N49" i="1"/>
  <c r="P49" i="1" s="1"/>
  <c r="Q49" i="1" s="1"/>
  <c r="Y120" i="1"/>
  <c r="N120" i="1"/>
  <c r="P120" i="1" s="1"/>
  <c r="Q120" i="1" s="1"/>
  <c r="N59" i="1"/>
  <c r="P59" i="1" s="1"/>
  <c r="Q59" i="1" s="1"/>
  <c r="Y59" i="1"/>
  <c r="W167" i="1"/>
  <c r="M167" i="1"/>
  <c r="AO3" i="2"/>
  <c r="Y148" i="1"/>
  <c r="N148" i="1"/>
  <c r="P148" i="1" s="1"/>
  <c r="Q148" i="1" s="1"/>
  <c r="Y57" i="1"/>
  <c r="N57" i="1"/>
  <c r="P57" i="1" s="1"/>
  <c r="Q57" i="1" s="1"/>
  <c r="N80" i="1"/>
  <c r="P80" i="1" s="1"/>
  <c r="Q80" i="1" s="1"/>
  <c r="Y80" i="1"/>
  <c r="N56" i="1"/>
  <c r="P56" i="1" s="1"/>
  <c r="Q56" i="1" s="1"/>
  <c r="Y56" i="1"/>
  <c r="Y62" i="1"/>
  <c r="N62" i="1"/>
  <c r="P62" i="1" s="1"/>
  <c r="Q62" i="1" s="1"/>
  <c r="Y23" i="1"/>
  <c r="N23" i="1"/>
  <c r="P23" i="1" s="1"/>
  <c r="Q23" i="1" s="1"/>
  <c r="Y69" i="1"/>
  <c r="N69" i="1"/>
  <c r="P69" i="1" s="1"/>
  <c r="Q69" i="1" s="1"/>
  <c r="W48" i="1"/>
  <c r="M48" i="1"/>
  <c r="Y66" i="1"/>
  <c r="N66" i="1"/>
  <c r="P66" i="1" s="1"/>
  <c r="Q66" i="1" s="1"/>
  <c r="W78" i="1"/>
  <c r="M78" i="1"/>
  <c r="W45" i="1"/>
  <c r="M45" i="1"/>
  <c r="W50" i="1"/>
  <c r="M50" i="1"/>
  <c r="Y99" i="1"/>
  <c r="N99" i="1"/>
  <c r="P99" i="1" s="1"/>
  <c r="Q99" i="1" s="1"/>
  <c r="N121" i="1"/>
  <c r="P121" i="1" s="1"/>
  <c r="Q121" i="1" s="1"/>
  <c r="Y121" i="1"/>
  <c r="N130" i="1"/>
  <c r="P130" i="1" s="1"/>
  <c r="Q130" i="1" s="1"/>
  <c r="Y130" i="1"/>
  <c r="Y117" i="1"/>
  <c r="N117" i="1"/>
  <c r="P117" i="1" s="1"/>
  <c r="Q117" i="1" s="1"/>
  <c r="S8" i="1"/>
  <c r="Y151" i="1"/>
  <c r="N151" i="1"/>
  <c r="P151" i="1" s="1"/>
  <c r="Q151" i="1" s="1"/>
  <c r="Y75" i="1"/>
  <c r="N75" i="1"/>
  <c r="P75" i="1" s="1"/>
  <c r="Q75" i="1" s="1"/>
  <c r="W44" i="1"/>
  <c r="M44" i="1"/>
  <c r="W136" i="1"/>
  <c r="M136" i="1"/>
  <c r="Y157" i="1"/>
  <c r="N157" i="1"/>
  <c r="P157" i="1" s="1"/>
  <c r="Q157" i="1" s="1"/>
  <c r="N116" i="1"/>
  <c r="P116" i="1" s="1"/>
  <c r="Q116" i="1" s="1"/>
  <c r="Y116" i="1"/>
  <c r="Y168" i="1"/>
  <c r="N168" i="1"/>
  <c r="P168" i="1" s="1"/>
  <c r="Q168" i="1" s="1"/>
  <c r="W162" i="1"/>
  <c r="M162" i="1"/>
  <c r="Y25" i="1"/>
  <c r="N25" i="1"/>
  <c r="P25" i="1" s="1"/>
  <c r="Q25" i="1" s="1"/>
  <c r="Y96" i="1"/>
  <c r="N96" i="1"/>
  <c r="P96" i="1" s="1"/>
  <c r="Q96" i="1" s="1"/>
  <c r="W22" i="1"/>
  <c r="M22" i="1"/>
  <c r="Y131" i="1"/>
  <c r="N131" i="1"/>
  <c r="P131" i="1" s="1"/>
  <c r="Q131" i="1" s="1"/>
  <c r="W153" i="1"/>
  <c r="M153" i="1"/>
  <c r="Y20" i="1"/>
  <c r="N20" i="1"/>
  <c r="P20" i="1" s="1"/>
  <c r="Q20" i="1" s="1"/>
  <c r="W72" i="1"/>
  <c r="M72" i="1"/>
  <c r="Y102" i="1"/>
  <c r="N102" i="1"/>
  <c r="P102" i="1" s="1"/>
  <c r="Q102" i="1" s="1"/>
  <c r="U6" i="1"/>
  <c r="W38" i="1"/>
  <c r="M38" i="1"/>
  <c r="Y137" i="1"/>
  <c r="N137" i="1"/>
  <c r="P137" i="1" s="1"/>
  <c r="Q137" i="1" s="1"/>
  <c r="Y127" i="1"/>
  <c r="N127" i="1"/>
  <c r="P127" i="1" s="1"/>
  <c r="Q127" i="1" s="1"/>
  <c r="Y119" i="1"/>
  <c r="N119" i="1"/>
  <c r="P119" i="1" s="1"/>
  <c r="Q119" i="1" s="1"/>
  <c r="Y123" i="1"/>
  <c r="N123" i="1"/>
  <c r="P123" i="1" s="1"/>
  <c r="Q123" i="1" s="1"/>
  <c r="W171" i="1"/>
  <c r="M171" i="1"/>
  <c r="Y172" i="1"/>
  <c r="N172" i="1"/>
  <c r="P172" i="1" s="1"/>
  <c r="Q172" i="1" s="1"/>
  <c r="W159" i="1"/>
  <c r="M159" i="1"/>
  <c r="N122" i="1"/>
  <c r="P122" i="1" s="1"/>
  <c r="Q122" i="1" s="1"/>
  <c r="Y122" i="1"/>
  <c r="L8" i="1"/>
  <c r="W41" i="1"/>
  <c r="M41" i="1"/>
  <c r="Y125" i="1"/>
  <c r="N125" i="1"/>
  <c r="P125" i="1" s="1"/>
  <c r="Q125" i="1" s="1"/>
  <c r="W42" i="1"/>
  <c r="M42" i="1"/>
  <c r="N110" i="1"/>
  <c r="P110" i="1" s="1"/>
  <c r="Q110" i="1" s="1"/>
  <c r="Y110" i="1"/>
  <c r="Y113" i="1"/>
  <c r="N113" i="1"/>
  <c r="P113" i="1" s="1"/>
  <c r="Q113" i="1" s="1"/>
  <c r="W21" i="1"/>
  <c r="M21" i="1"/>
  <c r="N17" i="1"/>
  <c r="P17" i="1" s="1"/>
  <c r="Q17" i="1" s="1"/>
  <c r="Y17" i="1"/>
  <c r="W73" i="1"/>
  <c r="M73" i="1"/>
  <c r="W76" i="1"/>
  <c r="M76" i="1"/>
  <c r="S5" i="1"/>
  <c r="N169" i="1"/>
  <c r="P169" i="1" s="1"/>
  <c r="Q169" i="1" s="1"/>
  <c r="Y169" i="1"/>
  <c r="Y68" i="1"/>
  <c r="N68" i="1"/>
  <c r="P68" i="1" s="1"/>
  <c r="Q68" i="1" s="1"/>
  <c r="Y147" i="1"/>
  <c r="N147" i="1"/>
  <c r="P147" i="1" s="1"/>
  <c r="Q147" i="1" s="1"/>
  <c r="W133" i="1"/>
  <c r="M133" i="1"/>
  <c r="N129" i="1"/>
  <c r="P129" i="1" s="1"/>
  <c r="Q129" i="1" s="1"/>
  <c r="Y129" i="1"/>
  <c r="W47" i="1"/>
  <c r="M47" i="1"/>
  <c r="Y74" i="1"/>
  <c r="N74" i="1"/>
  <c r="P74" i="1" s="1"/>
  <c r="Q74" i="1" s="1"/>
  <c r="W91" i="1"/>
  <c r="M91" i="1"/>
  <c r="N98" i="1"/>
  <c r="P98" i="1" s="1"/>
  <c r="Q98" i="1" s="1"/>
  <c r="Y98" i="1"/>
  <c r="N126" i="1"/>
  <c r="P126" i="1" s="1"/>
  <c r="Q126" i="1" s="1"/>
  <c r="Y126" i="1"/>
  <c r="Y67" i="1"/>
  <c r="N67" i="1"/>
  <c r="P67" i="1" s="1"/>
  <c r="Q67" i="1" s="1"/>
  <c r="O5" i="1"/>
  <c r="O183" i="1" s="1"/>
  <c r="W51" i="1"/>
  <c r="M51" i="1"/>
  <c r="Y14" i="1"/>
  <c r="N14" i="1"/>
  <c r="P14" i="1" s="1"/>
  <c r="Q14" i="1" s="1"/>
  <c r="W170" i="1"/>
  <c r="M170" i="1"/>
  <c r="U10" i="1"/>
  <c r="U7" i="1" s="1"/>
  <c r="K7" i="1"/>
  <c r="K5" i="1" s="1"/>
  <c r="N109" i="1"/>
  <c r="P109" i="1" s="1"/>
  <c r="Q109" i="1" s="1"/>
  <c r="Y109" i="1"/>
  <c r="N104" i="1"/>
  <c r="P104" i="1" s="1"/>
  <c r="Q104" i="1" s="1"/>
  <c r="Y104" i="1"/>
  <c r="Y31" i="1"/>
  <c r="N31" i="1"/>
  <c r="P31" i="1" s="1"/>
  <c r="Q31" i="1" s="1"/>
  <c r="N161" i="1"/>
  <c r="P161" i="1" s="1"/>
  <c r="Q161" i="1" s="1"/>
  <c r="Y161" i="1"/>
  <c r="Y61" i="1"/>
  <c r="N61" i="1"/>
  <c r="P61" i="1" s="1"/>
  <c r="Q61" i="1" s="1"/>
  <c r="W83" i="1"/>
  <c r="M83" i="1"/>
  <c r="Y106" i="1"/>
  <c r="N106" i="1"/>
  <c r="P106" i="1" s="1"/>
  <c r="Q106" i="1" s="1"/>
  <c r="Y111" i="1"/>
  <c r="N111" i="1"/>
  <c r="P111" i="1" s="1"/>
  <c r="Q111" i="1" s="1"/>
  <c r="W82" i="1"/>
  <c r="M82" i="1"/>
  <c r="N11" i="1"/>
  <c r="P11" i="1" s="1"/>
  <c r="Q11" i="1" s="1"/>
  <c r="Y11" i="1"/>
  <c r="Y35" i="1"/>
  <c r="N35" i="1"/>
  <c r="P35" i="1" s="1"/>
  <c r="Q35" i="1" s="1"/>
  <c r="M10" i="1"/>
  <c r="L7" i="1"/>
  <c r="L5" i="1" s="1"/>
  <c r="W10" i="1"/>
  <c r="W7" i="1" s="1"/>
  <c r="Y43" i="1"/>
  <c r="N43" i="1"/>
  <c r="P43" i="1" s="1"/>
  <c r="Q43" i="1" s="1"/>
  <c r="N163" i="1"/>
  <c r="P163" i="1" s="1"/>
  <c r="Q163" i="1" s="1"/>
  <c r="Y163" i="1"/>
  <c r="N97" i="1"/>
  <c r="P97" i="1" s="1"/>
  <c r="Q97" i="1" s="1"/>
  <c r="Y97" i="1"/>
  <c r="Y112" i="1"/>
  <c r="N112" i="1"/>
  <c r="P112" i="1" s="1"/>
  <c r="Q112" i="1" s="1"/>
  <c r="N13" i="1"/>
  <c r="P13" i="1" s="1"/>
  <c r="Q13" i="1" s="1"/>
  <c r="Y13" i="1"/>
  <c r="M81" i="1"/>
  <c r="W81" i="1"/>
  <c r="Y95" i="1"/>
  <c r="N95" i="1"/>
  <c r="P95" i="1" s="1"/>
  <c r="Q95" i="1" s="1"/>
  <c r="W146" i="1"/>
  <c r="M146" i="1"/>
  <c r="N65" i="1"/>
  <c r="P65" i="1" s="1"/>
  <c r="Q65" i="1" s="1"/>
  <c r="Y65" i="1"/>
  <c r="Y107" i="1"/>
  <c r="N107" i="1"/>
  <c r="P107" i="1" s="1"/>
  <c r="Q107" i="1" s="1"/>
  <c r="Y33" i="1"/>
  <c r="N33" i="1"/>
  <c r="P33" i="1" s="1"/>
  <c r="Q33" i="1" s="1"/>
  <c r="N58" i="1"/>
  <c r="P58" i="1" s="1"/>
  <c r="Q58" i="1" s="1"/>
  <c r="Y58" i="1"/>
  <c r="S7" i="1"/>
  <c r="W27" i="1"/>
  <c r="M27" i="1"/>
  <c r="W18" i="1"/>
  <c r="M18" i="1"/>
  <c r="W24" i="1"/>
  <c r="M24" i="1"/>
  <c r="W150" i="1"/>
  <c r="M150" i="1"/>
  <c r="Y176" i="1"/>
  <c r="N176" i="1"/>
  <c r="P176" i="1" s="1"/>
  <c r="Q176" i="1" s="1"/>
  <c r="Y70" i="1"/>
  <c r="N70" i="1"/>
  <c r="P70" i="1" s="1"/>
  <c r="Q70" i="1" s="1"/>
  <c r="W149" i="1"/>
  <c r="M149" i="1"/>
  <c r="N138" i="1"/>
  <c r="P138" i="1" s="1"/>
  <c r="Q138" i="1" s="1"/>
  <c r="Y138" i="1"/>
  <c r="N79" i="1"/>
  <c r="P79" i="1" s="1"/>
  <c r="Q79" i="1" s="1"/>
  <c r="Y79" i="1"/>
  <c r="N132" i="1"/>
  <c r="P132" i="1" s="1"/>
  <c r="Q132" i="1" s="1"/>
  <c r="Y132" i="1"/>
  <c r="W92" i="1"/>
  <c r="M92" i="1"/>
  <c r="Y155" i="1"/>
  <c r="N155" i="1"/>
  <c r="P155" i="1" s="1"/>
  <c r="Q155" i="1" s="1"/>
  <c r="N30" i="1"/>
  <c r="P30" i="1" s="1"/>
  <c r="Q30" i="1" s="1"/>
  <c r="Y30" i="1"/>
  <c r="Y63" i="1"/>
  <c r="N63" i="1"/>
  <c r="P63" i="1" s="1"/>
  <c r="Q63" i="1" s="1"/>
  <c r="Y77" i="1"/>
  <c r="N77" i="1"/>
  <c r="P77" i="1" s="1"/>
  <c r="Q77" i="1" s="1"/>
  <c r="W89" i="1"/>
  <c r="M89" i="1"/>
  <c r="W152" i="1"/>
  <c r="M152" i="1"/>
  <c r="Y37" i="1"/>
  <c r="N37" i="1"/>
  <c r="P37" i="1" s="1"/>
  <c r="Q37" i="1" s="1"/>
  <c r="N135" i="1"/>
  <c r="P135" i="1" s="1"/>
  <c r="Q135" i="1" s="1"/>
  <c r="Y135" i="1"/>
  <c r="W84" i="1"/>
  <c r="M84" i="1"/>
  <c r="W55" i="1"/>
  <c r="M55" i="1"/>
  <c r="W86" i="1"/>
  <c r="M86" i="1"/>
  <c r="W139" i="1"/>
  <c r="M139" i="1"/>
  <c r="Y174" i="1"/>
  <c r="N174" i="1"/>
  <c r="P174" i="1" s="1"/>
  <c r="Q174" i="1" s="1"/>
  <c r="W85" i="1"/>
  <c r="M85" i="1"/>
  <c r="Y105" i="1"/>
  <c r="N105" i="1"/>
  <c r="P105" i="1" s="1"/>
  <c r="Q105" i="1" s="1"/>
  <c r="N128" i="1"/>
  <c r="P128" i="1" s="1"/>
  <c r="Q128" i="1" s="1"/>
  <c r="Y128" i="1"/>
  <c r="Y124" i="1"/>
  <c r="N124" i="1"/>
  <c r="P124" i="1" s="1"/>
  <c r="Q124" i="1" s="1"/>
  <c r="W93" i="1"/>
  <c r="M93" i="1"/>
  <c r="N9" i="1"/>
  <c r="M6" i="1"/>
  <c r="Y9" i="1"/>
  <c r="W53" i="1"/>
  <c r="M53" i="1"/>
  <c r="N156" i="1"/>
  <c r="P156" i="1" s="1"/>
  <c r="Q156" i="1" s="1"/>
  <c r="Y156" i="1"/>
  <c r="Y173" i="1"/>
  <c r="N173" i="1"/>
  <c r="P173" i="1" s="1"/>
  <c r="Q173" i="1" s="1"/>
  <c r="W54" i="1"/>
  <c r="M54" i="1"/>
  <c r="N71" i="1"/>
  <c r="P71" i="1" s="1"/>
  <c r="Q71" i="1" s="1"/>
  <c r="Y71" i="1"/>
  <c r="Y94" i="1"/>
  <c r="N94" i="1"/>
  <c r="P94" i="1" s="1"/>
  <c r="Q94" i="1" s="1"/>
  <c r="Y19" i="1"/>
  <c r="N19" i="1"/>
  <c r="P19" i="1" s="1"/>
  <c r="Q19" i="1" s="1"/>
  <c r="Y93" i="1" l="1"/>
  <c r="N93" i="1"/>
  <c r="P93" i="1" s="1"/>
  <c r="Q93" i="1" s="1"/>
  <c r="N84" i="1"/>
  <c r="P84" i="1" s="1"/>
  <c r="Q84" i="1" s="1"/>
  <c r="Y84" i="1"/>
  <c r="N92" i="1"/>
  <c r="P92" i="1" s="1"/>
  <c r="Q92" i="1" s="1"/>
  <c r="Y92" i="1"/>
  <c r="Y53" i="1"/>
  <c r="N53" i="1"/>
  <c r="P53" i="1" s="1"/>
  <c r="Q53" i="1" s="1"/>
  <c r="Y18" i="1"/>
  <c r="N18" i="1"/>
  <c r="P18" i="1" s="1"/>
  <c r="Q18" i="1" s="1"/>
  <c r="Y81" i="1"/>
  <c r="N81" i="1"/>
  <c r="P81" i="1" s="1"/>
  <c r="Q81" i="1" s="1"/>
  <c r="N83" i="1"/>
  <c r="P83" i="1" s="1"/>
  <c r="Q83" i="1" s="1"/>
  <c r="Y83" i="1"/>
  <c r="Y51" i="1"/>
  <c r="N51" i="1"/>
  <c r="P51" i="1" s="1"/>
  <c r="Q51" i="1" s="1"/>
  <c r="N85" i="1"/>
  <c r="P85" i="1" s="1"/>
  <c r="Q85" i="1" s="1"/>
  <c r="Y85" i="1"/>
  <c r="N86" i="1"/>
  <c r="P86" i="1" s="1"/>
  <c r="Q86" i="1" s="1"/>
  <c r="Y86" i="1"/>
  <c r="Y146" i="1"/>
  <c r="N146" i="1"/>
  <c r="P146" i="1" s="1"/>
  <c r="Q146" i="1" s="1"/>
  <c r="Y10" i="1"/>
  <c r="N10" i="1"/>
  <c r="M7" i="1"/>
  <c r="Y47" i="1"/>
  <c r="N47" i="1"/>
  <c r="P47" i="1" s="1"/>
  <c r="Q47" i="1" s="1"/>
  <c r="W8" i="1"/>
  <c r="W5" i="1" s="1"/>
  <c r="N38" i="1"/>
  <c r="P38" i="1" s="1"/>
  <c r="Q38" i="1" s="1"/>
  <c r="Y38" i="1"/>
  <c r="Y72" i="1"/>
  <c r="N72" i="1"/>
  <c r="P72" i="1" s="1"/>
  <c r="Q72" i="1" s="1"/>
  <c r="N48" i="1"/>
  <c r="P48" i="1" s="1"/>
  <c r="Q48" i="1" s="1"/>
  <c r="Y48" i="1"/>
  <c r="M5" i="1"/>
  <c r="Y55" i="1"/>
  <c r="N55" i="1"/>
  <c r="P55" i="1" s="1"/>
  <c r="Q55" i="1" s="1"/>
  <c r="N91" i="1"/>
  <c r="P91" i="1" s="1"/>
  <c r="Q91" i="1" s="1"/>
  <c r="Y91" i="1"/>
  <c r="Y171" i="1"/>
  <c r="N171" i="1"/>
  <c r="P171" i="1" s="1"/>
  <c r="Q171" i="1" s="1"/>
  <c r="U5" i="1"/>
  <c r="N22" i="1"/>
  <c r="P22" i="1" s="1"/>
  <c r="Q22" i="1" s="1"/>
  <c r="Y22" i="1"/>
  <c r="N162" i="1"/>
  <c r="P162" i="1" s="1"/>
  <c r="Q162" i="1" s="1"/>
  <c r="Y162" i="1"/>
  <c r="W178" i="1"/>
  <c r="N6" i="1"/>
  <c r="P9" i="1"/>
  <c r="Y24" i="1"/>
  <c r="N24" i="1"/>
  <c r="P24" i="1" s="1"/>
  <c r="Q24" i="1" s="1"/>
  <c r="Y73" i="1"/>
  <c r="N73" i="1"/>
  <c r="P73" i="1" s="1"/>
  <c r="Q73" i="1" s="1"/>
  <c r="U178" i="1"/>
  <c r="N50" i="1"/>
  <c r="P50" i="1" s="1"/>
  <c r="Q50" i="1" s="1"/>
  <c r="Y50" i="1"/>
  <c r="Y26" i="1"/>
  <c r="N26" i="1"/>
  <c r="P26" i="1" s="1"/>
  <c r="Q26" i="1" s="1"/>
  <c r="Y39" i="1"/>
  <c r="N39" i="1"/>
  <c r="P39" i="1" s="1"/>
  <c r="Q39" i="1" s="1"/>
  <c r="N32" i="1"/>
  <c r="P32" i="1" s="1"/>
  <c r="Q32" i="1" s="1"/>
  <c r="Y32" i="1"/>
  <c r="Y133" i="1"/>
  <c r="N133" i="1"/>
  <c r="P133" i="1" s="1"/>
  <c r="Q133" i="1" s="1"/>
  <c r="Y159" i="1"/>
  <c r="N159" i="1"/>
  <c r="P159" i="1" s="1"/>
  <c r="Q159" i="1" s="1"/>
  <c r="Y153" i="1"/>
  <c r="N153" i="1"/>
  <c r="P153" i="1" s="1"/>
  <c r="Q153" i="1" s="1"/>
  <c r="Y136" i="1"/>
  <c r="N136" i="1"/>
  <c r="P136" i="1" s="1"/>
  <c r="Q136" i="1" s="1"/>
  <c r="Y41" i="1"/>
  <c r="N41" i="1"/>
  <c r="M8" i="1"/>
  <c r="Y167" i="1"/>
  <c r="N167" i="1"/>
  <c r="P167" i="1" s="1"/>
  <c r="Q167" i="1" s="1"/>
  <c r="Y29" i="1"/>
  <c r="N29" i="1"/>
  <c r="P29" i="1" s="1"/>
  <c r="Q29" i="1" s="1"/>
  <c r="Y152" i="1"/>
  <c r="N152" i="1"/>
  <c r="P152" i="1" s="1"/>
  <c r="Q152" i="1" s="1"/>
  <c r="Y45" i="1"/>
  <c r="N45" i="1"/>
  <c r="P45" i="1" s="1"/>
  <c r="Q45" i="1" s="1"/>
  <c r="N44" i="1"/>
  <c r="P44" i="1" s="1"/>
  <c r="Q44" i="1" s="1"/>
  <c r="Y44" i="1"/>
  <c r="N54" i="1"/>
  <c r="P54" i="1" s="1"/>
  <c r="Q54" i="1" s="1"/>
  <c r="Y54" i="1"/>
  <c r="N82" i="1"/>
  <c r="P82" i="1" s="1"/>
  <c r="Q82" i="1" s="1"/>
  <c r="Y82" i="1"/>
  <c r="N89" i="1"/>
  <c r="P89" i="1" s="1"/>
  <c r="Q89" i="1" s="1"/>
  <c r="Y89" i="1"/>
  <c r="Y6" i="1"/>
  <c r="Y149" i="1"/>
  <c r="N149" i="1"/>
  <c r="P149" i="1" s="1"/>
  <c r="Q149" i="1" s="1"/>
  <c r="N150" i="1"/>
  <c r="P150" i="1" s="1"/>
  <c r="Q150" i="1" s="1"/>
  <c r="Y150" i="1"/>
  <c r="Y27" i="1"/>
  <c r="N27" i="1"/>
  <c r="P27" i="1" s="1"/>
  <c r="Q27" i="1" s="1"/>
  <c r="Y170" i="1"/>
  <c r="N170" i="1"/>
  <c r="P170" i="1" s="1"/>
  <c r="Q170" i="1" s="1"/>
  <c r="Y76" i="1"/>
  <c r="N76" i="1"/>
  <c r="P76" i="1" s="1"/>
  <c r="Q76" i="1" s="1"/>
  <c r="Y21" i="1"/>
  <c r="N21" i="1"/>
  <c r="P21" i="1" s="1"/>
  <c r="Q21" i="1" s="1"/>
  <c r="N42" i="1"/>
  <c r="P42" i="1" s="1"/>
  <c r="Q42" i="1" s="1"/>
  <c r="Y42" i="1"/>
  <c r="Y78" i="1"/>
  <c r="N78" i="1"/>
  <c r="P78" i="1" s="1"/>
  <c r="Q78" i="1" s="1"/>
  <c r="N36" i="1"/>
  <c r="P36" i="1" s="1"/>
  <c r="Q36" i="1" s="1"/>
  <c r="Y36" i="1"/>
  <c r="Y139" i="1"/>
  <c r="N139" i="1"/>
  <c r="P139" i="1" s="1"/>
  <c r="Q139" i="1" s="1"/>
  <c r="Y8" i="1" l="1"/>
  <c r="Y7" i="1"/>
  <c r="Y5" i="1"/>
  <c r="Q9" i="1"/>
  <c r="P6" i="1"/>
  <c r="Y178" i="1"/>
  <c r="N8" i="1"/>
  <c r="P41" i="1"/>
  <c r="N7" i="1"/>
  <c r="N5" i="1" s="1"/>
  <c r="P10" i="1"/>
  <c r="Q10" i="1" l="1"/>
  <c r="P7" i="1"/>
  <c r="Q41" i="1"/>
  <c r="P8" i="1"/>
  <c r="Q8" i="1" s="1"/>
  <c r="P5" i="1" l="1"/>
</calcChain>
</file>

<file path=xl/comments1.xml><?xml version="1.0" encoding="utf-8"?>
<comments xmlns="http://schemas.openxmlformats.org/spreadsheetml/2006/main">
  <authors>
    <author>USER</author>
    <author>User</author>
    <author>user</author>
  </authors>
  <commentList>
    <comment ref="C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所屬分決算單位來源、用途及餘絀概況表</t>
        </r>
      </text>
    </comment>
    <comment ref="D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進位千元</t>
        </r>
      </text>
    </comment>
    <comment ref="E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去年(9)：核對去年底稿跟預算書一致後，直接copy即可</t>
        </r>
      </text>
    </comment>
    <comment ref="F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用人費用剩餘(未繳回)+專款專用剩餘(=109應扣縣庫撥款收入數)</t>
        </r>
      </text>
    </comment>
    <comment ref="G3" authorId="0" shapeId="0">
      <text>
        <r>
          <rPr>
            <sz val="9"/>
            <color indexed="81"/>
            <rFont val="新細明體"/>
            <family val="1"/>
            <charset val="136"/>
          </rPr>
          <t>非各校應控管之決算賸餘數
=113得補編預算數(帳檢科:其餘剩餘+收支對列超收)-收支對列剩餘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USER:
</t>
        </r>
        <r>
          <rPr>
            <sz val="9"/>
            <color indexed="81"/>
            <rFont val="新細明體"/>
            <family val="1"/>
            <charset val="136"/>
          </rPr>
          <t>期初餘額乃用預算餘絀推估值
且收支對列剩餘為調查值
此值確保各基金期末&gt;=0!</t>
        </r>
      </text>
    </comment>
    <comment ref="I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用途別合計，不含收支對列</t>
        </r>
      </text>
    </comment>
    <comment ref="O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用預算餘絀推估值</t>
        </r>
      </text>
    </comment>
    <comment ref="B95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尚未併和雅國小轉入值</t>
        </r>
      </text>
    </comment>
    <comment ref="G119" authorId="0" shapeId="0">
      <text>
        <r>
          <rPr>
            <sz val="9"/>
            <color indexed="81"/>
            <rFont val="新細明體"/>
            <family val="1"/>
            <charset val="136"/>
          </rPr>
          <t>併和雅國小值282338
前提: 若可計算出和雅基金累積餘絀 - 應繳回剩餘 &gt; 可回編數</t>
        </r>
      </text>
    </comment>
    <comment ref="B146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合作國小改德鹿谷國小</t>
        </r>
      </text>
    </comment>
    <comment ref="B154" authorId="0" shapeId="0">
      <text>
        <r>
          <rPr>
            <sz val="9"/>
            <color indexed="81"/>
            <rFont val="新細明體"/>
            <family val="1"/>
            <charset val="136"/>
          </rPr>
          <t>106/8/1
平靜國小改都達國小</t>
        </r>
      </text>
    </comment>
    <comment ref="B168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  <comment ref="C180" authorId="0" shapeId="0">
      <text>
        <r>
          <rPr>
            <sz val="10"/>
            <color indexed="81"/>
            <rFont val="新細明體"/>
            <family val="1"/>
            <charset val="136"/>
          </rPr>
          <t>調整系統差異數(其他學校調後影響)
1200</t>
        </r>
      </text>
    </comment>
  </commentList>
</comments>
</file>

<file path=xl/comments2.xml><?xml version="1.0" encoding="utf-8"?>
<comments xmlns="http://schemas.openxmlformats.org/spreadsheetml/2006/main">
  <authors>
    <author>user</author>
    <author>USER</author>
  </authors>
  <commentList>
    <comment ref="AH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AM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無條件捨去</t>
        </r>
      </text>
    </comment>
    <comment ref="AN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P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Q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帳檢科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comments3.xml><?xml version="1.0" encoding="utf-8"?>
<comments xmlns="http://schemas.openxmlformats.org/spreadsheetml/2006/main">
  <authors>
    <author>user</author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6/1概算表表示：校長希望編1萬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sharedStrings.xml><?xml version="1.0" encoding="utf-8"?>
<sst xmlns="http://schemas.openxmlformats.org/spreadsheetml/2006/main" count="1145" uniqueCount="974">
  <si>
    <t>=IF(剩餘未繳回數!M3&gt;0,剩餘未繳回數!P3,0)</t>
    <phoneticPr fontId="3" type="noConversion"/>
  </si>
  <si>
    <t>核定115年度各級學校預算數</t>
    <phoneticPr fontId="3" type="noConversion"/>
  </si>
  <si>
    <t>v</t>
    <phoneticPr fontId="3" type="noConversion"/>
  </si>
  <si>
    <t>v</t>
    <phoneticPr fontId="3" type="noConversion"/>
  </si>
  <si>
    <t>v</t>
    <phoneticPr fontId="3" type="noConversion"/>
  </si>
  <si>
    <t>v</t>
    <phoneticPr fontId="3" type="noConversion"/>
  </si>
  <si>
    <t xml:space="preserve">        單位:元</t>
    <phoneticPr fontId="3" type="noConversion"/>
  </si>
  <si>
    <t>114.7.30核定</t>
    <phoneticPr fontId="3" type="noConversion"/>
  </si>
  <si>
    <t xml:space="preserve"> 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</si>
  <si>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</si>
  <si>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</si>
  <si>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代號</t>
    <phoneticPr fontId="3" type="noConversion"/>
  </si>
  <si>
    <t>學校</t>
    <phoneticPr fontId="3" type="noConversion"/>
  </si>
  <si>
    <r>
      <t xml:space="preserve">113年期末基金餘額(決算)
</t>
    </r>
    <r>
      <rPr>
        <b/>
        <sz val="12"/>
        <color indexed="8"/>
        <rFont val="標楷體"/>
        <family val="4"/>
        <charset val="136"/>
      </rPr>
      <t>(決算3111累積餘額)</t>
    </r>
    <phoneticPr fontId="3" type="noConversion"/>
  </si>
  <si>
    <t>113年期末基金餘額(決算)</t>
    <phoneticPr fontId="3" type="noConversion"/>
  </si>
  <si>
    <r>
      <t xml:space="preserve">114年度本期賸餘(預算)
</t>
    </r>
    <r>
      <rPr>
        <b/>
        <sz val="12"/>
        <color indexed="8"/>
        <rFont val="標楷體"/>
        <family val="4"/>
        <charset val="136"/>
      </rPr>
      <t>(上年度預算本期賸餘)</t>
    </r>
    <phoneticPr fontId="3" type="noConversion"/>
  </si>
  <si>
    <t>各校應控管賸餘數
(1)</t>
    <phoneticPr fontId="3" type="noConversion"/>
  </si>
  <si>
    <t>決算賸餘回編數
(2)</t>
    <phoneticPr fontId="3" type="noConversion"/>
  </si>
  <si>
    <t>115年推估超支數
(3)</t>
    <phoneticPr fontId="3" type="noConversion"/>
  </si>
  <si>
    <t>115年度
依班級.學生數設算
縣府核定可編列數(4)</t>
    <phoneticPr fontId="3" type="noConversion"/>
  </si>
  <si>
    <t>收支對列
【基金來源】
【基金用途】
(5)</t>
    <phoneticPr fontId="3" type="noConversion"/>
  </si>
  <si>
    <r>
      <t>115年度學校應編列數【基金用途別合計】
(6)=(2)+(4)+(5)</t>
    </r>
    <r>
      <rPr>
        <b/>
        <sz val="12"/>
        <color indexed="10"/>
        <rFont val="標楷體"/>
        <family val="4"/>
        <charset val="136"/>
      </rPr>
      <t>-(3)</t>
    </r>
    <phoneticPr fontId="3" type="noConversion"/>
  </si>
  <si>
    <t>462
縣庫撥付數
【基金來源】
(7)=(4)-(1)</t>
    <phoneticPr fontId="3" type="noConversion"/>
  </si>
  <si>
    <t>115年度基金來源別合計
(8)=(5)+(7)</t>
    <phoneticPr fontId="3" type="noConversion"/>
  </si>
  <si>
    <t>本期賸餘(9)=(8)-(6)</t>
    <phoneticPr fontId="3" type="noConversion"/>
  </si>
  <si>
    <t>期初基金餘額【進千元】(10)</t>
    <phoneticPr fontId="3" type="noConversion"/>
  </si>
  <si>
    <t>期末基金餘額(11)=(9)+(10)</t>
    <phoneticPr fontId="3" type="noConversion"/>
  </si>
  <si>
    <t xml:space="preserve">
縣府核定可編
列數(4A)</t>
    <phoneticPr fontId="3" type="noConversion"/>
  </si>
  <si>
    <t>115年度學校應編列數【基金用途別合計】
(6A)</t>
    <phoneticPr fontId="3" type="noConversion"/>
  </si>
  <si>
    <t>縣庫撥付數
【基金來源】
(7A)</t>
    <phoneticPr fontId="3" type="noConversion"/>
  </si>
  <si>
    <t>115年度基金來源別合計
(8A)</t>
    <phoneticPr fontId="3" type="noConversion"/>
  </si>
  <si>
    <t>103年期</t>
    <phoneticPr fontId="3" type="noConversion"/>
  </si>
  <si>
    <t>103年期</t>
    <phoneticPr fontId="3" type="noConversion"/>
  </si>
  <si>
    <t>備註</t>
    <phoneticPr fontId="3" type="noConversion"/>
  </si>
  <si>
    <t>總計</t>
    <phoneticPr fontId="3" type="noConversion"/>
  </si>
  <si>
    <t>高中合計</t>
    <phoneticPr fontId="3" type="noConversion"/>
  </si>
  <si>
    <t>國中合計</t>
    <phoneticPr fontId="3" type="noConversion"/>
  </si>
  <si>
    <t>國小合計</t>
    <phoneticPr fontId="3" type="noConversion"/>
  </si>
  <si>
    <t>00026</t>
  </si>
  <si>
    <t>旭光高級中學</t>
    <phoneticPr fontId="3" type="noConversion"/>
  </si>
  <si>
    <t>00021</t>
    <phoneticPr fontId="3" type="noConversion"/>
  </si>
  <si>
    <t>南投國民中學</t>
    <phoneticPr fontId="3" type="noConversion"/>
  </si>
  <si>
    <t>00022</t>
  </si>
  <si>
    <t>南崗國民中學</t>
    <phoneticPr fontId="3" type="noConversion"/>
  </si>
  <si>
    <t>00023</t>
  </si>
  <si>
    <t>中興國民中學</t>
    <phoneticPr fontId="3" type="noConversion"/>
  </si>
  <si>
    <t>00024</t>
  </si>
  <si>
    <t>鳳鳴國民中學</t>
    <phoneticPr fontId="3" type="noConversion"/>
  </si>
  <si>
    <t>00025</t>
  </si>
  <si>
    <t>草屯國民中學</t>
    <phoneticPr fontId="3" type="noConversion"/>
  </si>
  <si>
    <t>00027</t>
  </si>
  <si>
    <t>日新國民中學</t>
    <phoneticPr fontId="3" type="noConversion"/>
  </si>
  <si>
    <t>00028</t>
  </si>
  <si>
    <t>國姓國民中學</t>
    <phoneticPr fontId="3" type="noConversion"/>
  </si>
  <si>
    <t>00029</t>
  </si>
  <si>
    <t>北山國民中學</t>
    <phoneticPr fontId="3" type="noConversion"/>
  </si>
  <si>
    <t>00030</t>
  </si>
  <si>
    <t>北梅國民中學</t>
    <phoneticPr fontId="3" type="noConversion"/>
  </si>
  <si>
    <t>00031</t>
  </si>
  <si>
    <t>埔里國民中學</t>
    <phoneticPr fontId="3" type="noConversion"/>
  </si>
  <si>
    <t>00032</t>
  </si>
  <si>
    <t>大成國民中學</t>
    <phoneticPr fontId="3" type="noConversion"/>
  </si>
  <si>
    <t>00033</t>
  </si>
  <si>
    <t>宏仁國民中學</t>
    <phoneticPr fontId="3" type="noConversion"/>
  </si>
  <si>
    <t>00034</t>
  </si>
  <si>
    <t>仁愛國民中學</t>
    <phoneticPr fontId="3" type="noConversion"/>
  </si>
  <si>
    <t>00035</t>
  </si>
  <si>
    <t>魚池國民中學</t>
    <phoneticPr fontId="3" type="noConversion"/>
  </si>
  <si>
    <t>00036</t>
  </si>
  <si>
    <t>明潭國民中學</t>
    <phoneticPr fontId="3" type="noConversion"/>
  </si>
  <si>
    <t>00037</t>
  </si>
  <si>
    <t>信義國民中學</t>
    <phoneticPr fontId="3" type="noConversion"/>
  </si>
  <si>
    <t>00038</t>
  </si>
  <si>
    <t>同富國民中學</t>
    <phoneticPr fontId="3" type="noConversion"/>
  </si>
  <si>
    <t>00039</t>
  </si>
  <si>
    <t>水里國民中學</t>
    <phoneticPr fontId="3" type="noConversion"/>
  </si>
  <si>
    <t>00040</t>
  </si>
  <si>
    <t>民和國民中學</t>
    <phoneticPr fontId="3" type="noConversion"/>
  </si>
  <si>
    <t>00041</t>
  </si>
  <si>
    <t>集集國民中學</t>
    <phoneticPr fontId="3" type="noConversion"/>
  </si>
  <si>
    <t>00042</t>
  </si>
  <si>
    <t>竹山國民中學</t>
    <phoneticPr fontId="3" type="noConversion"/>
  </si>
  <si>
    <t>00043</t>
  </si>
  <si>
    <t>延和國民中學</t>
    <phoneticPr fontId="3" type="noConversion"/>
  </si>
  <si>
    <t>00044</t>
  </si>
  <si>
    <t>社寮國民中學</t>
    <phoneticPr fontId="3" type="noConversion"/>
  </si>
  <si>
    <t>00045</t>
  </si>
  <si>
    <t>瑞竹國民中學</t>
    <phoneticPr fontId="3" type="noConversion"/>
  </si>
  <si>
    <t>00046</t>
  </si>
  <si>
    <t>鹿谷國民中學</t>
    <phoneticPr fontId="3" type="noConversion"/>
  </si>
  <si>
    <t>00047</t>
  </si>
  <si>
    <t>瑞峰國民中學</t>
    <phoneticPr fontId="3" type="noConversion"/>
  </si>
  <si>
    <t>00048</t>
  </si>
  <si>
    <t>名間國民中學</t>
    <phoneticPr fontId="3" type="noConversion"/>
  </si>
  <si>
    <t>00049</t>
  </si>
  <si>
    <t>三光國民中學</t>
    <phoneticPr fontId="3" type="noConversion"/>
  </si>
  <si>
    <t>00050</t>
  </si>
  <si>
    <t>中寮國民中學</t>
    <phoneticPr fontId="3" type="noConversion"/>
  </si>
  <si>
    <t>00051</t>
  </si>
  <si>
    <t>爽文國民中學</t>
    <phoneticPr fontId="3" type="noConversion"/>
  </si>
  <si>
    <t>00052</t>
  </si>
  <si>
    <t>營北國民中學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</si>
  <si>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</si>
  <si>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</si>
  <si>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</si>
  <si>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</si>
  <si>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</si>
  <si>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</si>
  <si>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</si>
  <si>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</si>
  <si>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</si>
  <si>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</si>
  <si>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</si>
  <si>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</si>
  <si>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</si>
  <si>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</si>
  <si>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</si>
  <si>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</si>
  <si>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</si>
  <si>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</si>
  <si>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</si>
  <si>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</si>
  <si>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</si>
  <si>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</si>
  <si>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</si>
  <si>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</si>
  <si>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</si>
  <si>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</si>
  <si>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</si>
  <si>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</si>
  <si>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</si>
  <si>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</si>
  <si>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</si>
  <si>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</si>
  <si>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</si>
  <si>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</si>
  <si>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</si>
  <si>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</si>
  <si>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</si>
  <si>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</si>
  <si>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</si>
  <si>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</si>
  <si>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</si>
  <si>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</si>
  <si>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</si>
  <si>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</si>
  <si>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</si>
  <si>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</si>
  <si>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</si>
  <si>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</si>
  <si>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</si>
  <si>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</si>
  <si>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</si>
  <si>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</si>
  <si>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</si>
  <si>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</si>
  <si>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</si>
  <si>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</si>
  <si>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</si>
  <si>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</si>
  <si>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</si>
  <si>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</si>
  <si>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</si>
  <si>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</si>
  <si>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</si>
  <si>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</si>
  <si>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</si>
  <si>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</si>
  <si>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</si>
  <si>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</si>
  <si>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</si>
  <si>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</si>
  <si>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</si>
  <si>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</si>
  <si>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</si>
  <si>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</si>
  <si>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</si>
  <si>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</si>
  <si>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</si>
  <si>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</si>
  <si>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</si>
  <si>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</si>
  <si>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</si>
  <si>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</si>
  <si>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</si>
  <si>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</si>
  <si>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</si>
  <si>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</si>
  <si>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</si>
  <si>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</si>
  <si>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</si>
  <si>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</si>
  <si>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</si>
  <si>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</si>
  <si>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</si>
  <si>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</si>
  <si>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</si>
  <si>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</si>
  <si>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</si>
  <si>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</si>
  <si>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</si>
  <si>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</si>
  <si>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</si>
  <si>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</si>
  <si>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</si>
  <si>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</si>
  <si>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</si>
  <si>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</si>
  <si>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</si>
  <si>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</si>
  <si>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</si>
  <si>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</si>
  <si>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</si>
  <si>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</si>
  <si>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</si>
  <si>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</si>
  <si>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</si>
  <si>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</si>
  <si>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</si>
  <si>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</si>
  <si>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</si>
  <si>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</si>
  <si>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</si>
  <si>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</si>
  <si>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</si>
  <si>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</si>
  <si>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</si>
  <si>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</si>
  <si>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</si>
  <si>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</si>
  <si>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</si>
  <si>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</si>
  <si>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</si>
  <si>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</si>
  <si>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</si>
  <si>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</si>
  <si>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</si>
  <si>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</si>
  <si>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</si>
  <si>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</si>
  <si>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</si>
  <si>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</si>
  <si>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</si>
  <si>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</si>
  <si>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</si>
  <si>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</si>
  <si>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</si>
  <si>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</si>
  <si>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</si>
  <si>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</si>
  <si>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</si>
  <si>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</si>
  <si>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</si>
  <si>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</si>
  <si>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</si>
  <si>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</si>
  <si>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</si>
  <si>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</si>
  <si>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</si>
  <si>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</si>
  <si>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</si>
  <si>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</si>
  <si>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</si>
  <si>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</si>
  <si>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</si>
  <si>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</si>
  <si>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</si>
  <si>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</si>
  <si>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</si>
  <si>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</si>
  <si>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</si>
  <si>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</si>
  <si>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</si>
  <si>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</si>
  <si>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</si>
  <si>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</si>
  <si>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</si>
  <si>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</si>
  <si>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</si>
  <si>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</si>
  <si>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</si>
  <si>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</si>
  <si>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</si>
  <si>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</si>
  <si>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</si>
  <si>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</si>
  <si>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</si>
  <si>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</si>
  <si>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</si>
  <si>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</si>
  <si>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</si>
  <si>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</si>
  <si>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</si>
  <si>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</si>
  <si>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</si>
  <si>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</si>
  <si>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</si>
  <si>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</si>
  <si>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</si>
  <si>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</si>
  <si>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</si>
  <si>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</si>
  <si>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</si>
  <si>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</si>
  <si>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</si>
  <si>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</si>
  <si>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</si>
  <si>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</si>
  <si>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</si>
  <si>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</si>
  <si>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</si>
  <si>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</si>
  <si>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</si>
  <si>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德鹿谷國小</t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</si>
  <si>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</si>
  <si>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</si>
  <si>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</si>
  <si>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</si>
  <si>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</si>
  <si>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</si>
  <si>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</si>
  <si>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</si>
  <si>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</si>
  <si>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</si>
  <si>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</si>
  <si>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</si>
  <si>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</si>
  <si>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</si>
  <si>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</si>
  <si>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</si>
  <si>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</si>
  <si>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</si>
  <si>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</si>
  <si>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</si>
  <si>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</si>
  <si>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</si>
  <si>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</si>
  <si>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</si>
  <si>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</si>
  <si>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</si>
  <si>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</si>
  <si>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</si>
  <si>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</si>
  <si>
    <t>愛國國小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</si>
  <si>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</si>
  <si>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</si>
  <si>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</si>
  <si>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</si>
  <si>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</si>
  <si>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</si>
  <si>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</si>
  <si>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</si>
  <si>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</si>
  <si>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</si>
  <si>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</si>
  <si>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</si>
  <si>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</si>
  <si>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</si>
  <si>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</si>
  <si>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</si>
  <si>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</si>
  <si>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</si>
  <si>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</si>
  <si>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</si>
  <si>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</si>
  <si>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</si>
  <si>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</si>
  <si>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</si>
  <si>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</si>
  <si>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</si>
  <si>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</si>
  <si>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</si>
  <si>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</si>
  <si>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</si>
  <si>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備       註:</t>
    <phoneticPr fontId="3" type="noConversion"/>
  </si>
  <si>
    <t>合計</t>
    <phoneticPr fontId="3" type="noConversion"/>
  </si>
  <si>
    <t>00004</t>
    <phoneticPr fontId="3" type="noConversion"/>
  </si>
  <si>
    <t>教育處</t>
    <phoneticPr fontId="3" type="noConversion"/>
  </si>
  <si>
    <t>00019</t>
    <phoneticPr fontId="3" type="noConversion"/>
  </si>
  <si>
    <t>家庭教育中心</t>
    <phoneticPr fontId="3" type="noConversion"/>
  </si>
  <si>
    <t>期初基金餘額</t>
    <phoneticPr fontId="3" type="noConversion"/>
  </si>
  <si>
    <t>高中</t>
    <phoneticPr fontId="3" type="noConversion"/>
  </si>
  <si>
    <t>國中</t>
    <phoneticPr fontId="3" type="noConversion"/>
  </si>
  <si>
    <t>國小</t>
    <phoneticPr fontId="3" type="noConversion"/>
  </si>
  <si>
    <t>(1)</t>
  </si>
  <si>
    <t xml:space="preserve">(8) </t>
  </si>
  <si>
    <t>(9)</t>
  </si>
  <si>
    <t>(2)共同性費用</t>
    <phoneticPr fontId="3" type="noConversion"/>
  </si>
  <si>
    <t>(3)</t>
  </si>
  <si>
    <t>(4)</t>
  </si>
  <si>
    <t>(5)</t>
  </si>
  <si>
    <t>(21)</t>
    <phoneticPr fontId="3" type="noConversion"/>
  </si>
  <si>
    <t>(6)</t>
  </si>
  <si>
    <t>(17)</t>
    <phoneticPr fontId="3" type="noConversion"/>
  </si>
  <si>
    <t>(22)共同性費用</t>
    <phoneticPr fontId="3" type="noConversion"/>
  </si>
  <si>
    <t>(24)</t>
    <phoneticPr fontId="3" type="noConversion"/>
  </si>
  <si>
    <t>(20)</t>
    <phoneticPr fontId="3" type="noConversion"/>
  </si>
  <si>
    <t>(18)</t>
    <phoneticPr fontId="3" type="noConversion"/>
  </si>
  <si>
    <t>(7)</t>
  </si>
  <si>
    <t>(10)</t>
    <phoneticPr fontId="3" type="noConversion"/>
  </si>
  <si>
    <t>(25)</t>
    <phoneticPr fontId="3" type="noConversion"/>
  </si>
  <si>
    <t>(32)</t>
    <phoneticPr fontId="3" type="noConversion"/>
  </si>
  <si>
    <t>(28)</t>
    <phoneticPr fontId="3" type="noConversion"/>
  </si>
  <si>
    <t>(33)</t>
    <phoneticPr fontId="3" type="noConversion"/>
  </si>
  <si>
    <t>(34)</t>
    <phoneticPr fontId="3" type="noConversion"/>
  </si>
  <si>
    <t>(35)</t>
    <phoneticPr fontId="3" type="noConversion"/>
  </si>
  <si>
    <t>單位：千元</t>
    <phoneticPr fontId="3" type="noConversion"/>
  </si>
  <si>
    <t>代號</t>
    <phoneticPr fontId="3" type="noConversion"/>
  </si>
  <si>
    <t>學校</t>
    <phoneticPr fontId="3" type="noConversion"/>
  </si>
  <si>
    <t>法定人員薪資</t>
    <phoneticPr fontId="3" type="noConversion"/>
  </si>
  <si>
    <t>約聘僱人員薪資</t>
    <phoneticPr fontId="3" type="noConversion"/>
  </si>
  <si>
    <t>用人費用小計</t>
    <phoneticPr fontId="3" type="noConversion"/>
  </si>
  <si>
    <t>其他調整</t>
    <phoneticPr fontId="3" type="noConversion"/>
  </si>
  <si>
    <t>退休人員三節慰問金</t>
    <phoneticPr fontId="3" type="noConversion"/>
  </si>
  <si>
    <t>辦公費</t>
    <phoneticPr fontId="3" type="noConversion"/>
  </si>
  <si>
    <t>班級辦公費</t>
    <phoneticPr fontId="3" type="noConversion"/>
  </si>
  <si>
    <t>班級費
(不含幼兒園)</t>
    <phoneticPr fontId="3" type="noConversion"/>
  </si>
  <si>
    <t>學生活動費(限國小不含幼兒園)</t>
    <phoneticPr fontId="3" type="noConversion"/>
  </si>
  <si>
    <t>社教經費</t>
    <phoneticPr fontId="3" type="noConversion"/>
  </si>
  <si>
    <t>基本修繕費</t>
    <phoneticPr fontId="3" type="noConversion"/>
  </si>
  <si>
    <t>基本設備費
(限國小)</t>
    <phoneticPr fontId="3" type="noConversion"/>
  </si>
  <si>
    <t>教學業務經費
(限國高中)</t>
    <phoneticPr fontId="3" type="noConversion"/>
  </si>
  <si>
    <t>體育衛生費
(限國小)</t>
    <phoneticPr fontId="3" type="noConversion"/>
  </si>
  <si>
    <t>獎助學金
(限國高中)</t>
    <phoneticPr fontId="3" type="noConversion"/>
  </si>
  <si>
    <t>值勤、保全費</t>
    <phoneticPr fontId="3" type="noConversion"/>
  </si>
  <si>
    <t>特教班教材編輯費</t>
    <phoneticPr fontId="3" type="noConversion"/>
  </si>
  <si>
    <t>土地租金</t>
    <phoneticPr fontId="3" type="noConversion"/>
  </si>
  <si>
    <t>原住民學生文具費(限國小)</t>
    <phoneticPr fontId="3" type="noConversion"/>
  </si>
  <si>
    <r>
      <t xml:space="preserve">進修部經費
</t>
    </r>
    <r>
      <rPr>
        <sz val="9"/>
        <rFont val="標楷體"/>
        <family val="4"/>
        <charset val="136"/>
      </rPr>
      <t>(含班級辦公費、水費、電費、雜支)</t>
    </r>
    <phoneticPr fontId="3" type="noConversion"/>
  </si>
  <si>
    <t>身障學生就學交通車司機薪資</t>
    <phoneticPr fontId="3" type="noConversion"/>
  </si>
  <si>
    <t>建築物公共安全檢查及消防安全設備檢查
(附幼)</t>
    <phoneticPr fontId="3" type="noConversion"/>
  </si>
  <si>
    <t>公共意外責任險費用(附幼)</t>
    <phoneticPr fontId="3" type="noConversion"/>
  </si>
  <si>
    <t>改善教學環境設施經費(含飲用水設備、健康中心設備)</t>
    <phoneticPr fontId="3" type="noConversion"/>
  </si>
  <si>
    <t>各科教學業務運作費(限國小)</t>
  </si>
  <si>
    <t>預算書印刷費(限國小)</t>
    <phoneticPr fontId="3" type="noConversion"/>
  </si>
  <si>
    <t>冷氣電費及維護費</t>
    <phoneticPr fontId="3" type="noConversion"/>
  </si>
  <si>
    <t>電腦維護管理費及校園網路電路費</t>
    <phoneticPr fontId="3" type="noConversion"/>
  </si>
  <si>
    <t>飲用水檢驗維護費</t>
  </si>
  <si>
    <t>一般性水電費</t>
  </si>
  <si>
    <t>太陽能光電售電回饋金</t>
    <phoneticPr fontId="3" type="noConversion"/>
  </si>
  <si>
    <t>場地使用費
(收支對列)</t>
    <phoneticPr fontId="3" type="noConversion"/>
  </si>
  <si>
    <t>考試報名費
(收支對列)</t>
    <phoneticPr fontId="3" type="noConversion"/>
  </si>
  <si>
    <t>資源回收款(收支對列)</t>
    <phoneticPr fontId="3" type="noConversion"/>
  </si>
  <si>
    <r>
      <t xml:space="preserve">捐贈收入
(收支對列)
</t>
    </r>
    <r>
      <rPr>
        <sz val="12"/>
        <color indexed="10"/>
        <rFont val="標楷體"/>
        <family val="4"/>
        <charset val="136"/>
      </rPr>
      <t xml:space="preserve">(108新增)
</t>
    </r>
    <phoneticPr fontId="3" type="noConversion"/>
  </si>
  <si>
    <t>用途別小計</t>
    <phoneticPr fontId="3" type="noConversion"/>
  </si>
  <si>
    <t>決算賸餘回編數=113得補編預算數</t>
    <phoneticPr fontId="3" type="noConversion"/>
  </si>
  <si>
    <t>114年推估超支數(/1000)</t>
    <phoneticPr fontId="3" type="noConversion"/>
  </si>
  <si>
    <t>114年度學校應編列數【基金用途別合計】</t>
    <phoneticPr fontId="3" type="noConversion"/>
  </si>
  <si>
    <t>114年推估超支數(確保非赤字)</t>
    <phoneticPr fontId="3" type="noConversion"/>
  </si>
  <si>
    <t>114得補編預算數(元)</t>
    <phoneticPr fontId="3" type="noConversion"/>
  </si>
  <si>
    <r>
      <t xml:space="preserve">用途別(元)
</t>
    </r>
    <r>
      <rPr>
        <sz val="13"/>
        <color indexed="10"/>
        <rFont val="標楷體"/>
        <family val="4"/>
        <charset val="136"/>
      </rPr>
      <t>(AI*1000)</t>
    </r>
    <phoneticPr fontId="3" type="noConversion"/>
  </si>
  <si>
    <r>
      <t xml:space="preserve">收支對列(元)
</t>
    </r>
    <r>
      <rPr>
        <sz val="13"/>
        <color indexed="10"/>
        <rFont val="標楷體"/>
        <family val="4"/>
        <charset val="136"/>
      </rPr>
      <t>(*1000)</t>
    </r>
    <phoneticPr fontId="3" type="noConversion"/>
  </si>
  <si>
    <r>
      <t xml:space="preserve">用途別不含收支對列(元)
</t>
    </r>
    <r>
      <rPr>
        <sz val="13"/>
        <color indexed="10"/>
        <rFont val="標楷體"/>
        <family val="4"/>
        <charset val="136"/>
      </rPr>
      <t>(AO-AP)</t>
    </r>
    <phoneticPr fontId="3" type="noConversion"/>
  </si>
  <si>
    <t>總計</t>
    <phoneticPr fontId="3" type="noConversion"/>
  </si>
  <si>
    <t>高中小計</t>
    <phoneticPr fontId="3" type="noConversion"/>
  </si>
  <si>
    <t>國中小計</t>
    <phoneticPr fontId="3" type="noConversion"/>
  </si>
  <si>
    <t>國小合計</t>
    <phoneticPr fontId="3" type="noConversion"/>
  </si>
  <si>
    <t>旭光高中</t>
    <phoneticPr fontId="3" type="noConversion"/>
  </si>
  <si>
    <t>00021</t>
    <phoneticPr fontId="3" type="noConversion"/>
  </si>
  <si>
    <t>南投國中</t>
    <phoneticPr fontId="3" type="noConversion"/>
  </si>
  <si>
    <t>南崗國中</t>
    <phoneticPr fontId="3" type="noConversion"/>
  </si>
  <si>
    <t>中興國中</t>
    <phoneticPr fontId="3" type="noConversion"/>
  </si>
  <si>
    <t>鳳鳴國中</t>
    <phoneticPr fontId="3" type="noConversion"/>
  </si>
  <si>
    <t>草屯國中</t>
    <phoneticPr fontId="3" type="noConversion"/>
  </si>
  <si>
    <t>日新國中</t>
    <phoneticPr fontId="3" type="noConversion"/>
  </si>
  <si>
    <t>國姓國中</t>
    <phoneticPr fontId="3" type="noConversion"/>
  </si>
  <si>
    <t>北山國中</t>
    <phoneticPr fontId="3" type="noConversion"/>
  </si>
  <si>
    <t>北梅國中</t>
    <phoneticPr fontId="3" type="noConversion"/>
  </si>
  <si>
    <t>埔里國中</t>
    <phoneticPr fontId="3" type="noConversion"/>
  </si>
  <si>
    <t>大成國中</t>
    <phoneticPr fontId="3" type="noConversion"/>
  </si>
  <si>
    <t>宏仁國中</t>
    <phoneticPr fontId="3" type="noConversion"/>
  </si>
  <si>
    <t>仁愛國中</t>
    <phoneticPr fontId="3" type="noConversion"/>
  </si>
  <si>
    <t>魚池國中</t>
    <phoneticPr fontId="3" type="noConversion"/>
  </si>
  <si>
    <t>明潭國中</t>
    <phoneticPr fontId="3" type="noConversion"/>
  </si>
  <si>
    <t>信義國中</t>
    <phoneticPr fontId="3" type="noConversion"/>
  </si>
  <si>
    <t>同富國中</t>
    <phoneticPr fontId="3" type="noConversion"/>
  </si>
  <si>
    <t>水里國中</t>
    <phoneticPr fontId="3" type="noConversion"/>
  </si>
  <si>
    <t>民和國中</t>
    <phoneticPr fontId="3" type="noConversion"/>
  </si>
  <si>
    <t>集集國中</t>
    <phoneticPr fontId="3" type="noConversion"/>
  </si>
  <si>
    <t>竹山國中</t>
    <phoneticPr fontId="3" type="noConversion"/>
  </si>
  <si>
    <t>延和國中</t>
    <phoneticPr fontId="3" type="noConversion"/>
  </si>
  <si>
    <t>社寮國中</t>
    <phoneticPr fontId="3" type="noConversion"/>
  </si>
  <si>
    <t>瑞竹國中</t>
    <phoneticPr fontId="3" type="noConversion"/>
  </si>
  <si>
    <t>鹿谷國中</t>
    <phoneticPr fontId="3" type="noConversion"/>
  </si>
  <si>
    <t>瑞峰國中</t>
    <phoneticPr fontId="3" type="noConversion"/>
  </si>
  <si>
    <t>名間國中</t>
    <phoneticPr fontId="3" type="noConversion"/>
  </si>
  <si>
    <t>三光國中</t>
    <phoneticPr fontId="3" type="noConversion"/>
  </si>
  <si>
    <t>中寮國中</t>
    <phoneticPr fontId="3" type="noConversion"/>
  </si>
  <si>
    <t>爽文國中</t>
    <phoneticPr fontId="3" type="noConversion"/>
  </si>
  <si>
    <t>營北國中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</si>
  <si>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</si>
  <si>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</si>
  <si>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</si>
  <si>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</si>
  <si>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</si>
  <si>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</si>
  <si>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</si>
  <si>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</si>
  <si>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</si>
  <si>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</si>
  <si>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</si>
  <si>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</si>
  <si>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</si>
  <si>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</si>
  <si>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</si>
  <si>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</si>
  <si>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</si>
  <si>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</si>
  <si>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</si>
  <si>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</si>
  <si>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</si>
  <si>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</si>
  <si>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</si>
  <si>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</si>
  <si>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</si>
  <si>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</si>
  <si>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</si>
  <si>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</si>
  <si>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</si>
  <si>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</si>
  <si>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</si>
  <si>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</si>
  <si>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</si>
  <si>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</si>
  <si>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</si>
  <si>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</si>
  <si>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</si>
  <si>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</si>
  <si>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</si>
  <si>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</si>
  <si>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</si>
  <si>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</si>
  <si>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</si>
  <si>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</si>
  <si>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</si>
  <si>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</si>
  <si>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</si>
  <si>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</si>
  <si>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</si>
  <si>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</si>
  <si>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</si>
  <si>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</si>
  <si>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</si>
  <si>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</si>
  <si>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</si>
  <si>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北山國小(併港源國小)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</si>
  <si>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</si>
  <si>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</si>
  <si>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</si>
  <si>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</si>
  <si>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</si>
  <si>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</si>
  <si>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</si>
  <si>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</si>
  <si>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</si>
  <si>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</si>
  <si>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</si>
  <si>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</si>
  <si>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</si>
  <si>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</si>
  <si>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</si>
  <si>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</si>
  <si>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</si>
  <si>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</si>
  <si>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</si>
  <si>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</si>
  <si>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</si>
  <si>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</si>
  <si>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</si>
  <si>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</si>
  <si>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</si>
  <si>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</si>
  <si>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</si>
  <si>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</si>
  <si>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</si>
  <si>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</si>
  <si>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</si>
  <si>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</si>
  <si>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</si>
  <si>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</si>
  <si>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</si>
  <si>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</si>
  <si>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</si>
  <si>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</si>
  <si>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</si>
  <si>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</si>
  <si>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</si>
  <si>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</si>
  <si>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</si>
  <si>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</si>
  <si>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</si>
  <si>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</si>
  <si>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</si>
  <si>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</si>
  <si>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</si>
  <si>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</si>
  <si>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</si>
  <si>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</si>
  <si>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</si>
  <si>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</si>
  <si>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</si>
  <si>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</si>
  <si>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</si>
  <si>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00126</t>
    <phoneticPr fontId="10" type="noConversion"/>
  </si>
  <si>
    <t>隘寮國小</t>
    <phoneticPr fontId="10" type="noConversion"/>
  </si>
  <si>
    <t>和平國小</t>
    <phoneticPr fontId="10" type="noConversion"/>
  </si>
  <si>
    <t>竹山國小</t>
    <phoneticPr fontId="10" type="noConversion"/>
  </si>
  <si>
    <t>社寮國小</t>
    <phoneticPr fontId="10" type="noConversion"/>
  </si>
  <si>
    <t>00133</t>
    <phoneticPr fontId="10" type="noConversion"/>
  </si>
  <si>
    <t>中和國小</t>
    <phoneticPr fontId="10" type="noConversion"/>
  </si>
  <si>
    <t>鹿谷國小</t>
    <phoneticPr fontId="10" type="noConversion"/>
  </si>
  <si>
    <t>00144</t>
    <phoneticPr fontId="10" type="noConversion"/>
  </si>
  <si>
    <t>00148</t>
    <phoneticPr fontId="10" type="noConversion"/>
  </si>
  <si>
    <t>初鄉國小</t>
    <phoneticPr fontId="10" type="noConversion"/>
  </si>
  <si>
    <t>瑞田國小</t>
    <phoneticPr fontId="10" type="noConversion"/>
  </si>
  <si>
    <t>新街國小</t>
    <phoneticPr fontId="10" type="noConversion"/>
  </si>
  <si>
    <t>中山國小</t>
    <phoneticPr fontId="10" type="noConversion"/>
  </si>
  <si>
    <t>中寮國小(併廣英國小)</t>
    <phoneticPr fontId="10" type="noConversion"/>
  </si>
  <si>
    <t>永樂國小(併和興國小)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</si>
  <si>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</si>
  <si>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</si>
  <si>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</si>
  <si>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</si>
  <si>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</si>
  <si>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</si>
  <si>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</si>
  <si>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</si>
  <si>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</si>
  <si>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</si>
  <si>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</si>
  <si>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</si>
  <si>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</si>
  <si>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00174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</si>
  <si>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</si>
  <si>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</si>
  <si>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</si>
  <si>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00177</t>
    <phoneticPr fontId="10" type="noConversion"/>
  </si>
  <si>
    <t>廬山國小</t>
    <phoneticPr fontId="10" type="noConversion"/>
  </si>
  <si>
    <t>00180</t>
    <phoneticPr fontId="10" type="noConversion"/>
  </si>
  <si>
    <t>都達國小</t>
    <phoneticPr fontId="10" type="noConversion"/>
  </si>
  <si>
    <t>00182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</si>
  <si>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</si>
  <si>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</si>
  <si>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</si>
  <si>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00185</t>
    <phoneticPr fontId="10" type="noConversion"/>
  </si>
  <si>
    <t>信義國小(整併忠信分班)</t>
    <phoneticPr fontId="10" type="noConversion"/>
  </si>
  <si>
    <t>羅娜國小</t>
    <phoneticPr fontId="10" type="noConversion"/>
  </si>
  <si>
    <t>同富國小</t>
    <phoneticPr fontId="10" type="noConversion"/>
  </si>
  <si>
    <t>00188</t>
    <phoneticPr fontId="10" type="noConversion"/>
  </si>
  <si>
    <t>愛國國小(整併自強分班)</t>
    <phoneticPr fontId="10" type="noConversion"/>
  </si>
  <si>
    <t>00189</t>
    <phoneticPr fontId="10" type="noConversion"/>
  </si>
  <si>
    <t>人和國小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</si>
  <si>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</si>
  <si>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</si>
  <si>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</si>
  <si>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</si>
  <si>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</si>
  <si>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隆華國小</t>
    <phoneticPr fontId="10" type="noConversion"/>
  </si>
  <si>
    <t>久美國小</t>
    <phoneticPr fontId="10" type="noConversion"/>
  </si>
  <si>
    <t>00200</t>
    <phoneticPr fontId="10" type="noConversion"/>
  </si>
  <si>
    <t>00201</t>
    <phoneticPr fontId="10" type="noConversion"/>
  </si>
  <si>
    <t>敦和國小</t>
    <phoneticPr fontId="3" type="noConversion"/>
  </si>
  <si>
    <t>00203</t>
    <phoneticPr fontId="3" type="noConversion"/>
  </si>
  <si>
    <t>虎山國小</t>
    <phoneticPr fontId="3" type="noConversion"/>
  </si>
  <si>
    <t>註：各校公共意外責任險費用統一由教育處投保。</t>
    <phoneticPr fontId="3" type="noConversion"/>
  </si>
  <si>
    <t>千元</t>
    <phoneticPr fontId="3" type="noConversion"/>
  </si>
  <si>
    <t>代號</t>
    <phoneticPr fontId="3" type="noConversion"/>
  </si>
  <si>
    <t>學校</t>
    <phoneticPr fontId="3" type="noConversion"/>
  </si>
  <si>
    <t>收支對列</t>
    <phoneticPr fontId="3" type="noConversion"/>
  </si>
  <si>
    <t>來源別合計</t>
    <phoneticPr fontId="3" type="noConversion"/>
  </si>
  <si>
    <t>場地出借</t>
    <phoneticPr fontId="3" type="noConversion"/>
  </si>
  <si>
    <t>考試報名</t>
    <phoneticPr fontId="3" type="noConversion"/>
  </si>
  <si>
    <t>資源回收款</t>
    <phoneticPr fontId="3" type="noConversion"/>
  </si>
  <si>
    <r>
      <t xml:space="preserve">捐贈收入
</t>
    </r>
    <r>
      <rPr>
        <b/>
        <sz val="14"/>
        <color indexed="10"/>
        <rFont val="標楷體"/>
        <family val="4"/>
        <charset val="136"/>
      </rPr>
      <t>4YO受贈收入</t>
    </r>
    <phoneticPr fontId="3" type="noConversion"/>
  </si>
  <si>
    <t>總計</t>
    <phoneticPr fontId="3" type="noConversion"/>
  </si>
  <si>
    <t>旭光高中</t>
    <phoneticPr fontId="3" type="noConversion"/>
  </si>
  <si>
    <t>高中小計</t>
    <phoneticPr fontId="3" type="noConversion"/>
  </si>
  <si>
    <t>00021</t>
    <phoneticPr fontId="3" type="noConversion"/>
  </si>
  <si>
    <t>南投國中</t>
    <phoneticPr fontId="3" type="noConversion"/>
  </si>
  <si>
    <t>南崗國中</t>
    <phoneticPr fontId="3" type="noConversion"/>
  </si>
  <si>
    <t>中興國中</t>
    <phoneticPr fontId="3" type="noConversion"/>
  </si>
  <si>
    <t>鳳鳴國中</t>
    <phoneticPr fontId="3" type="noConversion"/>
  </si>
  <si>
    <t>草屯國中</t>
    <phoneticPr fontId="3" type="noConversion"/>
  </si>
  <si>
    <t>日新國中</t>
    <phoneticPr fontId="3" type="noConversion"/>
  </si>
  <si>
    <t>國姓國中</t>
    <phoneticPr fontId="3" type="noConversion"/>
  </si>
  <si>
    <t>北山國中</t>
    <phoneticPr fontId="3" type="noConversion"/>
  </si>
  <si>
    <t>北梅國中</t>
    <phoneticPr fontId="3" type="noConversion"/>
  </si>
  <si>
    <t>埔里國中</t>
    <phoneticPr fontId="3" type="noConversion"/>
  </si>
  <si>
    <t>大成國中</t>
    <phoneticPr fontId="3" type="noConversion"/>
  </si>
  <si>
    <t>宏仁國中</t>
    <phoneticPr fontId="3" type="noConversion"/>
  </si>
  <si>
    <t>仁愛國中</t>
    <phoneticPr fontId="3" type="noConversion"/>
  </si>
  <si>
    <t>魚池國中</t>
    <phoneticPr fontId="3" type="noConversion"/>
  </si>
  <si>
    <t>明潭國中</t>
    <phoneticPr fontId="3" type="noConversion"/>
  </si>
  <si>
    <t>信義國中</t>
    <phoneticPr fontId="3" type="noConversion"/>
  </si>
  <si>
    <t>同富國中</t>
    <phoneticPr fontId="3" type="noConversion"/>
  </si>
  <si>
    <t>水里國中</t>
    <phoneticPr fontId="3" type="noConversion"/>
  </si>
  <si>
    <t>民和國中</t>
    <phoneticPr fontId="3" type="noConversion"/>
  </si>
  <si>
    <t>集集國中</t>
    <phoneticPr fontId="3" type="noConversion"/>
  </si>
  <si>
    <t>竹山國中</t>
    <phoneticPr fontId="3" type="noConversion"/>
  </si>
  <si>
    <t>延和國中</t>
    <phoneticPr fontId="3" type="noConversion"/>
  </si>
  <si>
    <t>社寮國中</t>
    <phoneticPr fontId="3" type="noConversion"/>
  </si>
  <si>
    <t>瑞竹國中</t>
    <phoneticPr fontId="3" type="noConversion"/>
  </si>
  <si>
    <t>鹿谷國中</t>
    <phoneticPr fontId="3" type="noConversion"/>
  </si>
  <si>
    <t>瑞峰國中</t>
    <phoneticPr fontId="3" type="noConversion"/>
  </si>
  <si>
    <t>名間國中</t>
    <phoneticPr fontId="3" type="noConversion"/>
  </si>
  <si>
    <t>三光國中</t>
    <phoneticPr fontId="3" type="noConversion"/>
  </si>
  <si>
    <t>中寮國中</t>
    <phoneticPr fontId="3" type="noConversion"/>
  </si>
  <si>
    <t>爽文國中</t>
    <phoneticPr fontId="3" type="noConversion"/>
  </si>
  <si>
    <t>營北國中</t>
    <phoneticPr fontId="3" type="noConversion"/>
  </si>
  <si>
    <t>國中小計</t>
    <phoneticPr fontId="3" type="noConversion"/>
  </si>
  <si>
    <t>00056</t>
    <phoneticPr fontId="3" type="noConversion"/>
  </si>
  <si>
    <t>南投國小</t>
    <phoneticPr fontId="3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</si>
  <si>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</si>
  <si>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</si>
  <si>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</si>
  <si>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</si>
  <si>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</si>
  <si>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</si>
  <si>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</si>
  <si>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</si>
  <si>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</si>
  <si>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</si>
  <si>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</si>
  <si>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</si>
  <si>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</si>
  <si>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</si>
  <si>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</si>
  <si>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</si>
  <si>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</si>
  <si>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</si>
  <si>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</si>
  <si>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</si>
  <si>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</si>
  <si>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</si>
  <si>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</si>
  <si>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</si>
  <si>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</si>
  <si>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</si>
  <si>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</si>
  <si>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</si>
  <si>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</si>
  <si>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</si>
  <si>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</si>
  <si>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</si>
  <si>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</si>
  <si>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</si>
  <si>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</si>
  <si>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</si>
  <si>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</si>
  <si>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</si>
  <si>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</si>
  <si>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</si>
  <si>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</si>
  <si>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</si>
  <si>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</si>
  <si>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</si>
  <si>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</si>
  <si>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</si>
  <si>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</si>
  <si>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</si>
  <si>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</si>
  <si>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</si>
  <si>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</si>
  <si>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</si>
  <si>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</si>
  <si>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</si>
  <si>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</si>
  <si>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</si>
  <si>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</si>
  <si>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</si>
  <si>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</si>
  <si>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</si>
  <si>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</si>
  <si>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</si>
  <si>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</si>
  <si>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</si>
  <si>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</si>
  <si>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</si>
  <si>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</si>
  <si>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</si>
  <si>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</si>
  <si>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</si>
  <si>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</si>
  <si>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</si>
  <si>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</si>
  <si>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</si>
  <si>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</si>
  <si>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</si>
  <si>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</si>
  <si>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</si>
  <si>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</si>
  <si>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</si>
  <si>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</si>
  <si>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</si>
  <si>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桃源國小(整併鐘靈分班)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</si>
  <si>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</si>
  <si>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</si>
  <si>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</si>
  <si>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</si>
  <si>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</si>
  <si>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</si>
  <si>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</si>
  <si>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</si>
  <si>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</si>
  <si>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</si>
  <si>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</si>
  <si>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</si>
  <si>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</si>
  <si>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</si>
  <si>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</si>
  <si>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</si>
  <si>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</si>
  <si>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</si>
  <si>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</si>
  <si>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</si>
  <si>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</si>
  <si>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</si>
  <si>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</si>
  <si>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</si>
  <si>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</si>
  <si>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水里國小(整併玉峰分校)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</si>
  <si>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</si>
  <si>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</si>
  <si>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</si>
  <si>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</si>
  <si>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</si>
  <si>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</si>
  <si>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</si>
  <si>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</si>
  <si>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成城國小</t>
    <phoneticPr fontId="3" type="noConversion"/>
  </si>
  <si>
    <t>00125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</si>
  <si>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</si>
  <si>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</si>
  <si>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</si>
  <si>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永昌國小(含富山分校)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</si>
  <si>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</si>
  <si>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</si>
  <si>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</si>
  <si>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</si>
  <si>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</si>
  <si>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</si>
  <si>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</si>
  <si>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</si>
  <si>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</si>
  <si>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</si>
  <si>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</si>
  <si>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</si>
  <si>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</si>
  <si>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</si>
  <si>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</si>
  <si>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</si>
  <si>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</si>
  <si>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</si>
  <si>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</si>
  <si>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</si>
  <si>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</si>
  <si>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</si>
  <si>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</si>
  <si>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</si>
  <si>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</si>
  <si>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</si>
  <si>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鹿谷國小(含和雅分校)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</si>
  <si>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</si>
  <si>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</si>
  <si>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</si>
  <si>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</si>
  <si>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</si>
  <si>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</si>
  <si>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</si>
  <si>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</si>
  <si>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</si>
  <si>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</si>
  <si>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</si>
  <si>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</si>
  <si>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</si>
  <si>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</si>
  <si>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</si>
  <si>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</si>
  <si>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</si>
  <si>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</si>
  <si>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</si>
  <si>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</si>
  <si>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</si>
  <si>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</si>
  <si>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</si>
  <si>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</si>
  <si>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</si>
  <si>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</si>
  <si>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</si>
  <si>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</si>
  <si>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</si>
  <si>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</si>
  <si>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</si>
  <si>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中寮國小(併廣英國小)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</si>
  <si>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</si>
  <si>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</si>
  <si>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</si>
  <si>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永樂國小(併和興國小)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</si>
  <si>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</si>
  <si>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</si>
  <si>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</si>
  <si>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</si>
  <si>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</si>
  <si>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</si>
  <si>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</si>
  <si>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</si>
  <si>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</si>
  <si>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</si>
  <si>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</si>
  <si>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</si>
  <si>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</si>
  <si>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法治國小</t>
    <phoneticPr fontId="10" type="noConversion"/>
  </si>
  <si>
    <t>00173</t>
    <phoneticPr fontId="10" type="noConversion"/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</si>
  <si>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</si>
  <si>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</si>
  <si>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</si>
  <si>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</si>
  <si>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</si>
  <si>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</si>
  <si>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</si>
  <si>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</si>
  <si>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</si>
  <si>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</si>
  <si>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</si>
  <si>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</si>
  <si>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</si>
  <si>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</si>
  <si>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</si>
  <si>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</si>
  <si>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</si>
  <si>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</si>
  <si>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</si>
  <si>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</si>
  <si>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</si>
  <si>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</si>
  <si>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</si>
  <si>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信義國小(整併忠信分班)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</si>
  <si>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</si>
  <si>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</si>
  <si>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</si>
  <si>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</si>
  <si>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  <phoneticPr fontId="10" type="noConversion"/>
  </si>
  <si>
    <t>愛國國小(整併自強分班)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</si>
  <si>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</si>
  <si>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</si>
  <si>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</si>
  <si>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</si>
  <si>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</si>
  <si>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</si>
  <si>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</si>
  <si>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</si>
  <si>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</si>
  <si>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</si>
  <si>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</si>
  <si>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</si>
  <si>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</si>
  <si>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</si>
  <si>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</si>
  <si>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</si>
  <si>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</si>
  <si>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</si>
  <si>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</si>
  <si>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</si>
  <si>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</si>
  <si>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</si>
  <si>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</si>
  <si>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</si>
  <si>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</si>
  <si>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</si>
  <si>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</si>
  <si>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</si>
  <si>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</si>
  <si>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</si>
  <si>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國小小計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</si>
</sst>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);\(#,##0\)"/>
    <numFmt numFmtId="178" formatCode="_-* #,##0_-;\-* #,##0_-;_-* &quot;-&quot;??_-;_-@_-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1"/>
      <color rgb="FFFF0000"/>
      <name val="標楷體"/>
      <family val="4"/>
      <charset val="136"/>
    </font>
    <font>
      <sz val="11"/>
      <color rgb="FF7030A0"/>
      <name val="標楷體"/>
      <family val="4"/>
      <charset val="136"/>
    </font>
    <font>
      <sz val="9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63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81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color indexed="8"/>
      <name val="標楷體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41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176" fontId="6" fillId="7" borderId="6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>
      <alignment horizontal="center" vertical="center" wrapText="1"/>
    </xf>
    <xf numFmtId="176" fontId="5" fillId="7" borderId="3" xfId="0" applyNumberFormat="1" applyFont="1" applyFill="1" applyBorder="1" applyAlignment="1">
      <alignment horizontal="center" vertical="center" wrapText="1"/>
    </xf>
    <xf numFmtId="176" fontId="6" fillId="5" borderId="9" xfId="0" applyNumberFormat="1" applyFont="1" applyFill="1" applyBorder="1" applyAlignment="1">
      <alignment horizontal="center" vertical="center" wrapText="1"/>
    </xf>
    <xf numFmtId="176" fontId="6" fillId="7" borderId="9" xfId="0" applyNumberFormat="1" applyFont="1" applyFill="1" applyBorder="1" applyAlignment="1">
      <alignment horizontal="center" vertical="center" wrapText="1"/>
    </xf>
    <xf numFmtId="176" fontId="5" fillId="8" borderId="9" xfId="0" applyNumberFormat="1" applyFont="1" applyFill="1" applyBorder="1" applyAlignment="1">
      <alignment horizontal="center" vertical="center" wrapText="1"/>
    </xf>
    <xf numFmtId="176" fontId="2" fillId="8" borderId="9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9" borderId="1" xfId="2" applyNumberFormat="1" applyFont="1" applyFill="1" applyBorder="1" applyAlignment="1" applyProtection="1">
      <alignment horizontal="center" vertical="center" wrapText="1"/>
    </xf>
    <xf numFmtId="176" fontId="8" fillId="9" borderId="1" xfId="0" applyNumberFormat="1" applyFont="1" applyFill="1" applyBorder="1" applyAlignment="1">
      <alignment horizontal="right" vertical="center"/>
    </xf>
    <xf numFmtId="176" fontId="8" fillId="9" borderId="2" xfId="0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176" fontId="9" fillId="0" borderId="12" xfId="3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41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10" borderId="8" xfId="4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center" vertical="center"/>
    </xf>
    <xf numFmtId="176" fontId="9" fillId="10" borderId="1" xfId="4" applyNumberFormat="1" applyFont="1" applyFill="1" applyBorder="1" applyAlignment="1">
      <alignment horizontal="center" vertical="center"/>
    </xf>
    <xf numFmtId="176" fontId="9" fillId="11" borderId="1" xfId="4" applyNumberFormat="1" applyFont="1" applyFill="1" applyBorder="1" applyAlignment="1">
      <alignment horizontal="center" vertical="center"/>
    </xf>
    <xf numFmtId="176" fontId="2" fillId="11" borderId="0" xfId="0" applyNumberFormat="1" applyFont="1" applyFill="1" applyAlignment="1">
      <alignment vertical="center"/>
    </xf>
    <xf numFmtId="176" fontId="11" fillId="10" borderId="1" xfId="4" applyNumberFormat="1" applyFont="1" applyFill="1" applyBorder="1" applyAlignment="1">
      <alignment horizontal="center" vertical="center"/>
    </xf>
    <xf numFmtId="176" fontId="12" fillId="11" borderId="1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9" fillId="10" borderId="1" xfId="4" quotePrefix="1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Fill="1" applyBorder="1">
      <alignment vertical="center"/>
    </xf>
    <xf numFmtId="0" fontId="13" fillId="0" borderId="0" xfId="0" applyFont="1" applyAlignment="1">
      <alignment vertical="top" wrapText="1"/>
    </xf>
    <xf numFmtId="3" fontId="13" fillId="12" borderId="0" xfId="0" applyNumberFormat="1" applyFont="1" applyFill="1" applyAlignment="1">
      <alignment horizontal="right" vertical="top" wrapText="1"/>
    </xf>
    <xf numFmtId="176" fontId="2" fillId="0" borderId="1" xfId="1" applyNumberFormat="1" applyFont="1" applyBorder="1" applyAlignment="1">
      <alignment horizontal="right" vertical="center" wrapText="1"/>
    </xf>
    <xf numFmtId="176" fontId="15" fillId="11" borderId="11" xfId="5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Alignment="1">
      <alignment vertical="center"/>
    </xf>
    <xf numFmtId="176" fontId="9" fillId="13" borderId="1" xfId="4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quotePrefix="1" applyNumberFormat="1" applyFont="1" applyFill="1" applyAlignment="1">
      <alignment horizontal="center" vertical="center"/>
    </xf>
    <xf numFmtId="176" fontId="9" fillId="14" borderId="16" xfId="0" applyNumberFormat="1" applyFont="1" applyFill="1" applyBorder="1" applyAlignment="1">
      <alignment horizontal="center" vertical="center"/>
    </xf>
    <xf numFmtId="176" fontId="9" fillId="14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22" fillId="15" borderId="1" xfId="0" applyNumberFormat="1" applyFont="1" applyFill="1" applyBorder="1" applyAlignment="1">
      <alignment horizontal="center" vertical="center" wrapText="1"/>
    </xf>
    <xf numFmtId="176" fontId="23" fillId="15" borderId="1" xfId="0" applyNumberFormat="1" applyFont="1" applyFill="1" applyBorder="1" applyAlignment="1">
      <alignment horizontal="center" vertical="center" wrapText="1"/>
    </xf>
    <xf numFmtId="176" fontId="7" fillId="15" borderId="1" xfId="0" applyNumberFormat="1" applyFont="1" applyFill="1" applyBorder="1" applyAlignment="1">
      <alignment horizontal="left" vertical="center" wrapText="1"/>
    </xf>
    <xf numFmtId="176" fontId="2" fillId="15" borderId="1" xfId="0" applyNumberFormat="1" applyFont="1" applyFill="1" applyBorder="1" applyAlignment="1">
      <alignment horizontal="center" vertical="center" wrapText="1"/>
    </xf>
    <xf numFmtId="176" fontId="22" fillId="14" borderId="1" xfId="0" applyNumberFormat="1" applyFont="1" applyFill="1" applyBorder="1" applyAlignment="1">
      <alignment horizontal="center" vertical="center" wrapText="1"/>
    </xf>
    <xf numFmtId="176" fontId="2" fillId="15" borderId="10" xfId="0" applyNumberFormat="1" applyFont="1" applyFill="1" applyBorder="1" applyAlignment="1">
      <alignment horizontal="center" vertical="center" wrapText="1"/>
    </xf>
    <xf numFmtId="176" fontId="22" fillId="15" borderId="17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23" fillId="3" borderId="1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16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16" borderId="1" xfId="0" applyNumberFormat="1" applyFont="1" applyFill="1" applyBorder="1" applyAlignment="1">
      <alignment vertical="center"/>
    </xf>
    <xf numFmtId="176" fontId="9" fillId="10" borderId="10" xfId="3" applyNumberFormat="1" applyFont="1" applyFill="1" applyBorder="1" applyAlignment="1">
      <alignment horizontal="center" vertical="center"/>
    </xf>
    <xf numFmtId="176" fontId="9" fillId="10" borderId="2" xfId="3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vertical="center"/>
    </xf>
    <xf numFmtId="176" fontId="2" fillId="10" borderId="10" xfId="0" applyNumberFormat="1" applyFont="1" applyFill="1" applyBorder="1" applyAlignment="1">
      <alignment vertical="center"/>
    </xf>
    <xf numFmtId="176" fontId="2" fillId="10" borderId="17" xfId="0" applyNumberFormat="1" applyFont="1" applyFill="1" applyBorder="1" applyAlignment="1">
      <alignment vertical="center"/>
    </xf>
    <xf numFmtId="176" fontId="2" fillId="10" borderId="0" xfId="0" applyNumberFormat="1" applyFont="1" applyFill="1" applyAlignment="1">
      <alignment vertical="center"/>
    </xf>
    <xf numFmtId="176" fontId="2" fillId="10" borderId="1" xfId="0" applyNumberFormat="1" applyFont="1" applyFill="1" applyBorder="1" applyAlignment="1">
      <alignment horizontal="center" vertical="center"/>
    </xf>
    <xf numFmtId="176" fontId="9" fillId="2" borderId="1" xfId="3" applyNumberFormat="1" applyFont="1" applyFill="1" applyBorder="1" applyAlignment="1">
      <alignment horizontal="center" vertical="center"/>
    </xf>
    <xf numFmtId="176" fontId="2" fillId="17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" fillId="18" borderId="1" xfId="6" applyNumberFormat="1" applyFont="1" applyFill="1" applyBorder="1">
      <alignment vertical="center"/>
    </xf>
    <xf numFmtId="176" fontId="2" fillId="16" borderId="0" xfId="0" applyNumberFormat="1" applyFont="1" applyFill="1" applyAlignment="1">
      <alignment vertical="center"/>
    </xf>
    <xf numFmtId="176" fontId="9" fillId="19" borderId="1" xfId="4" applyNumberFormat="1" applyFont="1" applyFill="1" applyBorder="1" applyAlignment="1">
      <alignment horizontal="center" vertical="center"/>
    </xf>
    <xf numFmtId="176" fontId="9" fillId="12" borderId="1" xfId="4" applyNumberFormat="1" applyFont="1" applyFill="1" applyBorder="1" applyAlignment="1">
      <alignment horizontal="center" vertical="center"/>
    </xf>
    <xf numFmtId="176" fontId="9" fillId="20" borderId="1" xfId="4" applyNumberFormat="1" applyFont="1" applyFill="1" applyBorder="1" applyAlignment="1">
      <alignment horizontal="center" vertical="center"/>
    </xf>
    <xf numFmtId="176" fontId="9" fillId="19" borderId="1" xfId="4" quotePrefix="1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18" borderId="8" xfId="6" applyNumberFormat="1" applyFont="1" applyFill="1" applyBorder="1">
      <alignment vertical="center"/>
    </xf>
    <xf numFmtId="176" fontId="4" fillId="15" borderId="4" xfId="0" applyNumberFormat="1" applyFont="1" applyFill="1" applyBorder="1" applyAlignment="1">
      <alignment horizontal="center" vertical="center" wrapText="1"/>
    </xf>
    <xf numFmtId="176" fontId="4" fillId="15" borderId="19" xfId="0" applyNumberFormat="1" applyFont="1" applyFill="1" applyBorder="1" applyAlignment="1">
      <alignment horizontal="center" vertical="center" wrapText="1"/>
    </xf>
    <xf numFmtId="176" fontId="4" fillId="15" borderId="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176" fontId="4" fillId="15" borderId="8" xfId="0" applyNumberFormat="1" applyFont="1" applyFill="1" applyBorder="1" applyAlignment="1">
      <alignment horizontal="center" vertical="center" wrapText="1"/>
    </xf>
    <xf numFmtId="176" fontId="4" fillId="15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9" fillId="16" borderId="1" xfId="3" applyNumberFormat="1" applyFont="1" applyFill="1" applyBorder="1" applyAlignment="1">
      <alignment horizontal="center" vertical="center"/>
    </xf>
    <xf numFmtId="176" fontId="28" fillId="21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vertical="center"/>
    </xf>
    <xf numFmtId="176" fontId="5" fillId="22" borderId="1" xfId="0" applyNumberFormat="1" applyFont="1" applyFill="1" applyBorder="1" applyAlignment="1">
      <alignment vertical="center"/>
    </xf>
    <xf numFmtId="176" fontId="5" fillId="21" borderId="1" xfId="0" applyNumberFormat="1" applyFont="1" applyFill="1" applyBorder="1" applyAlignment="1">
      <alignment horizontal="center" vertical="center"/>
    </xf>
  </cellXfs>
  <cellStyles count="7">
    <cellStyle name="一般" xfId="0" builtinId="0"/>
    <cellStyle name="一般_%9A%8E段-C-102年度各校基金來源及用途概算表" xfId="2"/>
    <cellStyle name="一般_106年度各學校賸餘數" xfId="6"/>
    <cellStyle name="一般_Sheet1" xfId="4"/>
    <cellStyle name="一般_各校可編列經費" xfId="5"/>
    <cellStyle name="一般_國中簽收清冊Microsoft Excel 工作表" xfId="3"/>
    <cellStyle name="千分位" xfId="1" builtinId="3"/>
  </cellStyles>
  <dxfs count="1">
    <dxf>
      <fill>
        <patternFill>
          <bgColor indexed="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4;&#24421;&#31227;&#20132;/8.&#38928;&#31639;/2.&#38928;&#31639;&#32232;&#35069;/115&#24180;/2.&#25945;&#32946;&#34389;/1.&#23416;&#26657;/7.&#32317;&#32147;&#36027;&#26680;&#23450;/&#26680;&#23450;115&#24180;&#24230;&#21508;&#32026;&#23416;&#26657;&#38928;&#31639;&#25976;11408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年期末基金餘額(決算)"/>
      <sheetName val="各校可編列經費"/>
      <sheetName val="用途別驗算-千元進位虛編數"/>
      <sheetName val="用途別(概算)"/>
      <sheetName val="來源別(概算)"/>
      <sheetName val="底稿-用途別"/>
      <sheetName val="底稿-來源別-收支對列"/>
      <sheetName val="進修部經費"/>
      <sheetName val="費用調查表"/>
      <sheetName val="113年度各學校賸餘數"/>
      <sheetName val="冷氣電費及維護費(宗翰)"/>
      <sheetName val="太陽光電回饋金(竹茵)"/>
      <sheetName val="電腦維護費及網路使用費(淑娟)"/>
      <sheetName val="水質檢測費(素如)"/>
      <sheetName val="一般性水電費(秀雯)"/>
    </sheetNames>
    <sheetDataSet>
      <sheetData sheetId="0">
        <row r="15">
          <cell r="V15" t="str">
            <v>00004</v>
          </cell>
          <cell r="W15">
            <v>620324293</v>
          </cell>
        </row>
        <row r="16">
          <cell r="V16" t="str">
            <v/>
          </cell>
          <cell r="W16">
            <v>0</v>
          </cell>
        </row>
        <row r="17">
          <cell r="V17" t="str">
            <v>00019</v>
          </cell>
          <cell r="W17">
            <v>13938277</v>
          </cell>
        </row>
        <row r="18">
          <cell r="V18" t="str">
            <v/>
          </cell>
          <cell r="W18">
            <v>0</v>
          </cell>
        </row>
        <row r="19">
          <cell r="V19" t="str">
            <v>00021</v>
          </cell>
          <cell r="W19">
            <v>10050013</v>
          </cell>
        </row>
        <row r="20">
          <cell r="V20" t="str">
            <v/>
          </cell>
          <cell r="W20">
            <v>0</v>
          </cell>
        </row>
        <row r="21">
          <cell r="V21" t="str">
            <v>00022</v>
          </cell>
          <cell r="W21">
            <v>7903053</v>
          </cell>
        </row>
        <row r="22">
          <cell r="V22" t="str">
            <v/>
          </cell>
          <cell r="W22">
            <v>0</v>
          </cell>
        </row>
        <row r="23">
          <cell r="V23" t="str">
            <v>00023</v>
          </cell>
          <cell r="W23">
            <v>8203121</v>
          </cell>
        </row>
        <row r="24">
          <cell r="V24" t="str">
            <v/>
          </cell>
          <cell r="W24">
            <v>0</v>
          </cell>
        </row>
        <row r="25">
          <cell r="V25" t="str">
            <v>00024</v>
          </cell>
          <cell r="W25">
            <v>1878891</v>
          </cell>
        </row>
        <row r="26">
          <cell r="V26" t="str">
            <v/>
          </cell>
          <cell r="W26">
            <v>0</v>
          </cell>
        </row>
        <row r="27">
          <cell r="V27" t="str">
            <v>00025</v>
          </cell>
          <cell r="W27">
            <v>4538324</v>
          </cell>
        </row>
        <row r="28">
          <cell r="V28" t="str">
            <v/>
          </cell>
          <cell r="W28">
            <v>0</v>
          </cell>
        </row>
        <row r="29">
          <cell r="V29" t="str">
            <v>00026</v>
          </cell>
          <cell r="W29">
            <v>15937208</v>
          </cell>
        </row>
        <row r="30">
          <cell r="V30" t="str">
            <v/>
          </cell>
          <cell r="W30">
            <v>0</v>
          </cell>
        </row>
        <row r="31">
          <cell r="V31" t="str">
            <v>00027</v>
          </cell>
          <cell r="W31">
            <v>4219747</v>
          </cell>
        </row>
        <row r="32">
          <cell r="V32" t="str">
            <v/>
          </cell>
          <cell r="W32">
            <v>0</v>
          </cell>
        </row>
        <row r="33">
          <cell r="V33" t="str">
            <v>00028</v>
          </cell>
          <cell r="W33">
            <v>2740683</v>
          </cell>
        </row>
        <row r="34">
          <cell r="V34" t="str">
            <v/>
          </cell>
          <cell r="W34">
            <v>0</v>
          </cell>
        </row>
        <row r="35">
          <cell r="V35" t="str">
            <v>00029</v>
          </cell>
          <cell r="W35">
            <v>5168728</v>
          </cell>
        </row>
        <row r="36">
          <cell r="V36" t="str">
            <v/>
          </cell>
          <cell r="W36">
            <v>0</v>
          </cell>
        </row>
        <row r="37">
          <cell r="V37" t="str">
            <v>00030</v>
          </cell>
          <cell r="W37">
            <v>2590411</v>
          </cell>
        </row>
        <row r="38">
          <cell r="V38" t="str">
            <v/>
          </cell>
          <cell r="W38">
            <v>0</v>
          </cell>
        </row>
        <row r="39">
          <cell r="V39" t="str">
            <v>00031</v>
          </cell>
          <cell r="W39">
            <v>12143504</v>
          </cell>
        </row>
        <row r="40">
          <cell r="V40" t="str">
            <v/>
          </cell>
          <cell r="W40">
            <v>0</v>
          </cell>
        </row>
        <row r="41">
          <cell r="V41" t="str">
            <v>00032</v>
          </cell>
          <cell r="W41">
            <v>17708943</v>
          </cell>
        </row>
        <row r="42">
          <cell r="V42" t="str">
            <v/>
          </cell>
          <cell r="W42">
            <v>0</v>
          </cell>
        </row>
        <row r="43">
          <cell r="V43" t="str">
            <v>00033</v>
          </cell>
          <cell r="W43">
            <v>14098218</v>
          </cell>
        </row>
        <row r="44">
          <cell r="V44" t="str">
            <v/>
          </cell>
          <cell r="W44">
            <v>0</v>
          </cell>
        </row>
        <row r="45">
          <cell r="V45" t="str">
            <v>00034</v>
          </cell>
          <cell r="W45">
            <v>2119339</v>
          </cell>
        </row>
        <row r="46">
          <cell r="V46" t="str">
            <v/>
          </cell>
          <cell r="W46">
            <v>0</v>
          </cell>
        </row>
        <row r="47">
          <cell r="V47" t="str">
            <v>00035</v>
          </cell>
          <cell r="W47">
            <v>881243</v>
          </cell>
        </row>
        <row r="48">
          <cell r="V48" t="str">
            <v/>
          </cell>
          <cell r="W48">
            <v>0</v>
          </cell>
        </row>
        <row r="49">
          <cell r="V49" t="str">
            <v>00036</v>
          </cell>
          <cell r="W49">
            <v>1554419</v>
          </cell>
        </row>
        <row r="50">
          <cell r="V50" t="str">
            <v/>
          </cell>
          <cell r="W50">
            <v>0</v>
          </cell>
        </row>
        <row r="51">
          <cell r="V51" t="str">
            <v>00037</v>
          </cell>
          <cell r="W51">
            <v>2557203</v>
          </cell>
        </row>
        <row r="52">
          <cell r="V52" t="str">
            <v/>
          </cell>
          <cell r="W52">
            <v>0</v>
          </cell>
        </row>
        <row r="53">
          <cell r="V53" t="str">
            <v>00038</v>
          </cell>
          <cell r="W53">
            <v>3613618</v>
          </cell>
        </row>
        <row r="54">
          <cell r="V54" t="str">
            <v/>
          </cell>
          <cell r="W54">
            <v>0</v>
          </cell>
        </row>
        <row r="55">
          <cell r="V55" t="str">
            <v>00039</v>
          </cell>
          <cell r="W55">
            <v>4122282</v>
          </cell>
        </row>
        <row r="56">
          <cell r="V56" t="str">
            <v/>
          </cell>
          <cell r="W56">
            <v>0</v>
          </cell>
        </row>
        <row r="57">
          <cell r="V57" t="str">
            <v>00040</v>
          </cell>
          <cell r="W57">
            <v>3541661</v>
          </cell>
        </row>
        <row r="58">
          <cell r="V58" t="str">
            <v/>
          </cell>
          <cell r="W58">
            <v>0</v>
          </cell>
        </row>
        <row r="59">
          <cell r="V59" t="str">
            <v>00041</v>
          </cell>
          <cell r="W59">
            <v>1359599</v>
          </cell>
        </row>
        <row r="60">
          <cell r="V60" t="str">
            <v/>
          </cell>
          <cell r="W60">
            <v>0</v>
          </cell>
        </row>
        <row r="61">
          <cell r="V61" t="str">
            <v>00042</v>
          </cell>
          <cell r="W61">
            <v>4517850</v>
          </cell>
        </row>
        <row r="62">
          <cell r="V62" t="str">
            <v/>
          </cell>
          <cell r="W62">
            <v>0</v>
          </cell>
        </row>
        <row r="63">
          <cell r="V63" t="str">
            <v>00043</v>
          </cell>
          <cell r="W63">
            <v>9093221</v>
          </cell>
        </row>
        <row r="64">
          <cell r="V64" t="str">
            <v/>
          </cell>
          <cell r="W64">
            <v>0</v>
          </cell>
        </row>
        <row r="65">
          <cell r="V65" t="str">
            <v>00044</v>
          </cell>
          <cell r="W65">
            <v>962191</v>
          </cell>
        </row>
        <row r="66">
          <cell r="V66" t="str">
            <v/>
          </cell>
          <cell r="W66">
            <v>0</v>
          </cell>
        </row>
        <row r="67">
          <cell r="V67" t="str">
            <v>00045</v>
          </cell>
          <cell r="W67">
            <v>1982470</v>
          </cell>
        </row>
        <row r="68">
          <cell r="V68" t="str">
            <v/>
          </cell>
          <cell r="W68">
            <v>0</v>
          </cell>
        </row>
        <row r="69">
          <cell r="V69" t="str">
            <v>00046</v>
          </cell>
          <cell r="W69">
            <v>9305828</v>
          </cell>
        </row>
        <row r="70">
          <cell r="V70" t="str">
            <v/>
          </cell>
          <cell r="W70">
            <v>0</v>
          </cell>
        </row>
        <row r="71">
          <cell r="V71" t="str">
            <v>00047</v>
          </cell>
          <cell r="W71">
            <v>4297597</v>
          </cell>
        </row>
        <row r="72">
          <cell r="V72" t="str">
            <v/>
          </cell>
          <cell r="W72">
            <v>0</v>
          </cell>
        </row>
        <row r="73">
          <cell r="V73" t="str">
            <v>00048</v>
          </cell>
          <cell r="W73">
            <v>7104561</v>
          </cell>
        </row>
        <row r="74">
          <cell r="V74" t="str">
            <v/>
          </cell>
          <cell r="W74">
            <v>0</v>
          </cell>
        </row>
        <row r="75">
          <cell r="V75" t="str">
            <v>00049</v>
          </cell>
          <cell r="W75">
            <v>1380137</v>
          </cell>
        </row>
        <row r="76">
          <cell r="V76" t="str">
            <v/>
          </cell>
          <cell r="W76">
            <v>0</v>
          </cell>
        </row>
        <row r="77">
          <cell r="V77" t="str">
            <v>00050</v>
          </cell>
          <cell r="W77">
            <v>1612692</v>
          </cell>
        </row>
        <row r="78">
          <cell r="V78" t="str">
            <v/>
          </cell>
          <cell r="W78">
            <v>0</v>
          </cell>
        </row>
        <row r="79">
          <cell r="V79" t="str">
            <v>00051</v>
          </cell>
          <cell r="W79">
            <v>2233512</v>
          </cell>
        </row>
        <row r="80">
          <cell r="V80" t="str">
            <v/>
          </cell>
          <cell r="W80">
            <v>0</v>
          </cell>
        </row>
        <row r="81">
          <cell r="V81" t="str">
            <v>00052</v>
          </cell>
          <cell r="W81">
            <v>1536589</v>
          </cell>
        </row>
        <row r="82">
          <cell r="V82" t="str">
            <v/>
          </cell>
          <cell r="W82">
            <v>0</v>
          </cell>
        </row>
        <row r="83">
          <cell r="V83" t="str">
            <v>00056</v>
          </cell>
          <cell r="W83">
            <v>8148253</v>
          </cell>
        </row>
        <row r="84">
          <cell r="V84" t="str">
            <v/>
          </cell>
          <cell r="W84">
            <v>0</v>
          </cell>
        </row>
        <row r="85">
          <cell r="V85" t="str">
            <v>00057</v>
          </cell>
          <cell r="W85">
            <v>1819474</v>
          </cell>
        </row>
        <row r="86">
          <cell r="V86" t="str">
            <v/>
          </cell>
          <cell r="W86">
            <v>0</v>
          </cell>
        </row>
        <row r="87">
          <cell r="V87" t="str">
            <v>00058</v>
          </cell>
          <cell r="W87">
            <v>1352296</v>
          </cell>
        </row>
        <row r="88">
          <cell r="V88" t="str">
            <v>00059</v>
          </cell>
          <cell r="W88">
            <v>654619</v>
          </cell>
        </row>
        <row r="89">
          <cell r="V89" t="str">
            <v/>
          </cell>
          <cell r="W89">
            <v>0</v>
          </cell>
        </row>
        <row r="90">
          <cell r="V90" t="str">
            <v>00060</v>
          </cell>
          <cell r="W90">
            <v>1360615</v>
          </cell>
        </row>
        <row r="91">
          <cell r="V91" t="str">
            <v/>
          </cell>
          <cell r="W91">
            <v>0</v>
          </cell>
        </row>
        <row r="92">
          <cell r="V92" t="str">
            <v>00061</v>
          </cell>
          <cell r="W92">
            <v>2694550</v>
          </cell>
        </row>
        <row r="93">
          <cell r="V93" t="str">
            <v/>
          </cell>
          <cell r="W93">
            <v>0</v>
          </cell>
        </row>
        <row r="94">
          <cell r="V94" t="str">
            <v>00062</v>
          </cell>
          <cell r="W94">
            <v>8219361</v>
          </cell>
        </row>
        <row r="95">
          <cell r="V95" t="str">
            <v/>
          </cell>
          <cell r="W95">
            <v>0</v>
          </cell>
        </row>
        <row r="96">
          <cell r="V96" t="str">
            <v>00063</v>
          </cell>
          <cell r="W96">
            <v>3899288</v>
          </cell>
        </row>
        <row r="97">
          <cell r="V97" t="str">
            <v/>
          </cell>
          <cell r="W97">
            <v>0</v>
          </cell>
        </row>
        <row r="98">
          <cell r="V98" t="str">
            <v>00064</v>
          </cell>
          <cell r="W98">
            <v>3133482</v>
          </cell>
        </row>
        <row r="99">
          <cell r="V99" t="str">
            <v/>
          </cell>
          <cell r="W99">
            <v>0</v>
          </cell>
        </row>
        <row r="100">
          <cell r="V100" t="str">
            <v>00065</v>
          </cell>
          <cell r="W100">
            <v>2708619</v>
          </cell>
        </row>
        <row r="101">
          <cell r="V101" t="str">
            <v/>
          </cell>
          <cell r="W101">
            <v>0</v>
          </cell>
        </row>
        <row r="102">
          <cell r="V102" t="str">
            <v>00066</v>
          </cell>
          <cell r="W102">
            <v>1963470</v>
          </cell>
        </row>
        <row r="103">
          <cell r="V103" t="str">
            <v/>
          </cell>
          <cell r="W103">
            <v>0</v>
          </cell>
        </row>
        <row r="104">
          <cell r="V104" t="str">
            <v>00067</v>
          </cell>
          <cell r="W104">
            <v>1528189</v>
          </cell>
        </row>
        <row r="105">
          <cell r="V105" t="str">
            <v/>
          </cell>
          <cell r="W105">
            <v>0</v>
          </cell>
        </row>
        <row r="106">
          <cell r="V106" t="str">
            <v>00068</v>
          </cell>
          <cell r="W106">
            <v>1480237</v>
          </cell>
        </row>
        <row r="107">
          <cell r="V107" t="str">
            <v/>
          </cell>
          <cell r="W107">
            <v>0</v>
          </cell>
        </row>
        <row r="108">
          <cell r="V108" t="str">
            <v>00069</v>
          </cell>
          <cell r="W108">
            <v>2143982</v>
          </cell>
        </row>
        <row r="109">
          <cell r="V109" t="str">
            <v/>
          </cell>
          <cell r="W109">
            <v>0</v>
          </cell>
        </row>
        <row r="110">
          <cell r="V110" t="str">
            <v>00070</v>
          </cell>
          <cell r="W110">
            <v>5826410</v>
          </cell>
        </row>
        <row r="111">
          <cell r="V111" t="str">
            <v/>
          </cell>
          <cell r="W111">
            <v>0</v>
          </cell>
        </row>
        <row r="112">
          <cell r="V112" t="str">
            <v>00071</v>
          </cell>
          <cell r="W112">
            <v>6296985</v>
          </cell>
        </row>
        <row r="113">
          <cell r="V113" t="str">
            <v/>
          </cell>
          <cell r="W113">
            <v>0</v>
          </cell>
        </row>
        <row r="114">
          <cell r="V114" t="str">
            <v>00072</v>
          </cell>
          <cell r="W114">
            <v>7123034</v>
          </cell>
        </row>
        <row r="115">
          <cell r="V115" t="str">
            <v/>
          </cell>
          <cell r="W115">
            <v>0</v>
          </cell>
        </row>
        <row r="116">
          <cell r="V116" t="str">
            <v>00073</v>
          </cell>
          <cell r="W116">
            <v>2164631</v>
          </cell>
        </row>
        <row r="117">
          <cell r="V117" t="str">
            <v/>
          </cell>
          <cell r="W117">
            <v>0</v>
          </cell>
        </row>
        <row r="118">
          <cell r="V118" t="str">
            <v>00074</v>
          </cell>
          <cell r="W118">
            <v>1238544</v>
          </cell>
        </row>
        <row r="119">
          <cell r="V119" t="str">
            <v/>
          </cell>
          <cell r="W119">
            <v>0</v>
          </cell>
        </row>
        <row r="120">
          <cell r="V120" t="str">
            <v>00075</v>
          </cell>
          <cell r="W120">
            <v>12521662</v>
          </cell>
        </row>
        <row r="121">
          <cell r="V121" t="str">
            <v/>
          </cell>
          <cell r="W121">
            <v>0</v>
          </cell>
        </row>
        <row r="122">
          <cell r="V122" t="str">
            <v>00076</v>
          </cell>
          <cell r="W122">
            <v>4916629</v>
          </cell>
        </row>
        <row r="123">
          <cell r="V123" t="str">
            <v/>
          </cell>
          <cell r="W123">
            <v>0</v>
          </cell>
        </row>
        <row r="124">
          <cell r="V124" t="str">
            <v>00077</v>
          </cell>
          <cell r="W124">
            <v>494515</v>
          </cell>
        </row>
        <row r="125">
          <cell r="V125" t="str">
            <v/>
          </cell>
          <cell r="W125">
            <v>0</v>
          </cell>
        </row>
        <row r="126">
          <cell r="V126" t="str">
            <v>00078</v>
          </cell>
          <cell r="W126">
            <v>1267416</v>
          </cell>
        </row>
        <row r="127">
          <cell r="V127" t="str">
            <v/>
          </cell>
          <cell r="W127">
            <v>0</v>
          </cell>
        </row>
        <row r="128">
          <cell r="V128" t="str">
            <v>00079</v>
          </cell>
          <cell r="W128">
            <v>1473434</v>
          </cell>
        </row>
        <row r="129">
          <cell r="V129" t="str">
            <v/>
          </cell>
          <cell r="W129">
            <v>0</v>
          </cell>
        </row>
        <row r="130">
          <cell r="V130" t="str">
            <v>00080</v>
          </cell>
          <cell r="W130">
            <v>2795807</v>
          </cell>
        </row>
        <row r="131">
          <cell r="V131" t="str">
            <v/>
          </cell>
          <cell r="W131">
            <v>0</v>
          </cell>
        </row>
        <row r="132">
          <cell r="V132" t="str">
            <v>00081</v>
          </cell>
          <cell r="W132">
            <v>1388246</v>
          </cell>
        </row>
        <row r="133">
          <cell r="V133" t="str">
            <v/>
          </cell>
          <cell r="W133">
            <v>0</v>
          </cell>
        </row>
        <row r="134">
          <cell r="V134" t="str">
            <v>00082</v>
          </cell>
          <cell r="W134">
            <v>4576338</v>
          </cell>
        </row>
        <row r="135">
          <cell r="V135" t="str">
            <v/>
          </cell>
          <cell r="W135">
            <v>0</v>
          </cell>
        </row>
        <row r="136">
          <cell r="V136" t="str">
            <v>00083</v>
          </cell>
          <cell r="W136">
            <v>4351724</v>
          </cell>
        </row>
        <row r="137">
          <cell r="V137" t="str">
            <v/>
          </cell>
          <cell r="W137">
            <v>0</v>
          </cell>
        </row>
        <row r="138">
          <cell r="V138" t="str">
            <v>00084</v>
          </cell>
          <cell r="W138">
            <v>2366047</v>
          </cell>
        </row>
        <row r="139">
          <cell r="V139" t="str">
            <v/>
          </cell>
          <cell r="W139">
            <v>0</v>
          </cell>
        </row>
        <row r="140">
          <cell r="V140" t="str">
            <v>00085</v>
          </cell>
          <cell r="W140">
            <v>1301897</v>
          </cell>
        </row>
        <row r="141">
          <cell r="V141" t="str">
            <v/>
          </cell>
          <cell r="W141">
            <v>0</v>
          </cell>
        </row>
        <row r="142">
          <cell r="V142" t="str">
            <v>00086</v>
          </cell>
          <cell r="W142">
            <v>4523182</v>
          </cell>
        </row>
        <row r="143">
          <cell r="V143" t="str">
            <v/>
          </cell>
          <cell r="W143">
            <v>0</v>
          </cell>
        </row>
        <row r="144">
          <cell r="V144" t="str">
            <v>00087</v>
          </cell>
          <cell r="W144">
            <v>2049316</v>
          </cell>
        </row>
        <row r="145">
          <cell r="V145" t="str">
            <v/>
          </cell>
          <cell r="W145">
            <v>0</v>
          </cell>
        </row>
        <row r="146">
          <cell r="V146" t="str">
            <v>00088</v>
          </cell>
          <cell r="W146">
            <v>2046112</v>
          </cell>
        </row>
        <row r="147">
          <cell r="V147" t="str">
            <v/>
          </cell>
          <cell r="W147">
            <v>0</v>
          </cell>
        </row>
        <row r="148">
          <cell r="V148" t="str">
            <v>00089</v>
          </cell>
          <cell r="W148">
            <v>0</v>
          </cell>
        </row>
        <row r="149">
          <cell r="V149" t="str">
            <v/>
          </cell>
          <cell r="W149">
            <v>0</v>
          </cell>
        </row>
        <row r="150">
          <cell r="V150" t="str">
            <v>00090</v>
          </cell>
          <cell r="W150">
            <v>658538</v>
          </cell>
        </row>
        <row r="151">
          <cell r="V151" t="str">
            <v/>
          </cell>
          <cell r="W151">
            <v>0</v>
          </cell>
        </row>
        <row r="152">
          <cell r="V152" t="str">
            <v>00091</v>
          </cell>
          <cell r="W152">
            <v>3447675</v>
          </cell>
        </row>
        <row r="153">
          <cell r="V153" t="str">
            <v/>
          </cell>
          <cell r="W153">
            <v>0</v>
          </cell>
        </row>
        <row r="154">
          <cell r="V154" t="str">
            <v>00092</v>
          </cell>
          <cell r="W154">
            <v>10650276</v>
          </cell>
        </row>
        <row r="155">
          <cell r="V155" t="str">
            <v/>
          </cell>
          <cell r="W155">
            <v>0</v>
          </cell>
        </row>
        <row r="156">
          <cell r="V156" t="str">
            <v>00093</v>
          </cell>
          <cell r="W156">
            <v>8843526</v>
          </cell>
        </row>
        <row r="157">
          <cell r="V157" t="str">
            <v/>
          </cell>
          <cell r="W157">
            <v>0</v>
          </cell>
        </row>
        <row r="158">
          <cell r="V158" t="str">
            <v>00094</v>
          </cell>
          <cell r="W158">
            <v>3616585</v>
          </cell>
        </row>
        <row r="159">
          <cell r="V159" t="str">
            <v/>
          </cell>
          <cell r="W159">
            <v>0</v>
          </cell>
        </row>
        <row r="160">
          <cell r="V160" t="str">
            <v>00095</v>
          </cell>
          <cell r="W160">
            <v>1348593</v>
          </cell>
        </row>
        <row r="161">
          <cell r="V161" t="str">
            <v/>
          </cell>
          <cell r="W161">
            <v>0</v>
          </cell>
        </row>
        <row r="162">
          <cell r="V162" t="str">
            <v>00096</v>
          </cell>
          <cell r="W162">
            <v>5363232</v>
          </cell>
        </row>
        <row r="163">
          <cell r="V163" t="str">
            <v>00097</v>
          </cell>
          <cell r="W163">
            <v>2008529</v>
          </cell>
        </row>
        <row r="164">
          <cell r="V164" t="str">
            <v/>
          </cell>
          <cell r="W164">
            <v>0</v>
          </cell>
        </row>
        <row r="165">
          <cell r="V165" t="str">
            <v>00098</v>
          </cell>
          <cell r="W165">
            <v>1506503</v>
          </cell>
        </row>
        <row r="166">
          <cell r="V166" t="str">
            <v/>
          </cell>
          <cell r="W166">
            <v>0</v>
          </cell>
        </row>
        <row r="167">
          <cell r="V167" t="str">
            <v>00099</v>
          </cell>
          <cell r="W167">
            <v>1203416</v>
          </cell>
        </row>
        <row r="168">
          <cell r="V168" t="str">
            <v/>
          </cell>
          <cell r="W168">
            <v>0</v>
          </cell>
        </row>
        <row r="169">
          <cell r="V169" t="str">
            <v>00100</v>
          </cell>
          <cell r="W169">
            <v>1370372</v>
          </cell>
        </row>
        <row r="170">
          <cell r="V170" t="str">
            <v/>
          </cell>
          <cell r="W170">
            <v>0</v>
          </cell>
        </row>
        <row r="171">
          <cell r="V171" t="str">
            <v>00101</v>
          </cell>
          <cell r="W171">
            <v>3290748</v>
          </cell>
        </row>
        <row r="172">
          <cell r="V172" t="str">
            <v/>
          </cell>
          <cell r="W172">
            <v>0</v>
          </cell>
        </row>
        <row r="173">
          <cell r="V173" t="str">
            <v>00102</v>
          </cell>
          <cell r="W173">
            <v>1704052</v>
          </cell>
        </row>
        <row r="174">
          <cell r="V174" t="str">
            <v/>
          </cell>
          <cell r="W174">
            <v>0</v>
          </cell>
        </row>
        <row r="175">
          <cell r="V175" t="str">
            <v>00103</v>
          </cell>
          <cell r="W175">
            <v>5059783</v>
          </cell>
        </row>
        <row r="176">
          <cell r="V176" t="str">
            <v/>
          </cell>
          <cell r="W176">
            <v>0</v>
          </cell>
        </row>
        <row r="177">
          <cell r="V177" t="str">
            <v>00104</v>
          </cell>
          <cell r="W177">
            <v>2788997</v>
          </cell>
        </row>
        <row r="178">
          <cell r="V178" t="str">
            <v/>
          </cell>
          <cell r="W178">
            <v>0</v>
          </cell>
        </row>
        <row r="179">
          <cell r="V179" t="str">
            <v>00106</v>
          </cell>
          <cell r="W179">
            <v>5071461</v>
          </cell>
        </row>
        <row r="180">
          <cell r="V180" t="str">
            <v/>
          </cell>
          <cell r="W180">
            <v>0</v>
          </cell>
        </row>
        <row r="181">
          <cell r="V181" t="str">
            <v>00107</v>
          </cell>
          <cell r="W181">
            <v>3092365</v>
          </cell>
        </row>
        <row r="182">
          <cell r="V182" t="str">
            <v/>
          </cell>
          <cell r="W182">
            <v>0</v>
          </cell>
        </row>
        <row r="183">
          <cell r="V183" t="str">
            <v>00108</v>
          </cell>
          <cell r="W183">
            <v>3136855</v>
          </cell>
        </row>
        <row r="184">
          <cell r="V184" t="str">
            <v/>
          </cell>
          <cell r="W184">
            <v>0</v>
          </cell>
        </row>
        <row r="185">
          <cell r="V185" t="str">
            <v>00109</v>
          </cell>
          <cell r="W185">
            <v>3984304</v>
          </cell>
        </row>
        <row r="186">
          <cell r="V186" t="str">
            <v/>
          </cell>
          <cell r="W186">
            <v>0</v>
          </cell>
        </row>
        <row r="187">
          <cell r="V187" t="str">
            <v>00110</v>
          </cell>
          <cell r="W187">
            <v>2905758</v>
          </cell>
        </row>
        <row r="188">
          <cell r="V188" t="str">
            <v/>
          </cell>
          <cell r="W188">
            <v>0</v>
          </cell>
        </row>
        <row r="189">
          <cell r="V189" t="str">
            <v>00112</v>
          </cell>
          <cell r="W189">
            <v>1808287</v>
          </cell>
        </row>
        <row r="190">
          <cell r="V190" t="str">
            <v/>
          </cell>
          <cell r="W190">
            <v>0</v>
          </cell>
        </row>
        <row r="191">
          <cell r="V191" t="str">
            <v>00113</v>
          </cell>
          <cell r="W191">
            <v>683157</v>
          </cell>
        </row>
        <row r="192">
          <cell r="V192" t="str">
            <v/>
          </cell>
          <cell r="W192">
            <v>0</v>
          </cell>
        </row>
        <row r="193">
          <cell r="V193" t="str">
            <v>00114</v>
          </cell>
          <cell r="W193">
            <v>2926364</v>
          </cell>
        </row>
        <row r="194">
          <cell r="V194" t="str">
            <v/>
          </cell>
          <cell r="W194">
            <v>0</v>
          </cell>
        </row>
        <row r="195">
          <cell r="V195" t="str">
            <v>00115</v>
          </cell>
          <cell r="W195">
            <v>19851907</v>
          </cell>
        </row>
        <row r="196">
          <cell r="V196" t="str">
            <v/>
          </cell>
          <cell r="W196">
            <v>0</v>
          </cell>
        </row>
        <row r="197">
          <cell r="V197" t="str">
            <v>00116</v>
          </cell>
          <cell r="W197">
            <v>2531432</v>
          </cell>
        </row>
        <row r="198">
          <cell r="V198" t="str">
            <v/>
          </cell>
          <cell r="W198">
            <v>0</v>
          </cell>
        </row>
        <row r="199">
          <cell r="V199" t="str">
            <v>00117</v>
          </cell>
          <cell r="W199">
            <v>1310303</v>
          </cell>
        </row>
        <row r="200">
          <cell r="V200" t="str">
            <v/>
          </cell>
          <cell r="W200">
            <v>0</v>
          </cell>
        </row>
        <row r="201">
          <cell r="V201" t="str">
            <v>00118</v>
          </cell>
          <cell r="W201">
            <v>1968990</v>
          </cell>
        </row>
        <row r="202">
          <cell r="V202" t="str">
            <v/>
          </cell>
          <cell r="W202">
            <v>0</v>
          </cell>
        </row>
        <row r="203">
          <cell r="V203" t="str">
            <v>00120</v>
          </cell>
          <cell r="W203">
            <v>2101350</v>
          </cell>
        </row>
        <row r="204">
          <cell r="V204" t="str">
            <v/>
          </cell>
          <cell r="W204">
            <v>0</v>
          </cell>
        </row>
        <row r="205">
          <cell r="V205" t="str">
            <v>00124</v>
          </cell>
          <cell r="W205">
            <v>2885313</v>
          </cell>
        </row>
        <row r="206">
          <cell r="V206" t="str">
            <v/>
          </cell>
          <cell r="W206">
            <v>0</v>
          </cell>
        </row>
        <row r="207">
          <cell r="V207" t="str">
            <v>00125</v>
          </cell>
          <cell r="W207">
            <v>1240814</v>
          </cell>
        </row>
        <row r="208">
          <cell r="V208" t="str">
            <v/>
          </cell>
          <cell r="W208">
            <v>0</v>
          </cell>
        </row>
        <row r="209">
          <cell r="V209" t="str">
            <v>00126</v>
          </cell>
          <cell r="W209">
            <v>2340413</v>
          </cell>
        </row>
        <row r="210">
          <cell r="V210" t="str">
            <v/>
          </cell>
          <cell r="W210">
            <v>0</v>
          </cell>
        </row>
        <row r="211">
          <cell r="V211" t="str">
            <v>00127</v>
          </cell>
          <cell r="W211">
            <v>18789591</v>
          </cell>
        </row>
        <row r="212">
          <cell r="V212" t="str">
            <v/>
          </cell>
          <cell r="W212">
            <v>0</v>
          </cell>
        </row>
        <row r="213">
          <cell r="V213" t="str">
            <v>00129</v>
          </cell>
          <cell r="W213">
            <v>1469702</v>
          </cell>
        </row>
        <row r="214">
          <cell r="V214" t="str">
            <v/>
          </cell>
          <cell r="W214">
            <v>0</v>
          </cell>
        </row>
        <row r="215">
          <cell r="V215" t="str">
            <v>00130</v>
          </cell>
          <cell r="W215">
            <v>6809814</v>
          </cell>
        </row>
        <row r="216">
          <cell r="V216" t="str">
            <v/>
          </cell>
          <cell r="W216">
            <v>0</v>
          </cell>
        </row>
        <row r="217">
          <cell r="V217" t="str">
            <v>00131</v>
          </cell>
          <cell r="W217">
            <v>2762786</v>
          </cell>
        </row>
        <row r="218">
          <cell r="V218" t="str">
            <v/>
          </cell>
          <cell r="W218">
            <v>0</v>
          </cell>
        </row>
        <row r="219">
          <cell r="V219" t="str">
            <v>00132</v>
          </cell>
          <cell r="W219">
            <v>3031404</v>
          </cell>
        </row>
        <row r="220">
          <cell r="V220" t="str">
            <v/>
          </cell>
          <cell r="W220">
            <v>0</v>
          </cell>
        </row>
        <row r="221">
          <cell r="V221" t="str">
            <v>00133</v>
          </cell>
          <cell r="W221">
            <v>1953872</v>
          </cell>
        </row>
        <row r="222">
          <cell r="V222" t="str">
            <v/>
          </cell>
          <cell r="W222">
            <v>0</v>
          </cell>
        </row>
        <row r="223">
          <cell r="V223" t="str">
            <v>00134</v>
          </cell>
          <cell r="W223">
            <v>4428329</v>
          </cell>
        </row>
        <row r="224">
          <cell r="V224" t="str">
            <v/>
          </cell>
          <cell r="W224">
            <v>0</v>
          </cell>
        </row>
        <row r="225">
          <cell r="V225" t="str">
            <v>00135</v>
          </cell>
          <cell r="W225">
            <v>2854425</v>
          </cell>
        </row>
        <row r="226">
          <cell r="V226" t="str">
            <v/>
          </cell>
          <cell r="W226">
            <v>0</v>
          </cell>
        </row>
        <row r="227">
          <cell r="V227" t="str">
            <v>00136</v>
          </cell>
          <cell r="W227">
            <v>2752903</v>
          </cell>
        </row>
        <row r="228">
          <cell r="V228" t="str">
            <v/>
          </cell>
          <cell r="W228">
            <v>0</v>
          </cell>
        </row>
        <row r="229">
          <cell r="V229" t="str">
            <v>00137</v>
          </cell>
          <cell r="W229">
            <v>3189290</v>
          </cell>
        </row>
        <row r="230">
          <cell r="V230" t="str">
            <v/>
          </cell>
          <cell r="W230">
            <v>0</v>
          </cell>
        </row>
        <row r="231">
          <cell r="V231" t="str">
            <v>00138</v>
          </cell>
          <cell r="W231">
            <v>1875827</v>
          </cell>
        </row>
        <row r="232">
          <cell r="V232" t="str">
            <v/>
          </cell>
          <cell r="W232">
            <v>0</v>
          </cell>
        </row>
        <row r="233">
          <cell r="V233" t="str">
            <v>00139</v>
          </cell>
          <cell r="W233">
            <v>2431400</v>
          </cell>
        </row>
        <row r="234">
          <cell r="V234" t="str">
            <v/>
          </cell>
          <cell r="W234">
            <v>0</v>
          </cell>
        </row>
        <row r="235">
          <cell r="V235" t="str">
            <v>00140</v>
          </cell>
          <cell r="W235">
            <v>1582941</v>
          </cell>
        </row>
        <row r="236">
          <cell r="V236" t="str">
            <v/>
          </cell>
          <cell r="W236">
            <v>0</v>
          </cell>
        </row>
        <row r="237">
          <cell r="V237" t="str">
            <v>00141</v>
          </cell>
          <cell r="W237">
            <v>817772</v>
          </cell>
        </row>
        <row r="238">
          <cell r="V238" t="str">
            <v>00143</v>
          </cell>
          <cell r="W238">
            <v>7731531</v>
          </cell>
        </row>
        <row r="239">
          <cell r="V239" t="str">
            <v/>
          </cell>
          <cell r="W239">
            <v>0</v>
          </cell>
        </row>
        <row r="240">
          <cell r="V240" t="str">
            <v>00144</v>
          </cell>
          <cell r="W240">
            <v>1384486</v>
          </cell>
        </row>
        <row r="241">
          <cell r="V241" t="str">
            <v/>
          </cell>
          <cell r="W241">
            <v>0</v>
          </cell>
        </row>
        <row r="242">
          <cell r="V242" t="str">
            <v>00145</v>
          </cell>
          <cell r="W242">
            <v>1534502</v>
          </cell>
        </row>
        <row r="243">
          <cell r="V243" t="str">
            <v/>
          </cell>
          <cell r="W243">
            <v>0</v>
          </cell>
        </row>
        <row r="244">
          <cell r="V244" t="str">
            <v>00146</v>
          </cell>
          <cell r="W244">
            <v>1561589</v>
          </cell>
        </row>
        <row r="245">
          <cell r="V245" t="str">
            <v/>
          </cell>
          <cell r="W245">
            <v>0</v>
          </cell>
        </row>
        <row r="246">
          <cell r="V246" t="str">
            <v>00147</v>
          </cell>
          <cell r="W246">
            <v>1564473</v>
          </cell>
        </row>
        <row r="247">
          <cell r="V247" t="str">
            <v/>
          </cell>
          <cell r="W247">
            <v>0</v>
          </cell>
        </row>
        <row r="248">
          <cell r="V248" t="str">
            <v>00148</v>
          </cell>
          <cell r="W248">
            <v>902187</v>
          </cell>
        </row>
        <row r="249">
          <cell r="V249" t="str">
            <v/>
          </cell>
          <cell r="W249">
            <v>0</v>
          </cell>
        </row>
        <row r="250">
          <cell r="V250" t="str">
            <v>00149</v>
          </cell>
          <cell r="W250">
            <v>1994747</v>
          </cell>
        </row>
        <row r="251">
          <cell r="V251" t="str">
            <v/>
          </cell>
          <cell r="W251">
            <v>0</v>
          </cell>
        </row>
        <row r="252">
          <cell r="V252" t="str">
            <v>00151</v>
          </cell>
          <cell r="W252">
            <v>1805414</v>
          </cell>
        </row>
        <row r="253">
          <cell r="V253" t="str">
            <v/>
          </cell>
          <cell r="W253">
            <v>0</v>
          </cell>
        </row>
        <row r="254">
          <cell r="V254" t="str">
            <v>00152</v>
          </cell>
          <cell r="W254">
            <v>6310656</v>
          </cell>
        </row>
        <row r="255">
          <cell r="V255" t="str">
            <v/>
          </cell>
          <cell r="W255">
            <v>0</v>
          </cell>
        </row>
        <row r="256">
          <cell r="V256" t="str">
            <v>00153</v>
          </cell>
          <cell r="W256">
            <v>1824485</v>
          </cell>
        </row>
        <row r="257">
          <cell r="V257" t="str">
            <v/>
          </cell>
          <cell r="W257">
            <v>0</v>
          </cell>
        </row>
        <row r="258">
          <cell r="V258" t="str">
            <v>00154</v>
          </cell>
          <cell r="W258">
            <v>2426268</v>
          </cell>
        </row>
        <row r="259">
          <cell r="V259" t="str">
            <v/>
          </cell>
          <cell r="W259">
            <v>0</v>
          </cell>
        </row>
        <row r="260">
          <cell r="V260" t="str">
            <v>00155</v>
          </cell>
          <cell r="W260">
            <v>4276655</v>
          </cell>
        </row>
        <row r="261">
          <cell r="V261" t="str">
            <v/>
          </cell>
          <cell r="W261">
            <v>0</v>
          </cell>
        </row>
        <row r="262">
          <cell r="V262" t="str">
            <v>00156</v>
          </cell>
          <cell r="W262">
            <v>2914741</v>
          </cell>
        </row>
        <row r="263">
          <cell r="V263" t="str">
            <v/>
          </cell>
          <cell r="W263">
            <v>0</v>
          </cell>
        </row>
        <row r="264">
          <cell r="V264" t="str">
            <v>00157</v>
          </cell>
          <cell r="W264">
            <v>1492496</v>
          </cell>
        </row>
        <row r="265">
          <cell r="V265" t="str">
            <v/>
          </cell>
          <cell r="W265">
            <v>0</v>
          </cell>
        </row>
        <row r="266">
          <cell r="V266" t="str">
            <v>00158</v>
          </cell>
          <cell r="W266">
            <v>1164664</v>
          </cell>
        </row>
        <row r="267">
          <cell r="V267" t="str">
            <v/>
          </cell>
          <cell r="W267">
            <v>0</v>
          </cell>
        </row>
        <row r="268">
          <cell r="V268" t="str">
            <v>00159</v>
          </cell>
          <cell r="W268">
            <v>1139711</v>
          </cell>
        </row>
        <row r="269">
          <cell r="V269" t="str">
            <v/>
          </cell>
          <cell r="W269">
            <v>0</v>
          </cell>
        </row>
        <row r="270">
          <cell r="V270" t="str">
            <v>00160</v>
          </cell>
          <cell r="W270">
            <v>3115630</v>
          </cell>
        </row>
        <row r="271">
          <cell r="V271" t="str">
            <v/>
          </cell>
          <cell r="W271">
            <v>0</v>
          </cell>
        </row>
        <row r="272">
          <cell r="V272" t="str">
            <v>00161</v>
          </cell>
          <cell r="W272">
            <v>1104961</v>
          </cell>
        </row>
        <row r="273">
          <cell r="V273" t="str">
            <v/>
          </cell>
          <cell r="W273">
            <v>0</v>
          </cell>
        </row>
        <row r="274">
          <cell r="V274" t="str">
            <v>00162</v>
          </cell>
          <cell r="W274">
            <v>3010974</v>
          </cell>
        </row>
        <row r="275">
          <cell r="V275" t="str">
            <v/>
          </cell>
          <cell r="W275">
            <v>0</v>
          </cell>
        </row>
        <row r="276">
          <cell r="V276" t="str">
            <v>00163</v>
          </cell>
          <cell r="W276">
            <v>1808818</v>
          </cell>
        </row>
        <row r="277">
          <cell r="V277" t="str">
            <v/>
          </cell>
          <cell r="W277">
            <v>0</v>
          </cell>
        </row>
        <row r="278">
          <cell r="V278" t="str">
            <v>00164</v>
          </cell>
          <cell r="W278">
            <v>871972</v>
          </cell>
        </row>
        <row r="279">
          <cell r="V279" t="str">
            <v/>
          </cell>
          <cell r="W279">
            <v>0</v>
          </cell>
        </row>
        <row r="280">
          <cell r="V280" t="str">
            <v>00165</v>
          </cell>
          <cell r="W280">
            <v>1777878</v>
          </cell>
        </row>
        <row r="281">
          <cell r="V281" t="str">
            <v/>
          </cell>
          <cell r="W281">
            <v>0</v>
          </cell>
        </row>
        <row r="282">
          <cell r="V282" t="str">
            <v>00166</v>
          </cell>
          <cell r="W282">
            <v>2795717</v>
          </cell>
        </row>
        <row r="283">
          <cell r="V283" t="str">
            <v/>
          </cell>
          <cell r="W283">
            <v>0</v>
          </cell>
        </row>
        <row r="284">
          <cell r="V284" t="str">
            <v>00167</v>
          </cell>
          <cell r="W284">
            <v>1280081</v>
          </cell>
        </row>
        <row r="285">
          <cell r="V285" t="str">
            <v/>
          </cell>
          <cell r="W285">
            <v>0</v>
          </cell>
        </row>
        <row r="286">
          <cell r="V286" t="str">
            <v>00170</v>
          </cell>
          <cell r="W286">
            <v>1766949</v>
          </cell>
        </row>
        <row r="287">
          <cell r="V287" t="str">
            <v/>
          </cell>
          <cell r="W287">
            <v>0</v>
          </cell>
        </row>
        <row r="288">
          <cell r="V288" t="str">
            <v>00171</v>
          </cell>
          <cell r="W288">
            <v>2752654</v>
          </cell>
        </row>
        <row r="289">
          <cell r="V289" t="str">
            <v/>
          </cell>
          <cell r="W289">
            <v>0</v>
          </cell>
        </row>
        <row r="290">
          <cell r="V290" t="str">
            <v>00172</v>
          </cell>
          <cell r="W290">
            <v>3127104</v>
          </cell>
        </row>
        <row r="291">
          <cell r="V291" t="str">
            <v/>
          </cell>
          <cell r="W291">
            <v>0</v>
          </cell>
        </row>
        <row r="292">
          <cell r="V292" t="str">
            <v>00173</v>
          </cell>
          <cell r="W292">
            <v>4031916</v>
          </cell>
        </row>
        <row r="293">
          <cell r="V293" t="str">
            <v/>
          </cell>
          <cell r="W293">
            <v>0</v>
          </cell>
        </row>
        <row r="294">
          <cell r="V294" t="str">
            <v>00174</v>
          </cell>
          <cell r="W294">
            <v>2766746</v>
          </cell>
        </row>
        <row r="295">
          <cell r="V295" t="str">
            <v/>
          </cell>
          <cell r="W295">
            <v>0</v>
          </cell>
        </row>
        <row r="296">
          <cell r="V296" t="str">
            <v>00175</v>
          </cell>
          <cell r="W296">
            <v>11419664</v>
          </cell>
        </row>
        <row r="297">
          <cell r="V297" t="str">
            <v/>
          </cell>
          <cell r="W297">
            <v>0</v>
          </cell>
        </row>
        <row r="298">
          <cell r="V298" t="str">
            <v>00176</v>
          </cell>
          <cell r="W298">
            <v>2019221</v>
          </cell>
        </row>
        <row r="299">
          <cell r="V299" t="str">
            <v/>
          </cell>
          <cell r="W299">
            <v>0</v>
          </cell>
        </row>
        <row r="300">
          <cell r="V300" t="str">
            <v>00177</v>
          </cell>
          <cell r="W300">
            <v>2603468</v>
          </cell>
        </row>
        <row r="301">
          <cell r="V301" t="str">
            <v/>
          </cell>
          <cell r="W301">
            <v>0</v>
          </cell>
        </row>
        <row r="302">
          <cell r="V302" t="str">
            <v>00178</v>
          </cell>
          <cell r="W302">
            <v>3016183</v>
          </cell>
        </row>
        <row r="303">
          <cell r="V303" t="str">
            <v/>
          </cell>
          <cell r="W303">
            <v>0</v>
          </cell>
        </row>
        <row r="304">
          <cell r="V304" t="str">
            <v>00179</v>
          </cell>
          <cell r="W304">
            <v>7441755</v>
          </cell>
        </row>
        <row r="305">
          <cell r="V305" t="str">
            <v/>
          </cell>
          <cell r="W305">
            <v>0</v>
          </cell>
        </row>
        <row r="306">
          <cell r="V306" t="str">
            <v>00180</v>
          </cell>
          <cell r="W306">
            <v>934439</v>
          </cell>
        </row>
        <row r="307">
          <cell r="V307" t="str">
            <v/>
          </cell>
          <cell r="W307">
            <v>0</v>
          </cell>
        </row>
        <row r="308">
          <cell r="V308" t="str">
            <v>00181</v>
          </cell>
          <cell r="W308">
            <v>1133762</v>
          </cell>
        </row>
        <row r="309">
          <cell r="V309" t="str">
            <v/>
          </cell>
          <cell r="W309">
            <v>0</v>
          </cell>
        </row>
        <row r="310">
          <cell r="V310" t="str">
            <v>00182</v>
          </cell>
          <cell r="W310">
            <v>3636893</v>
          </cell>
        </row>
        <row r="311">
          <cell r="V311" t="str">
            <v/>
          </cell>
          <cell r="W311">
            <v>0</v>
          </cell>
        </row>
        <row r="312">
          <cell r="V312" t="str">
            <v>00183</v>
          </cell>
          <cell r="W312">
            <v>1427099</v>
          </cell>
        </row>
        <row r="313">
          <cell r="V313" t="str">
            <v>00184</v>
          </cell>
          <cell r="W313">
            <v>1771591</v>
          </cell>
        </row>
        <row r="314">
          <cell r="V314" t="str">
            <v/>
          </cell>
          <cell r="W314">
            <v>0</v>
          </cell>
        </row>
        <row r="315">
          <cell r="V315" t="str">
            <v>00185</v>
          </cell>
          <cell r="W315">
            <v>2447890</v>
          </cell>
        </row>
        <row r="316">
          <cell r="V316" t="str">
            <v/>
          </cell>
          <cell r="W316">
            <v>0</v>
          </cell>
        </row>
        <row r="317">
          <cell r="V317" t="str">
            <v>00186</v>
          </cell>
          <cell r="W317">
            <v>1973383</v>
          </cell>
        </row>
        <row r="318">
          <cell r="V318" t="str">
            <v/>
          </cell>
          <cell r="W318">
            <v>0</v>
          </cell>
        </row>
        <row r="319">
          <cell r="V319" t="str">
            <v>00187</v>
          </cell>
          <cell r="W319">
            <v>261334</v>
          </cell>
        </row>
        <row r="320">
          <cell r="V320" t="str">
            <v/>
          </cell>
          <cell r="W320">
            <v>0</v>
          </cell>
        </row>
        <row r="321">
          <cell r="V321" t="str">
            <v>00188</v>
          </cell>
          <cell r="W321">
            <v>2125403</v>
          </cell>
        </row>
        <row r="322">
          <cell r="V322" t="str">
            <v/>
          </cell>
          <cell r="W322">
            <v>0</v>
          </cell>
        </row>
        <row r="323">
          <cell r="V323" t="str">
            <v>00189</v>
          </cell>
          <cell r="W323">
            <v>1410675</v>
          </cell>
        </row>
        <row r="324">
          <cell r="V324" t="str">
            <v/>
          </cell>
          <cell r="W324">
            <v>0</v>
          </cell>
        </row>
        <row r="325">
          <cell r="V325" t="str">
            <v>00190</v>
          </cell>
          <cell r="W325">
            <v>4094322</v>
          </cell>
        </row>
        <row r="326">
          <cell r="V326" t="str">
            <v/>
          </cell>
          <cell r="W326">
            <v>0</v>
          </cell>
        </row>
        <row r="327">
          <cell r="V327" t="str">
            <v>00191</v>
          </cell>
          <cell r="W327">
            <v>670638</v>
          </cell>
        </row>
        <row r="328">
          <cell r="V328" t="str">
            <v/>
          </cell>
          <cell r="W328">
            <v>0</v>
          </cell>
        </row>
        <row r="329">
          <cell r="V329" t="str">
            <v>00193</v>
          </cell>
          <cell r="W329">
            <v>3520833</v>
          </cell>
        </row>
        <row r="330">
          <cell r="V330" t="str">
            <v/>
          </cell>
          <cell r="W330">
            <v>0</v>
          </cell>
        </row>
        <row r="331">
          <cell r="V331" t="str">
            <v>00196</v>
          </cell>
          <cell r="W331">
            <v>6145060</v>
          </cell>
        </row>
        <row r="332">
          <cell r="V332" t="str">
            <v/>
          </cell>
          <cell r="W332">
            <v>0</v>
          </cell>
        </row>
        <row r="333">
          <cell r="V333" t="str">
            <v>00197</v>
          </cell>
          <cell r="W333">
            <v>7415545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00198</v>
          </cell>
          <cell r="W335">
            <v>1742175</v>
          </cell>
        </row>
        <row r="336">
          <cell r="V336" t="str">
            <v/>
          </cell>
          <cell r="W336">
            <v>0</v>
          </cell>
        </row>
        <row r="337">
          <cell r="V337" t="str">
            <v>00199</v>
          </cell>
          <cell r="W337">
            <v>3085527</v>
          </cell>
        </row>
        <row r="338">
          <cell r="V338" t="str">
            <v/>
          </cell>
          <cell r="W338">
            <v>0</v>
          </cell>
        </row>
        <row r="339">
          <cell r="V339" t="str">
            <v>00200</v>
          </cell>
          <cell r="W339">
            <v>3984884</v>
          </cell>
        </row>
        <row r="340">
          <cell r="V340" t="str">
            <v/>
          </cell>
          <cell r="W340">
            <v>0</v>
          </cell>
        </row>
        <row r="341">
          <cell r="V341" t="str">
            <v>00201</v>
          </cell>
          <cell r="W341">
            <v>4445628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00202</v>
          </cell>
          <cell r="W343">
            <v>2095687</v>
          </cell>
        </row>
        <row r="344">
          <cell r="V344" t="str">
            <v/>
          </cell>
          <cell r="W344">
            <v>0</v>
          </cell>
        </row>
        <row r="345">
          <cell r="V345" t="str">
            <v>00203</v>
          </cell>
          <cell r="W345">
            <v>4097404</v>
          </cell>
        </row>
        <row r="346">
          <cell r="V346" t="str">
            <v/>
          </cell>
          <cell r="W346">
            <v>0</v>
          </cell>
        </row>
        <row r="347">
          <cell r="V347" t="str">
            <v>00204</v>
          </cell>
          <cell r="W347">
            <v>1142740</v>
          </cell>
        </row>
        <row r="348">
          <cell r="V348" t="str">
            <v/>
          </cell>
          <cell r="W348">
            <v>0</v>
          </cell>
        </row>
        <row r="349">
          <cell r="V349" t="str">
            <v>00205</v>
          </cell>
          <cell r="W349">
            <v>9752653</v>
          </cell>
        </row>
        <row r="350">
          <cell r="V350" t="str">
            <v/>
          </cell>
          <cell r="W350">
            <v>0</v>
          </cell>
        </row>
        <row r="351">
          <cell r="V351" t="str">
            <v>00206</v>
          </cell>
          <cell r="W351">
            <v>2364013</v>
          </cell>
        </row>
      </sheetData>
      <sheetData sheetId="1"/>
      <sheetData sheetId="2" refreshError="1"/>
      <sheetData sheetId="3"/>
      <sheetData sheetId="4"/>
      <sheetData sheetId="5">
        <row r="8">
          <cell r="F8">
            <v>248368529</v>
          </cell>
          <cell r="G8">
            <v>1413446</v>
          </cell>
          <cell r="J8">
            <v>54000</v>
          </cell>
          <cell r="K8">
            <v>144000</v>
          </cell>
          <cell r="L8">
            <v>388800</v>
          </cell>
          <cell r="M8">
            <v>115300</v>
          </cell>
          <cell r="O8">
            <v>61920</v>
          </cell>
          <cell r="P8">
            <v>36600</v>
          </cell>
          <cell r="R8">
            <v>8978440</v>
          </cell>
          <cell r="T8">
            <v>162000</v>
          </cell>
          <cell r="U8">
            <v>164250</v>
          </cell>
          <cell r="V8">
            <v>39900</v>
          </cell>
          <cell r="W8">
            <v>0</v>
          </cell>
          <cell r="Z8">
            <v>611672</v>
          </cell>
          <cell r="AC8">
            <v>200000</v>
          </cell>
          <cell r="AF8">
            <v>815000</v>
          </cell>
          <cell r="AG8">
            <v>380000</v>
          </cell>
          <cell r="AH8">
            <v>25200</v>
          </cell>
          <cell r="AI8">
            <v>2400000</v>
          </cell>
          <cell r="AJ8">
            <v>268008</v>
          </cell>
          <cell r="AK8">
            <v>320000</v>
          </cell>
          <cell r="AL8">
            <v>8000</v>
          </cell>
          <cell r="AM8">
            <v>10000</v>
          </cell>
          <cell r="AN8">
            <v>0</v>
          </cell>
        </row>
        <row r="9">
          <cell r="F9">
            <v>117457017</v>
          </cell>
          <cell r="J9">
            <v>36000</v>
          </cell>
          <cell r="K9">
            <v>144000</v>
          </cell>
          <cell r="L9">
            <v>172800</v>
          </cell>
          <cell r="M9">
            <v>54500</v>
          </cell>
          <cell r="O9">
            <v>36600</v>
          </cell>
          <cell r="P9">
            <v>24600</v>
          </cell>
          <cell r="R9">
            <v>1100900</v>
          </cell>
          <cell r="T9">
            <v>81000</v>
          </cell>
          <cell r="U9">
            <v>164250</v>
          </cell>
          <cell r="V9">
            <v>22800</v>
          </cell>
          <cell r="W9">
            <v>0</v>
          </cell>
          <cell r="Y9">
            <v>22000</v>
          </cell>
          <cell r="AC9">
            <v>120000</v>
          </cell>
          <cell r="AF9">
            <v>417000</v>
          </cell>
          <cell r="AG9">
            <v>314864</v>
          </cell>
          <cell r="AH9">
            <v>21600</v>
          </cell>
          <cell r="AI9">
            <v>1300000</v>
          </cell>
          <cell r="AJ9">
            <v>437846</v>
          </cell>
          <cell r="AK9">
            <v>220000</v>
          </cell>
          <cell r="AL9">
            <v>6000</v>
          </cell>
          <cell r="AM9">
            <v>0</v>
          </cell>
          <cell r="AN9">
            <v>0</v>
          </cell>
        </row>
        <row r="10">
          <cell r="F10">
            <v>160652035</v>
          </cell>
          <cell r="J10">
            <v>18000</v>
          </cell>
          <cell r="K10">
            <v>144000</v>
          </cell>
          <cell r="L10">
            <v>273600</v>
          </cell>
          <cell r="M10">
            <v>90400</v>
          </cell>
          <cell r="O10">
            <v>50180</v>
          </cell>
          <cell r="P10">
            <v>30200</v>
          </cell>
          <cell r="R10">
            <v>1826080</v>
          </cell>
          <cell r="T10">
            <v>114000</v>
          </cell>
          <cell r="U10">
            <v>164250</v>
          </cell>
          <cell r="V10">
            <v>22800</v>
          </cell>
          <cell r="W10">
            <v>0</v>
          </cell>
          <cell r="Z10">
            <v>567714</v>
          </cell>
          <cell r="AC10">
            <v>200000</v>
          </cell>
          <cell r="AF10">
            <v>595000</v>
          </cell>
          <cell r="AG10">
            <v>314864</v>
          </cell>
          <cell r="AH10">
            <v>14400</v>
          </cell>
          <cell r="AI10">
            <v>1120000</v>
          </cell>
          <cell r="AJ10">
            <v>210944</v>
          </cell>
          <cell r="AK10">
            <v>20000</v>
          </cell>
          <cell r="AL10">
            <v>12000</v>
          </cell>
          <cell r="AM10">
            <v>0</v>
          </cell>
          <cell r="AN10">
            <v>0</v>
          </cell>
        </row>
        <row r="11">
          <cell r="F11">
            <v>237608149</v>
          </cell>
          <cell r="J11">
            <v>30000</v>
          </cell>
          <cell r="K11">
            <v>144000</v>
          </cell>
          <cell r="L11">
            <v>446400</v>
          </cell>
          <cell r="M11">
            <v>154600</v>
          </cell>
          <cell r="O11">
            <v>67520</v>
          </cell>
          <cell r="P11">
            <v>39800</v>
          </cell>
          <cell r="R11">
            <v>3122920</v>
          </cell>
          <cell r="T11">
            <v>186000</v>
          </cell>
          <cell r="U11">
            <v>164250</v>
          </cell>
          <cell r="V11">
            <v>22800</v>
          </cell>
          <cell r="W11">
            <v>0</v>
          </cell>
          <cell r="AC11">
            <v>200000</v>
          </cell>
          <cell r="AF11">
            <v>985000</v>
          </cell>
          <cell r="AG11">
            <v>314864</v>
          </cell>
          <cell r="AH11">
            <v>21600</v>
          </cell>
          <cell r="AI11">
            <v>1856000</v>
          </cell>
          <cell r="AJ11">
            <v>49149</v>
          </cell>
          <cell r="AK11">
            <v>50000</v>
          </cell>
          <cell r="AL11">
            <v>29000</v>
          </cell>
          <cell r="AM11">
            <v>0</v>
          </cell>
          <cell r="AN11">
            <v>0</v>
          </cell>
        </row>
        <row r="12">
          <cell r="F12">
            <v>23924884</v>
          </cell>
          <cell r="J12">
            <v>12000</v>
          </cell>
          <cell r="K12">
            <v>144000</v>
          </cell>
          <cell r="L12">
            <v>21600</v>
          </cell>
          <cell r="M12">
            <v>2100</v>
          </cell>
          <cell r="O12">
            <v>15240</v>
          </cell>
          <cell r="P12">
            <v>16200</v>
          </cell>
          <cell r="R12">
            <v>42420</v>
          </cell>
          <cell r="T12">
            <v>9000</v>
          </cell>
          <cell r="U12">
            <v>164250</v>
          </cell>
          <cell r="V12">
            <v>0</v>
          </cell>
          <cell r="W12">
            <v>0</v>
          </cell>
          <cell r="AC12">
            <v>80000</v>
          </cell>
          <cell r="AF12">
            <v>51000</v>
          </cell>
          <cell r="AG12">
            <v>84960</v>
          </cell>
          <cell r="AH12">
            <v>3600</v>
          </cell>
          <cell r="AI12">
            <v>180000</v>
          </cell>
          <cell r="AJ12">
            <v>33218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</row>
        <row r="13">
          <cell r="F13">
            <v>195617774</v>
          </cell>
          <cell r="J13">
            <v>30000</v>
          </cell>
          <cell r="K13">
            <v>144000</v>
          </cell>
          <cell r="L13">
            <v>316800</v>
          </cell>
          <cell r="M13">
            <v>110200</v>
          </cell>
          <cell r="O13">
            <v>54920</v>
          </cell>
          <cell r="P13">
            <v>32600</v>
          </cell>
          <cell r="R13">
            <v>2226040</v>
          </cell>
          <cell r="T13">
            <v>141000</v>
          </cell>
          <cell r="U13">
            <v>164250</v>
          </cell>
          <cell r="V13">
            <v>28500</v>
          </cell>
          <cell r="W13">
            <v>0</v>
          </cell>
          <cell r="Y13">
            <v>22000</v>
          </cell>
          <cell r="AC13">
            <v>200000</v>
          </cell>
          <cell r="AF13">
            <v>740000</v>
          </cell>
          <cell r="AG13">
            <v>314864</v>
          </cell>
          <cell r="AH13">
            <v>18000</v>
          </cell>
          <cell r="AI13">
            <v>1344000</v>
          </cell>
          <cell r="AJ13">
            <v>208833</v>
          </cell>
          <cell r="AK13">
            <v>0</v>
          </cell>
          <cell r="AL13">
            <v>30000</v>
          </cell>
          <cell r="AM13">
            <v>0</v>
          </cell>
          <cell r="AN13">
            <v>0</v>
          </cell>
        </row>
        <row r="14">
          <cell r="F14">
            <v>37333960</v>
          </cell>
          <cell r="J14">
            <v>6000</v>
          </cell>
          <cell r="K14">
            <v>144000</v>
          </cell>
          <cell r="L14">
            <v>50400</v>
          </cell>
          <cell r="M14">
            <v>17800</v>
          </cell>
          <cell r="O14">
            <v>19560</v>
          </cell>
          <cell r="P14">
            <v>17800</v>
          </cell>
          <cell r="R14">
            <v>359560</v>
          </cell>
          <cell r="T14">
            <v>21000</v>
          </cell>
          <cell r="U14">
            <v>164250</v>
          </cell>
          <cell r="V14">
            <v>0</v>
          </cell>
          <cell r="W14">
            <v>0</v>
          </cell>
          <cell r="AC14">
            <v>80000</v>
          </cell>
          <cell r="AF14">
            <v>119000</v>
          </cell>
          <cell r="AG14">
            <v>108200</v>
          </cell>
          <cell r="AH14">
            <v>7200</v>
          </cell>
          <cell r="AI14">
            <v>224000</v>
          </cell>
          <cell r="AJ14">
            <v>222477</v>
          </cell>
          <cell r="AK14">
            <v>30000</v>
          </cell>
          <cell r="AL14">
            <v>2000</v>
          </cell>
          <cell r="AM14">
            <v>0</v>
          </cell>
          <cell r="AN14">
            <v>0</v>
          </cell>
        </row>
        <row r="15">
          <cell r="F15">
            <v>40151962</v>
          </cell>
          <cell r="J15">
            <v>12000</v>
          </cell>
          <cell r="K15">
            <v>144000</v>
          </cell>
          <cell r="L15">
            <v>50400</v>
          </cell>
          <cell r="M15">
            <v>11200</v>
          </cell>
          <cell r="O15">
            <v>19560</v>
          </cell>
          <cell r="P15">
            <v>17800</v>
          </cell>
          <cell r="R15">
            <v>226240</v>
          </cell>
          <cell r="T15">
            <v>24000</v>
          </cell>
          <cell r="U15">
            <v>164250</v>
          </cell>
          <cell r="V15">
            <v>5700</v>
          </cell>
          <cell r="W15">
            <v>0</v>
          </cell>
          <cell r="Y15">
            <v>7000</v>
          </cell>
          <cell r="AC15">
            <v>80000</v>
          </cell>
          <cell r="AF15">
            <v>111000</v>
          </cell>
          <cell r="AG15">
            <v>108200</v>
          </cell>
          <cell r="AH15">
            <v>7200</v>
          </cell>
          <cell r="AI15">
            <v>280000</v>
          </cell>
          <cell r="AJ15">
            <v>94336</v>
          </cell>
          <cell r="AK15">
            <v>30000</v>
          </cell>
          <cell r="AL15">
            <v>0</v>
          </cell>
          <cell r="AM15">
            <v>0</v>
          </cell>
          <cell r="AN15">
            <v>0</v>
          </cell>
        </row>
        <row r="16">
          <cell r="F16">
            <v>24341000</v>
          </cell>
          <cell r="J16">
            <v>0</v>
          </cell>
          <cell r="K16">
            <v>144000</v>
          </cell>
          <cell r="L16">
            <v>21600</v>
          </cell>
          <cell r="M16">
            <v>3600</v>
          </cell>
          <cell r="O16">
            <v>15240</v>
          </cell>
          <cell r="P16">
            <v>16200</v>
          </cell>
          <cell r="R16">
            <v>72720</v>
          </cell>
          <cell r="T16">
            <v>9000</v>
          </cell>
          <cell r="U16">
            <v>164250</v>
          </cell>
          <cell r="V16">
            <v>0</v>
          </cell>
          <cell r="W16">
            <v>0</v>
          </cell>
          <cell r="AC16">
            <v>80000</v>
          </cell>
          <cell r="AF16">
            <v>51000</v>
          </cell>
          <cell r="AG16">
            <v>78200</v>
          </cell>
          <cell r="AH16">
            <v>7200</v>
          </cell>
          <cell r="AI16">
            <v>180000</v>
          </cell>
          <cell r="AJ16">
            <v>46045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F17">
            <v>25415000</v>
          </cell>
          <cell r="J17">
            <v>0</v>
          </cell>
          <cell r="K17">
            <v>144000</v>
          </cell>
          <cell r="L17">
            <v>21600</v>
          </cell>
          <cell r="M17">
            <v>4400</v>
          </cell>
          <cell r="O17">
            <v>15240</v>
          </cell>
          <cell r="P17">
            <v>16200</v>
          </cell>
          <cell r="R17">
            <v>88880</v>
          </cell>
          <cell r="T17">
            <v>9000</v>
          </cell>
          <cell r="U17">
            <v>164250</v>
          </cell>
          <cell r="V17">
            <v>0</v>
          </cell>
          <cell r="W17">
            <v>0</v>
          </cell>
          <cell r="AC17">
            <v>80000</v>
          </cell>
          <cell r="AF17">
            <v>51000</v>
          </cell>
          <cell r="AG17">
            <v>58200</v>
          </cell>
          <cell r="AH17">
            <v>7200</v>
          </cell>
          <cell r="AI17">
            <v>180000</v>
          </cell>
          <cell r="AJ17">
            <v>47791</v>
          </cell>
          <cell r="AK17">
            <v>5000</v>
          </cell>
          <cell r="AL17">
            <v>0</v>
          </cell>
          <cell r="AM17">
            <v>0</v>
          </cell>
          <cell r="AN17">
            <v>0</v>
          </cell>
        </row>
        <row r="18">
          <cell r="F18">
            <v>183262248</v>
          </cell>
          <cell r="G18">
            <v>1345231</v>
          </cell>
          <cell r="J18">
            <v>18000</v>
          </cell>
          <cell r="K18">
            <v>144000</v>
          </cell>
          <cell r="L18">
            <v>280800</v>
          </cell>
          <cell r="M18">
            <v>82500</v>
          </cell>
          <cell r="O18">
            <v>51150</v>
          </cell>
          <cell r="P18">
            <v>30600</v>
          </cell>
          <cell r="R18">
            <v>1666500</v>
          </cell>
          <cell r="T18">
            <v>126000</v>
          </cell>
          <cell r="U18">
            <v>164250</v>
          </cell>
          <cell r="V18">
            <v>45600</v>
          </cell>
          <cell r="W18">
            <v>0</v>
          </cell>
          <cell r="Y18">
            <v>22000</v>
          </cell>
          <cell r="Z18">
            <v>611672</v>
          </cell>
          <cell r="AC18">
            <v>200000</v>
          </cell>
          <cell r="AF18">
            <v>655000</v>
          </cell>
          <cell r="AG18">
            <v>314864</v>
          </cell>
          <cell r="AH18">
            <v>28800</v>
          </cell>
          <cell r="AI18">
            <v>1184000</v>
          </cell>
          <cell r="AJ18">
            <v>207072</v>
          </cell>
          <cell r="AK18">
            <v>30000</v>
          </cell>
          <cell r="AL18">
            <v>0</v>
          </cell>
          <cell r="AM18">
            <v>3000</v>
          </cell>
          <cell r="AN18">
            <v>0</v>
          </cell>
        </row>
        <row r="19">
          <cell r="F19">
            <v>81576966</v>
          </cell>
          <cell r="J19">
            <v>36000</v>
          </cell>
          <cell r="K19">
            <v>144000</v>
          </cell>
          <cell r="L19">
            <v>122400</v>
          </cell>
          <cell r="M19">
            <v>34600</v>
          </cell>
          <cell r="O19">
            <v>29810</v>
          </cell>
          <cell r="P19">
            <v>21800</v>
          </cell>
          <cell r="R19">
            <v>698920</v>
          </cell>
          <cell r="T19">
            <v>51000</v>
          </cell>
          <cell r="U19">
            <v>164250</v>
          </cell>
          <cell r="V19">
            <v>11400</v>
          </cell>
          <cell r="W19">
            <v>0</v>
          </cell>
          <cell r="AC19">
            <v>120000</v>
          </cell>
          <cell r="AF19">
            <v>255000</v>
          </cell>
          <cell r="AG19">
            <v>264864</v>
          </cell>
          <cell r="AH19">
            <v>14400</v>
          </cell>
          <cell r="AI19">
            <v>580000</v>
          </cell>
          <cell r="AJ19">
            <v>908970</v>
          </cell>
          <cell r="AK19">
            <v>18000</v>
          </cell>
          <cell r="AL19">
            <v>0</v>
          </cell>
          <cell r="AM19">
            <v>0</v>
          </cell>
          <cell r="AN19">
            <v>0</v>
          </cell>
        </row>
        <row r="20">
          <cell r="F20">
            <v>145227075</v>
          </cell>
          <cell r="J20">
            <v>18000</v>
          </cell>
          <cell r="K20">
            <v>144000</v>
          </cell>
          <cell r="L20">
            <v>259200</v>
          </cell>
          <cell r="M20">
            <v>90900</v>
          </cell>
          <cell r="O20">
            <v>48240</v>
          </cell>
          <cell r="P20">
            <v>29400</v>
          </cell>
          <cell r="R20">
            <v>1836180</v>
          </cell>
          <cell r="T20">
            <v>108000</v>
          </cell>
          <cell r="U20">
            <v>164250</v>
          </cell>
          <cell r="V20">
            <v>11400</v>
          </cell>
          <cell r="W20">
            <v>0</v>
          </cell>
          <cell r="AC20">
            <v>160000</v>
          </cell>
          <cell r="AF20">
            <v>578000</v>
          </cell>
          <cell r="AG20">
            <v>314864</v>
          </cell>
          <cell r="AH20">
            <v>10800</v>
          </cell>
          <cell r="AI20">
            <v>1088000</v>
          </cell>
          <cell r="AJ20">
            <v>509723</v>
          </cell>
          <cell r="AK20">
            <v>40000</v>
          </cell>
          <cell r="AL20">
            <v>0</v>
          </cell>
          <cell r="AM20">
            <v>0</v>
          </cell>
          <cell r="AN20">
            <v>0</v>
          </cell>
        </row>
        <row r="21">
          <cell r="F21">
            <v>32032717</v>
          </cell>
          <cell r="G21">
            <v>1409520</v>
          </cell>
          <cell r="J21">
            <v>0</v>
          </cell>
          <cell r="K21">
            <v>144000</v>
          </cell>
          <cell r="L21">
            <v>36000</v>
          </cell>
          <cell r="M21">
            <v>8700</v>
          </cell>
          <cell r="O21">
            <v>17400</v>
          </cell>
          <cell r="P21">
            <v>20000</v>
          </cell>
          <cell r="R21">
            <v>175740</v>
          </cell>
          <cell r="T21">
            <v>15000</v>
          </cell>
          <cell r="U21">
            <v>164250</v>
          </cell>
          <cell r="V21">
            <v>5700</v>
          </cell>
          <cell r="W21">
            <v>0</v>
          </cell>
          <cell r="AC21">
            <v>80000</v>
          </cell>
          <cell r="AF21">
            <v>68000</v>
          </cell>
          <cell r="AG21">
            <v>88200</v>
          </cell>
          <cell r="AH21">
            <v>10200</v>
          </cell>
          <cell r="AI21">
            <v>180000</v>
          </cell>
          <cell r="AJ21">
            <v>83637</v>
          </cell>
          <cell r="AK21">
            <v>10000</v>
          </cell>
          <cell r="AL21">
            <v>0</v>
          </cell>
          <cell r="AM21">
            <v>0</v>
          </cell>
          <cell r="AN21">
            <v>0</v>
          </cell>
        </row>
        <row r="22">
          <cell r="F22">
            <v>32216164</v>
          </cell>
          <cell r="J22">
            <v>6000</v>
          </cell>
          <cell r="K22">
            <v>144000</v>
          </cell>
          <cell r="L22">
            <v>36000</v>
          </cell>
          <cell r="M22">
            <v>6300</v>
          </cell>
          <cell r="O22">
            <v>17400</v>
          </cell>
          <cell r="P22">
            <v>17000</v>
          </cell>
          <cell r="R22">
            <v>127260</v>
          </cell>
          <cell r="T22">
            <v>15000</v>
          </cell>
          <cell r="U22">
            <v>164250</v>
          </cell>
          <cell r="V22">
            <v>5700</v>
          </cell>
          <cell r="W22">
            <v>0</v>
          </cell>
          <cell r="AC22">
            <v>80000</v>
          </cell>
          <cell r="AF22">
            <v>68000</v>
          </cell>
          <cell r="AG22">
            <v>78200</v>
          </cell>
          <cell r="AH22">
            <v>10800</v>
          </cell>
          <cell r="AI22">
            <v>180000</v>
          </cell>
          <cell r="AJ22">
            <v>221695</v>
          </cell>
          <cell r="AK22">
            <v>20000</v>
          </cell>
          <cell r="AL22">
            <v>0</v>
          </cell>
          <cell r="AM22">
            <v>0</v>
          </cell>
          <cell r="AN22">
            <v>0</v>
          </cell>
        </row>
        <row r="23">
          <cell r="F23">
            <v>22191484</v>
          </cell>
          <cell r="J23">
            <v>12000</v>
          </cell>
          <cell r="K23">
            <v>144000</v>
          </cell>
          <cell r="L23">
            <v>21600</v>
          </cell>
          <cell r="M23">
            <v>2300</v>
          </cell>
          <cell r="O23">
            <v>15240</v>
          </cell>
          <cell r="P23">
            <v>16200</v>
          </cell>
          <cell r="R23">
            <v>46460</v>
          </cell>
          <cell r="T23">
            <v>9000</v>
          </cell>
          <cell r="U23">
            <v>164250</v>
          </cell>
          <cell r="V23">
            <v>0</v>
          </cell>
          <cell r="W23">
            <v>0</v>
          </cell>
          <cell r="AC23">
            <v>80000</v>
          </cell>
          <cell r="AF23">
            <v>51000</v>
          </cell>
          <cell r="AG23">
            <v>58200</v>
          </cell>
          <cell r="AH23">
            <v>3600</v>
          </cell>
          <cell r="AI23">
            <v>180000</v>
          </cell>
          <cell r="AJ23">
            <v>113975</v>
          </cell>
          <cell r="AK23">
            <v>2000</v>
          </cell>
          <cell r="AL23">
            <v>0</v>
          </cell>
          <cell r="AM23">
            <v>0</v>
          </cell>
          <cell r="AN23">
            <v>0</v>
          </cell>
        </row>
        <row r="24">
          <cell r="F24">
            <v>27548085</v>
          </cell>
          <cell r="G24">
            <v>736432</v>
          </cell>
          <cell r="J24">
            <v>12000</v>
          </cell>
          <cell r="K24">
            <v>144000</v>
          </cell>
          <cell r="L24">
            <v>28800</v>
          </cell>
          <cell r="M24">
            <v>5300</v>
          </cell>
          <cell r="O24">
            <v>16320</v>
          </cell>
          <cell r="P24">
            <v>19600</v>
          </cell>
          <cell r="R24">
            <v>107060</v>
          </cell>
          <cell r="T24">
            <v>12000</v>
          </cell>
          <cell r="U24">
            <v>164250</v>
          </cell>
          <cell r="V24">
            <v>5700</v>
          </cell>
          <cell r="W24">
            <v>0</v>
          </cell>
          <cell r="AC24">
            <v>80000</v>
          </cell>
          <cell r="AF24">
            <v>51000</v>
          </cell>
          <cell r="AG24">
            <v>104960</v>
          </cell>
          <cell r="AH24">
            <v>3600</v>
          </cell>
          <cell r="AI24">
            <v>180000</v>
          </cell>
          <cell r="AJ24">
            <v>289202</v>
          </cell>
          <cell r="AK24">
            <v>16000</v>
          </cell>
          <cell r="AL24">
            <v>0</v>
          </cell>
          <cell r="AM24">
            <v>0</v>
          </cell>
          <cell r="AN24">
            <v>0</v>
          </cell>
        </row>
        <row r="25">
          <cell r="F25">
            <v>35360155</v>
          </cell>
          <cell r="G25">
            <v>736432</v>
          </cell>
          <cell r="J25">
            <v>6000</v>
          </cell>
          <cell r="K25">
            <v>144000</v>
          </cell>
          <cell r="L25">
            <v>43200</v>
          </cell>
          <cell r="M25">
            <v>7800</v>
          </cell>
          <cell r="O25">
            <v>18480</v>
          </cell>
          <cell r="P25">
            <v>20400</v>
          </cell>
          <cell r="R25">
            <v>157560</v>
          </cell>
          <cell r="T25">
            <v>18000</v>
          </cell>
          <cell r="U25">
            <v>164250</v>
          </cell>
          <cell r="V25">
            <v>5700</v>
          </cell>
          <cell r="W25">
            <v>0</v>
          </cell>
          <cell r="AC25">
            <v>80000</v>
          </cell>
          <cell r="AF25">
            <v>85000</v>
          </cell>
          <cell r="AG25">
            <v>114960</v>
          </cell>
          <cell r="AH25">
            <v>10200</v>
          </cell>
          <cell r="AI25">
            <v>180000</v>
          </cell>
          <cell r="AJ25">
            <v>66426</v>
          </cell>
          <cell r="AK25">
            <v>15000</v>
          </cell>
          <cell r="AL25">
            <v>0</v>
          </cell>
          <cell r="AM25">
            <v>0</v>
          </cell>
          <cell r="AN25">
            <v>0</v>
          </cell>
        </row>
        <row r="26">
          <cell r="F26">
            <v>68397578</v>
          </cell>
          <cell r="J26">
            <v>30000</v>
          </cell>
          <cell r="K26">
            <v>144000</v>
          </cell>
          <cell r="L26">
            <v>108000</v>
          </cell>
          <cell r="M26">
            <v>32400</v>
          </cell>
          <cell r="O26">
            <v>27870</v>
          </cell>
          <cell r="P26">
            <v>21000</v>
          </cell>
          <cell r="R26">
            <v>654480</v>
          </cell>
          <cell r="T26">
            <v>45000</v>
          </cell>
          <cell r="U26">
            <v>164250</v>
          </cell>
          <cell r="V26">
            <v>11400</v>
          </cell>
          <cell r="W26">
            <v>0</v>
          </cell>
          <cell r="AC26">
            <v>120000</v>
          </cell>
          <cell r="AF26">
            <v>238000</v>
          </cell>
          <cell r="AG26">
            <v>204960</v>
          </cell>
          <cell r="AH26">
            <v>7200</v>
          </cell>
          <cell r="AI26">
            <v>548000</v>
          </cell>
          <cell r="AJ26">
            <v>120147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F27">
            <v>26671000</v>
          </cell>
          <cell r="G27">
            <v>1373970</v>
          </cell>
          <cell r="J27">
            <v>0</v>
          </cell>
          <cell r="K27">
            <v>144000</v>
          </cell>
          <cell r="L27">
            <v>28800</v>
          </cell>
          <cell r="M27">
            <v>4600</v>
          </cell>
          <cell r="O27">
            <v>16320</v>
          </cell>
          <cell r="P27">
            <v>16600</v>
          </cell>
          <cell r="R27">
            <v>92920</v>
          </cell>
          <cell r="T27">
            <v>12000</v>
          </cell>
          <cell r="U27">
            <v>164250</v>
          </cell>
          <cell r="V27">
            <v>5700</v>
          </cell>
          <cell r="W27">
            <v>0</v>
          </cell>
          <cell r="AC27">
            <v>80000</v>
          </cell>
          <cell r="AF27">
            <v>51000</v>
          </cell>
          <cell r="AG27">
            <v>78200</v>
          </cell>
          <cell r="AH27">
            <v>7200</v>
          </cell>
          <cell r="AI27">
            <v>180000</v>
          </cell>
          <cell r="AJ27">
            <v>233996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F28">
            <v>38598347</v>
          </cell>
          <cell r="J28">
            <v>24000</v>
          </cell>
          <cell r="K28">
            <v>144000</v>
          </cell>
          <cell r="L28">
            <v>43200</v>
          </cell>
          <cell r="M28">
            <v>9300</v>
          </cell>
          <cell r="O28">
            <v>18480</v>
          </cell>
          <cell r="P28">
            <v>17400</v>
          </cell>
          <cell r="R28">
            <v>187860</v>
          </cell>
          <cell r="T28">
            <v>21000</v>
          </cell>
          <cell r="U28">
            <v>164250</v>
          </cell>
          <cell r="V28">
            <v>5700</v>
          </cell>
          <cell r="W28">
            <v>0</v>
          </cell>
          <cell r="Y28">
            <v>7000</v>
          </cell>
          <cell r="AC28">
            <v>80000</v>
          </cell>
          <cell r="AF28">
            <v>94000</v>
          </cell>
          <cell r="AG28">
            <v>78200</v>
          </cell>
          <cell r="AH28">
            <v>9600</v>
          </cell>
          <cell r="AI28">
            <v>280000</v>
          </cell>
          <cell r="AJ28">
            <v>188000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F29">
            <v>96547131</v>
          </cell>
          <cell r="J29">
            <v>24000</v>
          </cell>
          <cell r="K29">
            <v>144000</v>
          </cell>
          <cell r="L29">
            <v>158400</v>
          </cell>
          <cell r="M29">
            <v>53400</v>
          </cell>
          <cell r="O29">
            <v>34660</v>
          </cell>
          <cell r="P29">
            <v>23800</v>
          </cell>
          <cell r="R29">
            <v>1078680</v>
          </cell>
          <cell r="T29">
            <v>66000</v>
          </cell>
          <cell r="U29">
            <v>164250</v>
          </cell>
          <cell r="V29">
            <v>11400</v>
          </cell>
          <cell r="W29">
            <v>0</v>
          </cell>
          <cell r="AC29">
            <v>120000</v>
          </cell>
          <cell r="AF29">
            <v>357000</v>
          </cell>
          <cell r="AG29">
            <v>264864</v>
          </cell>
          <cell r="AH29">
            <v>14400</v>
          </cell>
          <cell r="AI29">
            <v>672000</v>
          </cell>
          <cell r="AJ29">
            <v>141457</v>
          </cell>
          <cell r="AK29">
            <v>20000</v>
          </cell>
          <cell r="AL29">
            <v>0</v>
          </cell>
          <cell r="AM29">
            <v>0</v>
          </cell>
          <cell r="AN29">
            <v>0</v>
          </cell>
        </row>
        <row r="30">
          <cell r="F30">
            <v>105505075</v>
          </cell>
          <cell r="J30">
            <v>18000</v>
          </cell>
          <cell r="K30">
            <v>144000</v>
          </cell>
          <cell r="L30">
            <v>165600</v>
          </cell>
          <cell r="M30">
            <v>55400</v>
          </cell>
          <cell r="O30">
            <v>35630</v>
          </cell>
          <cell r="P30">
            <v>24200</v>
          </cell>
          <cell r="R30">
            <v>1119080</v>
          </cell>
          <cell r="T30">
            <v>69000</v>
          </cell>
          <cell r="U30">
            <v>164250</v>
          </cell>
          <cell r="V30">
            <v>22800</v>
          </cell>
          <cell r="W30">
            <v>0</v>
          </cell>
          <cell r="AC30">
            <v>120000</v>
          </cell>
          <cell r="AF30">
            <v>374000</v>
          </cell>
          <cell r="AG30">
            <v>314864</v>
          </cell>
          <cell r="AH30">
            <v>10800</v>
          </cell>
          <cell r="AI30">
            <v>704000</v>
          </cell>
          <cell r="AJ30">
            <v>351178</v>
          </cell>
          <cell r="AK30">
            <v>20000</v>
          </cell>
          <cell r="AL30">
            <v>15000</v>
          </cell>
          <cell r="AM30">
            <v>0</v>
          </cell>
          <cell r="AN30">
            <v>0</v>
          </cell>
        </row>
        <row r="31">
          <cell r="F31">
            <v>25011218</v>
          </cell>
          <cell r="J31">
            <v>6000</v>
          </cell>
          <cell r="K31">
            <v>144000</v>
          </cell>
          <cell r="L31">
            <v>21600</v>
          </cell>
          <cell r="M31">
            <v>4100</v>
          </cell>
          <cell r="O31">
            <v>15240</v>
          </cell>
          <cell r="P31">
            <v>16200</v>
          </cell>
          <cell r="R31">
            <v>82820</v>
          </cell>
          <cell r="T31">
            <v>9000</v>
          </cell>
          <cell r="U31">
            <v>164250</v>
          </cell>
          <cell r="V31">
            <v>0</v>
          </cell>
          <cell r="W31">
            <v>0</v>
          </cell>
          <cell r="AC31">
            <v>80000</v>
          </cell>
          <cell r="AF31">
            <v>51000</v>
          </cell>
          <cell r="AG31">
            <v>58200</v>
          </cell>
          <cell r="AH31">
            <v>3600</v>
          </cell>
          <cell r="AI31">
            <v>180000</v>
          </cell>
          <cell r="AJ31">
            <v>230334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</row>
        <row r="32">
          <cell r="F32">
            <v>21618000</v>
          </cell>
          <cell r="J32">
            <v>6000</v>
          </cell>
          <cell r="K32">
            <v>144000</v>
          </cell>
          <cell r="L32">
            <v>21600</v>
          </cell>
          <cell r="M32">
            <v>900</v>
          </cell>
          <cell r="O32">
            <v>15240</v>
          </cell>
          <cell r="P32">
            <v>16200</v>
          </cell>
          <cell r="R32">
            <v>18180</v>
          </cell>
          <cell r="T32">
            <v>9000</v>
          </cell>
          <cell r="U32">
            <v>164250</v>
          </cell>
          <cell r="V32">
            <v>0</v>
          </cell>
          <cell r="W32">
            <v>0</v>
          </cell>
          <cell r="AC32">
            <v>80000</v>
          </cell>
          <cell r="AF32">
            <v>51000</v>
          </cell>
          <cell r="AG32">
            <v>84960</v>
          </cell>
          <cell r="AH32">
            <v>3600</v>
          </cell>
          <cell r="AI32">
            <v>180000</v>
          </cell>
          <cell r="AJ32">
            <v>99409</v>
          </cell>
          <cell r="AK32">
            <v>80000</v>
          </cell>
          <cell r="AL32">
            <v>0</v>
          </cell>
          <cell r="AM32">
            <v>0</v>
          </cell>
          <cell r="AN32">
            <v>0</v>
          </cell>
        </row>
        <row r="33">
          <cell r="F33">
            <v>26129122</v>
          </cell>
          <cell r="J33">
            <v>18000</v>
          </cell>
          <cell r="K33">
            <v>144000</v>
          </cell>
          <cell r="L33">
            <v>28800</v>
          </cell>
          <cell r="M33">
            <v>5200</v>
          </cell>
          <cell r="O33">
            <v>16320</v>
          </cell>
          <cell r="P33">
            <v>16600</v>
          </cell>
          <cell r="R33">
            <v>105040</v>
          </cell>
          <cell r="T33">
            <v>12000</v>
          </cell>
          <cell r="U33">
            <v>164250</v>
          </cell>
          <cell r="V33">
            <v>5700</v>
          </cell>
          <cell r="W33">
            <v>0</v>
          </cell>
          <cell r="AC33">
            <v>80000</v>
          </cell>
          <cell r="AF33">
            <v>51000</v>
          </cell>
          <cell r="AG33">
            <v>104960</v>
          </cell>
          <cell r="AH33">
            <v>7200</v>
          </cell>
          <cell r="AI33">
            <v>180000</v>
          </cell>
          <cell r="AJ33">
            <v>177596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F34">
            <v>19651637</v>
          </cell>
          <cell r="J34">
            <v>6000</v>
          </cell>
          <cell r="K34">
            <v>144000</v>
          </cell>
          <cell r="L34">
            <v>21600</v>
          </cell>
          <cell r="M34">
            <v>800</v>
          </cell>
          <cell r="O34">
            <v>15240</v>
          </cell>
          <cell r="P34">
            <v>16200</v>
          </cell>
          <cell r="R34">
            <v>16160</v>
          </cell>
          <cell r="T34">
            <v>9000</v>
          </cell>
          <cell r="U34">
            <v>164250</v>
          </cell>
          <cell r="V34">
            <v>0</v>
          </cell>
          <cell r="W34">
            <v>0</v>
          </cell>
          <cell r="AC34">
            <v>80000</v>
          </cell>
          <cell r="AF34">
            <v>51000</v>
          </cell>
          <cell r="AG34">
            <v>58200</v>
          </cell>
          <cell r="AH34">
            <v>3600</v>
          </cell>
          <cell r="AI34">
            <v>180000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F35">
            <v>52180941</v>
          </cell>
          <cell r="J35">
            <v>12000</v>
          </cell>
          <cell r="K35">
            <v>144000</v>
          </cell>
          <cell r="L35">
            <v>79200</v>
          </cell>
          <cell r="M35">
            <v>24100</v>
          </cell>
          <cell r="O35">
            <v>23880</v>
          </cell>
          <cell r="P35">
            <v>19400</v>
          </cell>
          <cell r="R35">
            <v>486820</v>
          </cell>
          <cell r="T35">
            <v>33000</v>
          </cell>
          <cell r="U35">
            <v>164250</v>
          </cell>
          <cell r="V35">
            <v>5700</v>
          </cell>
          <cell r="W35">
            <v>0</v>
          </cell>
          <cell r="AC35">
            <v>80000</v>
          </cell>
          <cell r="AF35">
            <v>170000</v>
          </cell>
          <cell r="AG35">
            <v>184960</v>
          </cell>
          <cell r="AH35">
            <v>10800</v>
          </cell>
          <cell r="AI35">
            <v>320000</v>
          </cell>
          <cell r="AJ35">
            <v>311451</v>
          </cell>
          <cell r="AK35">
            <v>20000</v>
          </cell>
          <cell r="AL35">
            <v>0</v>
          </cell>
          <cell r="AM35">
            <v>0</v>
          </cell>
          <cell r="AN35">
            <v>0</v>
          </cell>
        </row>
        <row r="36">
          <cell r="F36">
            <v>65141857</v>
          </cell>
          <cell r="J36">
            <v>18000</v>
          </cell>
          <cell r="K36">
            <v>144000</v>
          </cell>
          <cell r="L36">
            <v>93600</v>
          </cell>
          <cell r="M36">
            <v>22500</v>
          </cell>
          <cell r="O36">
            <v>25930</v>
          </cell>
          <cell r="P36">
            <v>20200</v>
          </cell>
          <cell r="R36">
            <v>454500</v>
          </cell>
          <cell r="T36">
            <v>39000</v>
          </cell>
          <cell r="U36">
            <v>164250</v>
          </cell>
          <cell r="V36">
            <v>5700</v>
          </cell>
          <cell r="W36">
            <v>0</v>
          </cell>
          <cell r="AC36">
            <v>120000</v>
          </cell>
          <cell r="AF36">
            <v>204000</v>
          </cell>
          <cell r="AG36">
            <v>128200</v>
          </cell>
          <cell r="AH36">
            <v>7200</v>
          </cell>
          <cell r="AI36">
            <v>484000</v>
          </cell>
          <cell r="AJ36">
            <v>247361</v>
          </cell>
          <cell r="AK36">
            <v>4000</v>
          </cell>
          <cell r="AL36">
            <v>0</v>
          </cell>
          <cell r="AM36">
            <v>0</v>
          </cell>
          <cell r="AN36">
            <v>0</v>
          </cell>
        </row>
        <row r="37">
          <cell r="F37">
            <v>27487030</v>
          </cell>
          <cell r="J37">
            <v>18000</v>
          </cell>
          <cell r="K37">
            <v>144000</v>
          </cell>
          <cell r="L37">
            <v>28800</v>
          </cell>
          <cell r="M37">
            <v>7500</v>
          </cell>
          <cell r="O37">
            <v>16320</v>
          </cell>
          <cell r="P37">
            <v>16600</v>
          </cell>
          <cell r="R37">
            <v>151500</v>
          </cell>
          <cell r="T37">
            <v>12000</v>
          </cell>
          <cell r="U37">
            <v>164250</v>
          </cell>
          <cell r="V37">
            <v>0</v>
          </cell>
          <cell r="W37">
            <v>0</v>
          </cell>
          <cell r="AC37">
            <v>80000</v>
          </cell>
          <cell r="AF37">
            <v>68000</v>
          </cell>
          <cell r="AG37">
            <v>78200</v>
          </cell>
          <cell r="AH37">
            <v>3600</v>
          </cell>
          <cell r="AI37">
            <v>180000</v>
          </cell>
          <cell r="AJ37">
            <v>203439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F38">
            <v>36181163</v>
          </cell>
          <cell r="J38">
            <v>0</v>
          </cell>
          <cell r="K38">
            <v>144000</v>
          </cell>
          <cell r="L38">
            <v>50400</v>
          </cell>
          <cell r="M38">
            <v>11000</v>
          </cell>
          <cell r="O38">
            <v>19560</v>
          </cell>
          <cell r="P38">
            <v>17800</v>
          </cell>
          <cell r="R38">
            <v>222200</v>
          </cell>
          <cell r="T38">
            <v>21000</v>
          </cell>
          <cell r="U38">
            <v>164250</v>
          </cell>
          <cell r="V38">
            <v>5700</v>
          </cell>
          <cell r="W38">
            <v>0</v>
          </cell>
          <cell r="AC38">
            <v>80000</v>
          </cell>
          <cell r="AF38">
            <v>102000</v>
          </cell>
          <cell r="AG38">
            <v>88200</v>
          </cell>
          <cell r="AH38">
            <v>3600</v>
          </cell>
          <cell r="AI38">
            <v>180000</v>
          </cell>
          <cell r="AJ38">
            <v>107256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F39">
            <v>73094326</v>
          </cell>
          <cell r="J39">
            <v>0</v>
          </cell>
          <cell r="K39">
            <v>144000</v>
          </cell>
          <cell r="L39">
            <v>115200</v>
          </cell>
          <cell r="M39">
            <v>33400</v>
          </cell>
          <cell r="O39">
            <v>28840</v>
          </cell>
          <cell r="P39">
            <v>21400</v>
          </cell>
          <cell r="R39">
            <v>674680</v>
          </cell>
          <cell r="T39">
            <v>48000</v>
          </cell>
          <cell r="U39">
            <v>164250</v>
          </cell>
          <cell r="V39">
            <v>5700</v>
          </cell>
          <cell r="W39">
            <v>0</v>
          </cell>
          <cell r="AC39">
            <v>120000</v>
          </cell>
          <cell r="AF39">
            <v>255000</v>
          </cell>
          <cell r="AG39">
            <v>204960</v>
          </cell>
          <cell r="AH39">
            <v>10800</v>
          </cell>
          <cell r="AI39">
            <v>480000</v>
          </cell>
          <cell r="AJ39">
            <v>116144</v>
          </cell>
          <cell r="AK39">
            <v>200000</v>
          </cell>
          <cell r="AL39">
            <v>10000</v>
          </cell>
          <cell r="AM39">
            <v>0</v>
          </cell>
          <cell r="AN39">
            <v>0</v>
          </cell>
        </row>
        <row r="40">
          <cell r="F40">
            <v>142523468</v>
          </cell>
          <cell r="G40">
            <v>706723</v>
          </cell>
          <cell r="J40">
            <v>36000</v>
          </cell>
          <cell r="K40">
            <v>240000</v>
          </cell>
          <cell r="L40">
            <v>345600</v>
          </cell>
          <cell r="M40">
            <v>90400</v>
          </cell>
          <cell r="N40">
            <v>180800</v>
          </cell>
          <cell r="O40">
            <v>57720</v>
          </cell>
          <cell r="P40">
            <v>34200</v>
          </cell>
          <cell r="Q40">
            <v>5000</v>
          </cell>
          <cell r="S40">
            <v>24175</v>
          </cell>
          <cell r="U40">
            <v>164250</v>
          </cell>
          <cell r="V40">
            <v>51300</v>
          </cell>
          <cell r="W40">
            <v>0</v>
          </cell>
          <cell r="X40">
            <v>3312</v>
          </cell>
          <cell r="Z40">
            <v>611672</v>
          </cell>
          <cell r="AA40">
            <v>10000</v>
          </cell>
          <cell r="AC40">
            <v>200000</v>
          </cell>
          <cell r="AD40">
            <v>10000</v>
          </cell>
          <cell r="AE40">
            <v>3000</v>
          </cell>
          <cell r="AF40">
            <v>646000</v>
          </cell>
          <cell r="AG40">
            <v>314864</v>
          </cell>
          <cell r="AH40">
            <v>18000</v>
          </cell>
          <cell r="AI40">
            <v>1050000</v>
          </cell>
          <cell r="AJ40">
            <v>307455</v>
          </cell>
          <cell r="AK40">
            <v>40000</v>
          </cell>
          <cell r="AL40">
            <v>0</v>
          </cell>
          <cell r="AM40">
            <v>0</v>
          </cell>
          <cell r="AN40">
            <v>0</v>
          </cell>
        </row>
        <row r="41">
          <cell r="F41">
            <v>121937294</v>
          </cell>
          <cell r="J41">
            <v>24000</v>
          </cell>
          <cell r="K41">
            <v>240000</v>
          </cell>
          <cell r="L41">
            <v>309600</v>
          </cell>
          <cell r="M41">
            <v>87400</v>
          </cell>
          <cell r="N41">
            <v>174800</v>
          </cell>
          <cell r="O41">
            <v>54220</v>
          </cell>
          <cell r="P41">
            <v>32200</v>
          </cell>
          <cell r="Q41">
            <v>5000</v>
          </cell>
          <cell r="S41">
            <v>24150</v>
          </cell>
          <cell r="U41">
            <v>164250</v>
          </cell>
          <cell r="V41">
            <v>17100</v>
          </cell>
          <cell r="W41">
            <v>0</v>
          </cell>
          <cell r="X41">
            <v>4752</v>
          </cell>
          <cell r="Y41">
            <v>25000</v>
          </cell>
          <cell r="AA41">
            <v>16000</v>
          </cell>
          <cell r="AC41">
            <v>200000</v>
          </cell>
          <cell r="AD41">
            <v>10000</v>
          </cell>
          <cell r="AE41">
            <v>3000</v>
          </cell>
          <cell r="AF41">
            <v>638000</v>
          </cell>
          <cell r="AG41">
            <v>314864</v>
          </cell>
          <cell r="AH41">
            <v>14400</v>
          </cell>
          <cell r="AI41">
            <v>1000000</v>
          </cell>
          <cell r="AJ41">
            <v>234216</v>
          </cell>
          <cell r="AK41">
            <v>50000</v>
          </cell>
          <cell r="AL41">
            <v>0</v>
          </cell>
          <cell r="AM41">
            <v>0</v>
          </cell>
          <cell r="AN41">
            <v>0</v>
          </cell>
        </row>
        <row r="42">
          <cell r="F42">
            <v>52317449</v>
          </cell>
          <cell r="J42">
            <v>12000</v>
          </cell>
          <cell r="K42">
            <v>240000</v>
          </cell>
          <cell r="L42">
            <v>122400</v>
          </cell>
          <cell r="M42">
            <v>30700</v>
          </cell>
          <cell r="N42">
            <v>61400</v>
          </cell>
          <cell r="O42">
            <v>29810</v>
          </cell>
          <cell r="P42">
            <v>21800</v>
          </cell>
          <cell r="Q42">
            <v>5000</v>
          </cell>
          <cell r="S42">
            <v>8125</v>
          </cell>
          <cell r="U42">
            <v>164250</v>
          </cell>
          <cell r="V42">
            <v>5700</v>
          </cell>
          <cell r="W42">
            <v>0</v>
          </cell>
          <cell r="X42">
            <v>2304</v>
          </cell>
          <cell r="AA42">
            <v>10000</v>
          </cell>
          <cell r="AC42">
            <v>120000</v>
          </cell>
          <cell r="AD42">
            <v>10000</v>
          </cell>
          <cell r="AE42">
            <v>3000</v>
          </cell>
          <cell r="AF42">
            <v>255000</v>
          </cell>
          <cell r="AG42">
            <v>264864</v>
          </cell>
          <cell r="AH42">
            <v>10800</v>
          </cell>
          <cell r="AI42">
            <v>400000</v>
          </cell>
          <cell r="AJ42">
            <v>286539</v>
          </cell>
          <cell r="AK42">
            <v>50000</v>
          </cell>
          <cell r="AL42">
            <v>0</v>
          </cell>
          <cell r="AM42">
            <v>10000</v>
          </cell>
          <cell r="AN42">
            <v>0</v>
          </cell>
        </row>
        <row r="43">
          <cell r="F43">
            <v>20479000</v>
          </cell>
          <cell r="J43">
            <v>6000</v>
          </cell>
          <cell r="K43">
            <v>240000</v>
          </cell>
          <cell r="L43">
            <v>43200</v>
          </cell>
          <cell r="M43">
            <v>9500</v>
          </cell>
          <cell r="N43">
            <v>19000</v>
          </cell>
          <cell r="O43">
            <v>18480</v>
          </cell>
          <cell r="P43">
            <v>17400</v>
          </cell>
          <cell r="Q43">
            <v>5000</v>
          </cell>
          <cell r="S43">
            <v>2375</v>
          </cell>
          <cell r="U43">
            <v>164250</v>
          </cell>
          <cell r="V43">
            <v>0</v>
          </cell>
          <cell r="W43">
            <v>0</v>
          </cell>
          <cell r="X43">
            <v>720</v>
          </cell>
          <cell r="AC43">
            <v>80000</v>
          </cell>
          <cell r="AD43">
            <v>10000</v>
          </cell>
          <cell r="AE43">
            <v>3000</v>
          </cell>
          <cell r="AF43">
            <v>102000</v>
          </cell>
          <cell r="AG43">
            <v>104960</v>
          </cell>
          <cell r="AH43">
            <v>7200</v>
          </cell>
          <cell r="AI43">
            <v>120000</v>
          </cell>
          <cell r="AJ43">
            <v>162264</v>
          </cell>
          <cell r="AK43">
            <v>61000</v>
          </cell>
          <cell r="AL43">
            <v>0</v>
          </cell>
          <cell r="AM43">
            <v>0</v>
          </cell>
          <cell r="AN43">
            <v>0</v>
          </cell>
        </row>
        <row r="44">
          <cell r="F44">
            <v>21490000</v>
          </cell>
          <cell r="J44">
            <v>0</v>
          </cell>
          <cell r="K44">
            <v>240000</v>
          </cell>
          <cell r="L44">
            <v>43200</v>
          </cell>
          <cell r="M44">
            <v>4400</v>
          </cell>
          <cell r="N44">
            <v>8800</v>
          </cell>
          <cell r="O44">
            <v>18480</v>
          </cell>
          <cell r="P44">
            <v>17400</v>
          </cell>
          <cell r="Q44">
            <v>5000</v>
          </cell>
          <cell r="S44">
            <v>1100</v>
          </cell>
          <cell r="U44">
            <v>164250</v>
          </cell>
          <cell r="V44">
            <v>0</v>
          </cell>
          <cell r="W44">
            <v>0</v>
          </cell>
          <cell r="X44">
            <v>288</v>
          </cell>
          <cell r="AC44">
            <v>80000</v>
          </cell>
          <cell r="AD44">
            <v>10000</v>
          </cell>
          <cell r="AE44">
            <v>3000</v>
          </cell>
          <cell r="AF44">
            <v>102000</v>
          </cell>
          <cell r="AG44">
            <v>58200</v>
          </cell>
          <cell r="AH44">
            <v>7200</v>
          </cell>
          <cell r="AI44">
            <v>120000</v>
          </cell>
          <cell r="AJ44">
            <v>24255</v>
          </cell>
          <cell r="AK44">
            <v>5000</v>
          </cell>
          <cell r="AL44">
            <v>0</v>
          </cell>
          <cell r="AM44">
            <v>0</v>
          </cell>
          <cell r="AN44">
            <v>0</v>
          </cell>
        </row>
        <row r="45">
          <cell r="F45">
            <v>21243000</v>
          </cell>
          <cell r="J45">
            <v>6000</v>
          </cell>
          <cell r="K45">
            <v>240000</v>
          </cell>
          <cell r="L45">
            <v>43200</v>
          </cell>
          <cell r="M45">
            <v>13200</v>
          </cell>
          <cell r="N45">
            <v>26400</v>
          </cell>
          <cell r="O45">
            <v>18480</v>
          </cell>
          <cell r="P45">
            <v>17400</v>
          </cell>
          <cell r="Q45">
            <v>5000</v>
          </cell>
          <cell r="S45">
            <v>3300</v>
          </cell>
          <cell r="U45">
            <v>164250</v>
          </cell>
          <cell r="V45">
            <v>0</v>
          </cell>
          <cell r="W45">
            <v>0</v>
          </cell>
          <cell r="X45">
            <v>0</v>
          </cell>
          <cell r="AC45">
            <v>80000</v>
          </cell>
          <cell r="AD45">
            <v>10000</v>
          </cell>
          <cell r="AE45">
            <v>3000</v>
          </cell>
          <cell r="AF45">
            <v>102000</v>
          </cell>
          <cell r="AG45">
            <v>114960</v>
          </cell>
          <cell r="AH45">
            <v>7200</v>
          </cell>
          <cell r="AI45">
            <v>120000</v>
          </cell>
          <cell r="AJ45">
            <v>135480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F46">
            <v>111958672</v>
          </cell>
          <cell r="J46">
            <v>24000</v>
          </cell>
          <cell r="K46">
            <v>240000</v>
          </cell>
          <cell r="L46">
            <v>266400</v>
          </cell>
          <cell r="M46">
            <v>76500</v>
          </cell>
          <cell r="N46">
            <v>153000</v>
          </cell>
          <cell r="O46">
            <v>49210</v>
          </cell>
          <cell r="P46">
            <v>29800</v>
          </cell>
          <cell r="Q46">
            <v>5000</v>
          </cell>
          <cell r="S46">
            <v>20425</v>
          </cell>
          <cell r="U46">
            <v>164250</v>
          </cell>
          <cell r="V46">
            <v>28500</v>
          </cell>
          <cell r="W46">
            <v>0</v>
          </cell>
          <cell r="X46">
            <v>1440</v>
          </cell>
          <cell r="AA46">
            <v>13000</v>
          </cell>
          <cell r="AC46">
            <v>200000</v>
          </cell>
          <cell r="AD46">
            <v>10000</v>
          </cell>
          <cell r="AE46">
            <v>3000</v>
          </cell>
          <cell r="AF46">
            <v>493000</v>
          </cell>
          <cell r="AG46">
            <v>348800</v>
          </cell>
          <cell r="AH46">
            <v>16000</v>
          </cell>
          <cell r="AI46">
            <v>800000</v>
          </cell>
          <cell r="AJ46">
            <v>153629</v>
          </cell>
          <cell r="AK46">
            <v>100000</v>
          </cell>
          <cell r="AL46">
            <v>0</v>
          </cell>
          <cell r="AM46">
            <v>0</v>
          </cell>
          <cell r="AN46">
            <v>0</v>
          </cell>
        </row>
        <row r="47">
          <cell r="F47">
            <v>42313232</v>
          </cell>
          <cell r="J47">
            <v>12000</v>
          </cell>
          <cell r="K47">
            <v>240000</v>
          </cell>
          <cell r="L47">
            <v>93600</v>
          </cell>
          <cell r="M47">
            <v>16500</v>
          </cell>
          <cell r="N47">
            <v>33000</v>
          </cell>
          <cell r="O47">
            <v>25930</v>
          </cell>
          <cell r="P47">
            <v>20200</v>
          </cell>
          <cell r="Q47">
            <v>5000</v>
          </cell>
          <cell r="S47">
            <v>4225</v>
          </cell>
          <cell r="U47">
            <v>164250</v>
          </cell>
          <cell r="V47">
            <v>11400</v>
          </cell>
          <cell r="W47">
            <v>0</v>
          </cell>
          <cell r="X47">
            <v>144</v>
          </cell>
          <cell r="AA47">
            <v>13000</v>
          </cell>
          <cell r="AC47">
            <v>120000</v>
          </cell>
          <cell r="AD47">
            <v>10000</v>
          </cell>
          <cell r="AE47">
            <v>3000</v>
          </cell>
          <cell r="AF47">
            <v>170000</v>
          </cell>
          <cell r="AG47">
            <v>134960</v>
          </cell>
          <cell r="AH47">
            <v>10800</v>
          </cell>
          <cell r="AI47">
            <v>275000</v>
          </cell>
          <cell r="AJ47">
            <v>109553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  <row r="48">
          <cell r="F48">
            <v>23112000</v>
          </cell>
          <cell r="J48">
            <v>0</v>
          </cell>
          <cell r="K48">
            <v>240000</v>
          </cell>
          <cell r="L48">
            <v>50400</v>
          </cell>
          <cell r="M48">
            <v>7000</v>
          </cell>
          <cell r="N48">
            <v>14000</v>
          </cell>
          <cell r="O48">
            <v>19560</v>
          </cell>
          <cell r="P48">
            <v>17800</v>
          </cell>
          <cell r="Q48">
            <v>5000</v>
          </cell>
          <cell r="S48">
            <v>2200</v>
          </cell>
          <cell r="U48">
            <v>164250</v>
          </cell>
          <cell r="V48">
            <v>0</v>
          </cell>
          <cell r="W48">
            <v>0</v>
          </cell>
          <cell r="X48">
            <v>288</v>
          </cell>
          <cell r="AA48">
            <v>10000</v>
          </cell>
          <cell r="AC48">
            <v>80000</v>
          </cell>
          <cell r="AD48">
            <v>10000</v>
          </cell>
          <cell r="AE48">
            <v>3000</v>
          </cell>
          <cell r="AF48">
            <v>102000</v>
          </cell>
          <cell r="AG48">
            <v>104960</v>
          </cell>
          <cell r="AH48">
            <v>7200</v>
          </cell>
          <cell r="AI48">
            <v>150000</v>
          </cell>
          <cell r="AJ48">
            <v>34168</v>
          </cell>
          <cell r="AK48">
            <v>10000</v>
          </cell>
          <cell r="AL48">
            <v>0</v>
          </cell>
          <cell r="AM48">
            <v>0</v>
          </cell>
          <cell r="AN48">
            <v>0</v>
          </cell>
        </row>
        <row r="49">
          <cell r="F49">
            <v>33034056</v>
          </cell>
          <cell r="J49">
            <v>6000</v>
          </cell>
          <cell r="K49">
            <v>240000</v>
          </cell>
          <cell r="L49">
            <v>72000</v>
          </cell>
          <cell r="M49">
            <v>10000</v>
          </cell>
          <cell r="N49">
            <v>20000</v>
          </cell>
          <cell r="O49">
            <v>22800</v>
          </cell>
          <cell r="P49">
            <v>19000</v>
          </cell>
          <cell r="Q49">
            <v>5000</v>
          </cell>
          <cell r="S49">
            <v>3050</v>
          </cell>
          <cell r="U49">
            <v>164250</v>
          </cell>
          <cell r="V49">
            <v>5700</v>
          </cell>
          <cell r="W49">
            <v>0</v>
          </cell>
          <cell r="X49">
            <v>1008</v>
          </cell>
          <cell r="AA49">
            <v>10000</v>
          </cell>
          <cell r="AC49">
            <v>80000</v>
          </cell>
          <cell r="AD49">
            <v>10000</v>
          </cell>
          <cell r="AE49">
            <v>3000</v>
          </cell>
          <cell r="AF49">
            <v>119000</v>
          </cell>
          <cell r="AG49">
            <v>108200</v>
          </cell>
          <cell r="AH49">
            <v>7200</v>
          </cell>
          <cell r="AI49">
            <v>180000</v>
          </cell>
          <cell r="AJ49">
            <v>61504</v>
          </cell>
          <cell r="AK49">
            <v>10000</v>
          </cell>
          <cell r="AL49">
            <v>0</v>
          </cell>
          <cell r="AM49">
            <v>10000</v>
          </cell>
          <cell r="AN49">
            <v>0</v>
          </cell>
        </row>
        <row r="50">
          <cell r="F50">
            <v>55094516</v>
          </cell>
          <cell r="J50">
            <v>6000</v>
          </cell>
          <cell r="K50">
            <v>240000</v>
          </cell>
          <cell r="L50">
            <v>129600</v>
          </cell>
          <cell r="M50">
            <v>33400</v>
          </cell>
          <cell r="N50">
            <v>66800</v>
          </cell>
          <cell r="O50">
            <v>30780</v>
          </cell>
          <cell r="P50">
            <v>22200</v>
          </cell>
          <cell r="Q50">
            <v>5000</v>
          </cell>
          <cell r="S50">
            <v>9000</v>
          </cell>
          <cell r="U50">
            <v>164250</v>
          </cell>
          <cell r="V50">
            <v>22800</v>
          </cell>
          <cell r="W50">
            <v>0</v>
          </cell>
          <cell r="X50">
            <v>1296</v>
          </cell>
          <cell r="AA50">
            <v>10000</v>
          </cell>
          <cell r="AC50">
            <v>120000</v>
          </cell>
          <cell r="AD50">
            <v>10000</v>
          </cell>
          <cell r="AE50">
            <v>3000</v>
          </cell>
          <cell r="AF50">
            <v>272000</v>
          </cell>
          <cell r="AG50">
            <v>184960</v>
          </cell>
          <cell r="AH50">
            <v>7200</v>
          </cell>
          <cell r="AI50">
            <v>450000</v>
          </cell>
          <cell r="AJ50">
            <v>187226</v>
          </cell>
          <cell r="AK50">
            <v>50000</v>
          </cell>
          <cell r="AL50">
            <v>0</v>
          </cell>
          <cell r="AM50">
            <v>0</v>
          </cell>
          <cell r="AN50">
            <v>0</v>
          </cell>
        </row>
        <row r="51">
          <cell r="F51">
            <v>46328932</v>
          </cell>
          <cell r="J51">
            <v>12000</v>
          </cell>
          <cell r="K51">
            <v>240000</v>
          </cell>
          <cell r="L51">
            <v>108000</v>
          </cell>
          <cell r="M51">
            <v>34600</v>
          </cell>
          <cell r="N51">
            <v>69200</v>
          </cell>
          <cell r="O51">
            <v>27870</v>
          </cell>
          <cell r="P51">
            <v>21000</v>
          </cell>
          <cell r="Q51">
            <v>5000</v>
          </cell>
          <cell r="S51">
            <v>9125</v>
          </cell>
          <cell r="U51">
            <v>164250</v>
          </cell>
          <cell r="V51">
            <v>0</v>
          </cell>
          <cell r="W51">
            <v>0</v>
          </cell>
          <cell r="X51">
            <v>1152</v>
          </cell>
          <cell r="AA51">
            <v>10000</v>
          </cell>
          <cell r="AC51">
            <v>120000</v>
          </cell>
          <cell r="AD51">
            <v>10000</v>
          </cell>
          <cell r="AE51">
            <v>3000</v>
          </cell>
          <cell r="AF51">
            <v>238000</v>
          </cell>
          <cell r="AG51">
            <v>184960</v>
          </cell>
          <cell r="AH51">
            <v>7200</v>
          </cell>
          <cell r="AI51">
            <v>375000</v>
          </cell>
          <cell r="AJ51">
            <v>80086</v>
          </cell>
          <cell r="AK51">
            <v>5000</v>
          </cell>
          <cell r="AL51">
            <v>0</v>
          </cell>
          <cell r="AM51">
            <v>0</v>
          </cell>
          <cell r="AN51">
            <v>0</v>
          </cell>
        </row>
        <row r="52">
          <cell r="F52">
            <v>25895000</v>
          </cell>
          <cell r="J52">
            <v>12000</v>
          </cell>
          <cell r="K52">
            <v>240000</v>
          </cell>
          <cell r="L52">
            <v>57600</v>
          </cell>
          <cell r="M52">
            <v>6700</v>
          </cell>
          <cell r="N52">
            <v>13400</v>
          </cell>
          <cell r="O52">
            <v>20640</v>
          </cell>
          <cell r="P52">
            <v>18200</v>
          </cell>
          <cell r="Q52">
            <v>5000</v>
          </cell>
          <cell r="S52">
            <v>2475</v>
          </cell>
          <cell r="U52">
            <v>164250</v>
          </cell>
          <cell r="V52">
            <v>0</v>
          </cell>
          <cell r="W52">
            <v>0</v>
          </cell>
          <cell r="X52">
            <v>0</v>
          </cell>
          <cell r="AA52">
            <v>10000</v>
          </cell>
          <cell r="AC52">
            <v>80000</v>
          </cell>
          <cell r="AD52">
            <v>10000</v>
          </cell>
          <cell r="AE52">
            <v>3000</v>
          </cell>
          <cell r="AF52">
            <v>102000</v>
          </cell>
          <cell r="AG52">
            <v>104960</v>
          </cell>
          <cell r="AH52">
            <v>7200</v>
          </cell>
          <cell r="AI52">
            <v>180000</v>
          </cell>
          <cell r="AJ52">
            <v>117707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</row>
        <row r="53">
          <cell r="F53">
            <v>19917374</v>
          </cell>
          <cell r="J53">
            <v>6000</v>
          </cell>
          <cell r="K53">
            <v>240000</v>
          </cell>
          <cell r="L53">
            <v>43200</v>
          </cell>
          <cell r="M53">
            <v>3200</v>
          </cell>
          <cell r="N53">
            <v>6400</v>
          </cell>
          <cell r="O53">
            <v>18480</v>
          </cell>
          <cell r="P53">
            <v>17400</v>
          </cell>
          <cell r="Q53">
            <v>5000</v>
          </cell>
          <cell r="S53">
            <v>800</v>
          </cell>
          <cell r="U53">
            <v>164250</v>
          </cell>
          <cell r="V53">
            <v>0</v>
          </cell>
          <cell r="W53">
            <v>0</v>
          </cell>
          <cell r="X53">
            <v>2304</v>
          </cell>
          <cell r="AC53">
            <v>80000</v>
          </cell>
          <cell r="AD53">
            <v>10000</v>
          </cell>
          <cell r="AE53">
            <v>3000</v>
          </cell>
          <cell r="AF53">
            <v>102000</v>
          </cell>
          <cell r="AG53">
            <v>58200</v>
          </cell>
          <cell r="AH53">
            <v>3600</v>
          </cell>
          <cell r="AI53">
            <v>220000</v>
          </cell>
          <cell r="AJ53">
            <v>74473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144767000</v>
          </cell>
          <cell r="G54">
            <v>1413446</v>
          </cell>
          <cell r="J54">
            <v>18000</v>
          </cell>
          <cell r="K54">
            <v>240000</v>
          </cell>
          <cell r="L54">
            <v>374400</v>
          </cell>
          <cell r="M54">
            <v>94800</v>
          </cell>
          <cell r="N54">
            <v>189600</v>
          </cell>
          <cell r="O54">
            <v>60520</v>
          </cell>
          <cell r="P54">
            <v>35800</v>
          </cell>
          <cell r="Q54">
            <v>5000</v>
          </cell>
          <cell r="S54">
            <v>25375</v>
          </cell>
          <cell r="U54">
            <v>164250</v>
          </cell>
          <cell r="V54">
            <v>74100</v>
          </cell>
          <cell r="W54">
            <v>0</v>
          </cell>
          <cell r="X54">
            <v>4032</v>
          </cell>
          <cell r="Z54">
            <v>567714</v>
          </cell>
          <cell r="AA54">
            <v>13000</v>
          </cell>
          <cell r="AC54">
            <v>200000</v>
          </cell>
          <cell r="AD54">
            <v>10000</v>
          </cell>
          <cell r="AE54">
            <v>3000</v>
          </cell>
          <cell r="AF54">
            <v>731000</v>
          </cell>
          <cell r="AG54">
            <v>314864</v>
          </cell>
          <cell r="AH54">
            <v>10800</v>
          </cell>
          <cell r="AI54">
            <v>1275000</v>
          </cell>
          <cell r="AJ54">
            <v>235835</v>
          </cell>
          <cell r="AK54">
            <v>30000</v>
          </cell>
          <cell r="AL54">
            <v>0</v>
          </cell>
          <cell r="AM54">
            <v>0</v>
          </cell>
          <cell r="AN54">
            <v>0</v>
          </cell>
        </row>
        <row r="55">
          <cell r="F55">
            <v>29518000</v>
          </cell>
          <cell r="J55">
            <v>6000</v>
          </cell>
          <cell r="K55">
            <v>240000</v>
          </cell>
          <cell r="L55">
            <v>64800</v>
          </cell>
          <cell r="M55">
            <v>13600</v>
          </cell>
          <cell r="N55">
            <v>27200</v>
          </cell>
          <cell r="O55">
            <v>21720</v>
          </cell>
          <cell r="P55">
            <v>18600</v>
          </cell>
          <cell r="Q55">
            <v>5000</v>
          </cell>
          <cell r="S55">
            <v>4600</v>
          </cell>
          <cell r="U55">
            <v>164250</v>
          </cell>
          <cell r="V55">
            <v>0</v>
          </cell>
          <cell r="W55">
            <v>20000</v>
          </cell>
          <cell r="X55">
            <v>720</v>
          </cell>
          <cell r="AA55">
            <v>13000</v>
          </cell>
          <cell r="AC55">
            <v>80000</v>
          </cell>
          <cell r="AD55">
            <v>10000</v>
          </cell>
          <cell r="AE55">
            <v>3000</v>
          </cell>
          <cell r="AF55">
            <v>102000</v>
          </cell>
          <cell r="AG55">
            <v>108200</v>
          </cell>
          <cell r="AH55">
            <v>7200</v>
          </cell>
          <cell r="AI55">
            <v>180000</v>
          </cell>
          <cell r="AJ55">
            <v>234100</v>
          </cell>
          <cell r="AK55">
            <v>2000</v>
          </cell>
          <cell r="AL55">
            <v>0</v>
          </cell>
          <cell r="AM55">
            <v>8000</v>
          </cell>
          <cell r="AN55">
            <v>0</v>
          </cell>
        </row>
        <row r="56">
          <cell r="F56">
            <v>43784315</v>
          </cell>
          <cell r="J56">
            <v>18000</v>
          </cell>
          <cell r="K56">
            <v>240000</v>
          </cell>
          <cell r="L56">
            <v>100800</v>
          </cell>
          <cell r="M56">
            <v>24500</v>
          </cell>
          <cell r="N56">
            <v>49000</v>
          </cell>
          <cell r="O56">
            <v>26900</v>
          </cell>
          <cell r="P56">
            <v>20600</v>
          </cell>
          <cell r="Q56">
            <v>5000</v>
          </cell>
          <cell r="S56">
            <v>6650</v>
          </cell>
          <cell r="U56">
            <v>164250</v>
          </cell>
          <cell r="V56">
            <v>0</v>
          </cell>
          <cell r="W56">
            <v>0</v>
          </cell>
          <cell r="X56">
            <v>1008</v>
          </cell>
          <cell r="AA56">
            <v>13000</v>
          </cell>
          <cell r="AC56">
            <v>120000</v>
          </cell>
          <cell r="AD56">
            <v>10000</v>
          </cell>
          <cell r="AE56">
            <v>3000</v>
          </cell>
          <cell r="AF56">
            <v>204000</v>
          </cell>
          <cell r="AG56">
            <v>184960</v>
          </cell>
          <cell r="AH56">
            <v>14400</v>
          </cell>
          <cell r="AI56">
            <v>350000</v>
          </cell>
          <cell r="AJ56">
            <v>179677</v>
          </cell>
          <cell r="AK56">
            <v>20000</v>
          </cell>
          <cell r="AL56">
            <v>0</v>
          </cell>
          <cell r="AM56">
            <v>10000</v>
          </cell>
          <cell r="AN56">
            <v>0</v>
          </cell>
        </row>
        <row r="57">
          <cell r="F57">
            <v>19318149</v>
          </cell>
          <cell r="J57">
            <v>6000</v>
          </cell>
          <cell r="K57">
            <v>240000</v>
          </cell>
          <cell r="L57">
            <v>43200</v>
          </cell>
          <cell r="M57">
            <v>2400</v>
          </cell>
          <cell r="N57">
            <v>4800</v>
          </cell>
          <cell r="O57">
            <v>18480</v>
          </cell>
          <cell r="P57">
            <v>17400</v>
          </cell>
          <cell r="Q57">
            <v>5000</v>
          </cell>
          <cell r="S57">
            <v>600</v>
          </cell>
          <cell r="U57">
            <v>164250</v>
          </cell>
          <cell r="V57">
            <v>0</v>
          </cell>
          <cell r="W57">
            <v>0</v>
          </cell>
          <cell r="X57">
            <v>288</v>
          </cell>
          <cell r="AC57">
            <v>80000</v>
          </cell>
          <cell r="AD57">
            <v>10000</v>
          </cell>
          <cell r="AE57">
            <v>3000</v>
          </cell>
          <cell r="AF57">
            <v>102000</v>
          </cell>
          <cell r="AG57">
            <v>84960</v>
          </cell>
          <cell r="AH57">
            <v>3600</v>
          </cell>
          <cell r="AI57">
            <v>120000</v>
          </cell>
          <cell r="AJ57">
            <v>181968</v>
          </cell>
          <cell r="AK57">
            <v>10000</v>
          </cell>
          <cell r="AL57">
            <v>0</v>
          </cell>
          <cell r="AM57">
            <v>0</v>
          </cell>
          <cell r="AN57">
            <v>0</v>
          </cell>
        </row>
        <row r="58">
          <cell r="F58">
            <v>26073686</v>
          </cell>
          <cell r="J58">
            <v>6000</v>
          </cell>
          <cell r="K58">
            <v>240000</v>
          </cell>
          <cell r="L58">
            <v>57600</v>
          </cell>
          <cell r="M58">
            <v>3800</v>
          </cell>
          <cell r="N58">
            <v>7600</v>
          </cell>
          <cell r="O58">
            <v>20640</v>
          </cell>
          <cell r="P58">
            <v>18200</v>
          </cell>
          <cell r="Q58">
            <v>5000</v>
          </cell>
          <cell r="S58">
            <v>1400</v>
          </cell>
          <cell r="U58">
            <v>164250</v>
          </cell>
          <cell r="V58">
            <v>5700</v>
          </cell>
          <cell r="W58">
            <v>0</v>
          </cell>
          <cell r="X58">
            <v>0</v>
          </cell>
          <cell r="Y58">
            <v>10000</v>
          </cell>
          <cell r="AA58">
            <v>10000</v>
          </cell>
          <cell r="AC58">
            <v>80000</v>
          </cell>
          <cell r="AD58">
            <v>10000</v>
          </cell>
          <cell r="AE58">
            <v>3000</v>
          </cell>
          <cell r="AF58">
            <v>111000</v>
          </cell>
          <cell r="AG58">
            <v>84960</v>
          </cell>
          <cell r="AH58">
            <v>3600</v>
          </cell>
          <cell r="AI58">
            <v>150000</v>
          </cell>
          <cell r="AJ58">
            <v>12094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F59">
            <v>120014579</v>
          </cell>
          <cell r="J59">
            <v>18000</v>
          </cell>
          <cell r="K59">
            <v>240000</v>
          </cell>
          <cell r="L59">
            <v>280800</v>
          </cell>
          <cell r="M59">
            <v>90600</v>
          </cell>
          <cell r="N59">
            <v>181200</v>
          </cell>
          <cell r="O59">
            <v>51150</v>
          </cell>
          <cell r="P59">
            <v>30600</v>
          </cell>
          <cell r="Q59">
            <v>5000</v>
          </cell>
          <cell r="S59">
            <v>24075</v>
          </cell>
          <cell r="U59">
            <v>164250</v>
          </cell>
          <cell r="V59">
            <v>5700</v>
          </cell>
          <cell r="W59">
            <v>0</v>
          </cell>
          <cell r="X59">
            <v>2880</v>
          </cell>
          <cell r="Y59">
            <v>10000</v>
          </cell>
          <cell r="AA59">
            <v>13000</v>
          </cell>
          <cell r="AC59">
            <v>200000</v>
          </cell>
          <cell r="AD59">
            <v>10000</v>
          </cell>
          <cell r="AE59">
            <v>3000</v>
          </cell>
          <cell r="AF59">
            <v>604000</v>
          </cell>
          <cell r="AG59">
            <v>314864</v>
          </cell>
          <cell r="AH59">
            <v>18000</v>
          </cell>
          <cell r="AI59">
            <v>950000</v>
          </cell>
          <cell r="AJ59">
            <v>553284</v>
          </cell>
          <cell r="AK59">
            <v>80000</v>
          </cell>
          <cell r="AL59">
            <v>0</v>
          </cell>
          <cell r="AM59">
            <v>20000</v>
          </cell>
          <cell r="AN59">
            <v>0</v>
          </cell>
        </row>
        <row r="60">
          <cell r="F60">
            <v>35790762</v>
          </cell>
          <cell r="J60">
            <v>18000</v>
          </cell>
          <cell r="K60">
            <v>240000</v>
          </cell>
          <cell r="L60">
            <v>72000</v>
          </cell>
          <cell r="M60">
            <v>16000</v>
          </cell>
          <cell r="N60">
            <v>32000</v>
          </cell>
          <cell r="O60">
            <v>22800</v>
          </cell>
          <cell r="P60">
            <v>19000</v>
          </cell>
          <cell r="Q60">
            <v>5000</v>
          </cell>
          <cell r="S60">
            <v>4825</v>
          </cell>
          <cell r="U60">
            <v>164250</v>
          </cell>
          <cell r="V60">
            <v>0</v>
          </cell>
          <cell r="W60">
            <v>0</v>
          </cell>
          <cell r="X60">
            <v>0</v>
          </cell>
          <cell r="AA60">
            <v>10000</v>
          </cell>
          <cell r="AC60">
            <v>80000</v>
          </cell>
          <cell r="AD60">
            <v>10000</v>
          </cell>
          <cell r="AE60">
            <v>3000</v>
          </cell>
          <cell r="AF60">
            <v>136000</v>
          </cell>
          <cell r="AG60">
            <v>108200</v>
          </cell>
          <cell r="AH60">
            <v>7200</v>
          </cell>
          <cell r="AI60">
            <v>250000</v>
          </cell>
          <cell r="AJ60">
            <v>258569</v>
          </cell>
          <cell r="AK60">
            <v>10000</v>
          </cell>
          <cell r="AL60">
            <v>0</v>
          </cell>
          <cell r="AM60">
            <v>0</v>
          </cell>
          <cell r="AN60">
            <v>0</v>
          </cell>
        </row>
        <row r="61">
          <cell r="F61">
            <v>19801000</v>
          </cell>
          <cell r="J61">
            <v>6000</v>
          </cell>
          <cell r="K61">
            <v>240000</v>
          </cell>
          <cell r="L61">
            <v>43200</v>
          </cell>
          <cell r="M61">
            <v>4600</v>
          </cell>
          <cell r="N61">
            <v>9200</v>
          </cell>
          <cell r="O61">
            <v>18480</v>
          </cell>
          <cell r="P61">
            <v>17400</v>
          </cell>
          <cell r="Q61">
            <v>5000</v>
          </cell>
          <cell r="S61">
            <v>1150</v>
          </cell>
          <cell r="U61">
            <v>164250</v>
          </cell>
          <cell r="V61">
            <v>0</v>
          </cell>
          <cell r="W61">
            <v>0</v>
          </cell>
          <cell r="X61">
            <v>144</v>
          </cell>
          <cell r="AC61">
            <v>80000</v>
          </cell>
          <cell r="AD61">
            <v>10000</v>
          </cell>
          <cell r="AE61">
            <v>3000</v>
          </cell>
          <cell r="AF61">
            <v>102000</v>
          </cell>
          <cell r="AG61">
            <v>58200</v>
          </cell>
          <cell r="AH61">
            <v>3600</v>
          </cell>
          <cell r="AI61">
            <v>120000</v>
          </cell>
          <cell r="AJ61">
            <v>93422</v>
          </cell>
          <cell r="AK61">
            <v>10000</v>
          </cell>
          <cell r="AL61">
            <v>0</v>
          </cell>
          <cell r="AM61">
            <v>0</v>
          </cell>
          <cell r="AN61">
            <v>0</v>
          </cell>
        </row>
        <row r="62">
          <cell r="F62">
            <v>20183000</v>
          </cell>
          <cell r="J62">
            <v>0</v>
          </cell>
          <cell r="K62">
            <v>240000</v>
          </cell>
          <cell r="L62">
            <v>43200</v>
          </cell>
          <cell r="M62">
            <v>1700</v>
          </cell>
          <cell r="N62">
            <v>3400</v>
          </cell>
          <cell r="O62">
            <v>18480</v>
          </cell>
          <cell r="P62">
            <v>17400</v>
          </cell>
          <cell r="Q62">
            <v>5000</v>
          </cell>
          <cell r="S62">
            <v>425</v>
          </cell>
          <cell r="U62">
            <v>164250</v>
          </cell>
          <cell r="V62">
            <v>0</v>
          </cell>
          <cell r="W62">
            <v>0</v>
          </cell>
          <cell r="X62">
            <v>0</v>
          </cell>
          <cell r="AC62">
            <v>80000</v>
          </cell>
          <cell r="AD62">
            <v>10000</v>
          </cell>
          <cell r="AE62">
            <v>3000</v>
          </cell>
          <cell r="AF62">
            <v>102000</v>
          </cell>
          <cell r="AG62">
            <v>58200</v>
          </cell>
          <cell r="AH62">
            <v>3600</v>
          </cell>
          <cell r="AI62">
            <v>120000</v>
          </cell>
          <cell r="AJ62">
            <v>31362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</row>
        <row r="63">
          <cell r="F63">
            <v>62536297</v>
          </cell>
          <cell r="J63">
            <v>0</v>
          </cell>
          <cell r="K63">
            <v>240000</v>
          </cell>
          <cell r="L63">
            <v>151200</v>
          </cell>
          <cell r="M63">
            <v>46500</v>
          </cell>
          <cell r="N63">
            <v>93000</v>
          </cell>
          <cell r="O63">
            <v>33690</v>
          </cell>
          <cell r="P63">
            <v>23400</v>
          </cell>
          <cell r="Q63">
            <v>5000</v>
          </cell>
          <cell r="S63">
            <v>12925</v>
          </cell>
          <cell r="U63">
            <v>164250</v>
          </cell>
          <cell r="V63">
            <v>0</v>
          </cell>
          <cell r="W63">
            <v>0</v>
          </cell>
          <cell r="X63">
            <v>1296</v>
          </cell>
          <cell r="AA63">
            <v>10000</v>
          </cell>
          <cell r="AC63">
            <v>120000</v>
          </cell>
          <cell r="AD63">
            <v>10000</v>
          </cell>
          <cell r="AE63">
            <v>3000</v>
          </cell>
          <cell r="AF63">
            <v>306000</v>
          </cell>
          <cell r="AG63">
            <v>264864</v>
          </cell>
          <cell r="AH63">
            <v>10800</v>
          </cell>
          <cell r="AI63">
            <v>525000</v>
          </cell>
          <cell r="AJ63">
            <v>279048</v>
          </cell>
          <cell r="AK63">
            <v>40000</v>
          </cell>
          <cell r="AL63">
            <v>0</v>
          </cell>
          <cell r="AM63">
            <v>20000</v>
          </cell>
          <cell r="AN63">
            <v>0</v>
          </cell>
        </row>
        <row r="64">
          <cell r="F64">
            <v>41301000</v>
          </cell>
          <cell r="J64">
            <v>12000</v>
          </cell>
          <cell r="K64">
            <v>240000</v>
          </cell>
          <cell r="L64">
            <v>108000</v>
          </cell>
          <cell r="M64">
            <v>22700</v>
          </cell>
          <cell r="N64">
            <v>45400</v>
          </cell>
          <cell r="O64">
            <v>27870</v>
          </cell>
          <cell r="P64">
            <v>21000</v>
          </cell>
          <cell r="Q64">
            <v>5000</v>
          </cell>
          <cell r="S64">
            <v>6550</v>
          </cell>
          <cell r="U64">
            <v>164250</v>
          </cell>
          <cell r="V64">
            <v>5700</v>
          </cell>
          <cell r="W64">
            <v>0</v>
          </cell>
          <cell r="X64">
            <v>720</v>
          </cell>
          <cell r="AA64">
            <v>10000</v>
          </cell>
          <cell r="AC64">
            <v>120000</v>
          </cell>
          <cell r="AD64">
            <v>10000</v>
          </cell>
          <cell r="AE64">
            <v>3000</v>
          </cell>
          <cell r="AF64">
            <v>204000</v>
          </cell>
          <cell r="AG64">
            <v>154960</v>
          </cell>
          <cell r="AH64">
            <v>7200</v>
          </cell>
          <cell r="AI64">
            <v>350000</v>
          </cell>
          <cell r="AJ64">
            <v>95719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F65">
            <v>55415749</v>
          </cell>
          <cell r="J65">
            <v>12000</v>
          </cell>
          <cell r="K65">
            <v>240000</v>
          </cell>
          <cell r="L65">
            <v>122400</v>
          </cell>
          <cell r="M65">
            <v>37800</v>
          </cell>
          <cell r="N65">
            <v>75600</v>
          </cell>
          <cell r="O65">
            <v>29810</v>
          </cell>
          <cell r="P65">
            <v>21800</v>
          </cell>
          <cell r="Q65">
            <v>5000</v>
          </cell>
          <cell r="S65">
            <v>9450</v>
          </cell>
          <cell r="U65">
            <v>164250</v>
          </cell>
          <cell r="V65">
            <v>0</v>
          </cell>
          <cell r="W65">
            <v>0</v>
          </cell>
          <cell r="X65">
            <v>1008</v>
          </cell>
          <cell r="AC65">
            <v>120000</v>
          </cell>
          <cell r="AD65">
            <v>10000</v>
          </cell>
          <cell r="AE65">
            <v>3000</v>
          </cell>
          <cell r="AF65">
            <v>289000</v>
          </cell>
          <cell r="AG65">
            <v>204960</v>
          </cell>
          <cell r="AH65">
            <v>7200</v>
          </cell>
          <cell r="AI65">
            <v>425000</v>
          </cell>
          <cell r="AJ65">
            <v>78194</v>
          </cell>
          <cell r="AK65">
            <v>30000</v>
          </cell>
          <cell r="AL65">
            <v>0</v>
          </cell>
          <cell r="AM65">
            <v>10000</v>
          </cell>
          <cell r="AN65">
            <v>0</v>
          </cell>
        </row>
        <row r="66">
          <cell r="F66">
            <v>37248402</v>
          </cell>
          <cell r="J66">
            <v>12000</v>
          </cell>
          <cell r="K66">
            <v>240000</v>
          </cell>
          <cell r="L66">
            <v>86400</v>
          </cell>
          <cell r="M66">
            <v>15300</v>
          </cell>
          <cell r="N66">
            <v>30600</v>
          </cell>
          <cell r="O66">
            <v>24960</v>
          </cell>
          <cell r="P66">
            <v>19800</v>
          </cell>
          <cell r="Q66">
            <v>5000</v>
          </cell>
          <cell r="S66">
            <v>4950</v>
          </cell>
          <cell r="U66">
            <v>164250</v>
          </cell>
          <cell r="V66">
            <v>5700</v>
          </cell>
          <cell r="W66">
            <v>0</v>
          </cell>
          <cell r="X66">
            <v>1440</v>
          </cell>
          <cell r="Y66">
            <v>10000</v>
          </cell>
          <cell r="AA66">
            <v>10000</v>
          </cell>
          <cell r="AC66">
            <v>80000</v>
          </cell>
          <cell r="AD66">
            <v>10000</v>
          </cell>
          <cell r="AE66">
            <v>3000</v>
          </cell>
          <cell r="AF66">
            <v>145000</v>
          </cell>
          <cell r="AG66">
            <v>134960</v>
          </cell>
          <cell r="AH66">
            <v>7200</v>
          </cell>
          <cell r="AI66">
            <v>275000</v>
          </cell>
          <cell r="AJ66">
            <v>90362</v>
          </cell>
          <cell r="AK66">
            <v>15000</v>
          </cell>
          <cell r="AL66">
            <v>0</v>
          </cell>
          <cell r="AM66">
            <v>10000</v>
          </cell>
          <cell r="AN66">
            <v>0</v>
          </cell>
        </row>
        <row r="67">
          <cell r="F67">
            <v>29264000</v>
          </cell>
          <cell r="J67">
            <v>0</v>
          </cell>
          <cell r="K67">
            <v>240000</v>
          </cell>
          <cell r="L67">
            <v>64800</v>
          </cell>
          <cell r="M67">
            <v>5700</v>
          </cell>
          <cell r="N67">
            <v>11400</v>
          </cell>
          <cell r="O67">
            <v>21720</v>
          </cell>
          <cell r="P67">
            <v>18600</v>
          </cell>
          <cell r="Q67">
            <v>5000</v>
          </cell>
          <cell r="S67">
            <v>2000</v>
          </cell>
          <cell r="U67">
            <v>164250</v>
          </cell>
          <cell r="V67">
            <v>5700</v>
          </cell>
          <cell r="W67">
            <v>0</v>
          </cell>
          <cell r="X67">
            <v>0</v>
          </cell>
          <cell r="AA67">
            <v>10000</v>
          </cell>
          <cell r="AC67">
            <v>80000</v>
          </cell>
          <cell r="AD67">
            <v>10000</v>
          </cell>
          <cell r="AE67">
            <v>3000</v>
          </cell>
          <cell r="AF67">
            <v>102000</v>
          </cell>
          <cell r="AG67">
            <v>78200</v>
          </cell>
          <cell r="AH67">
            <v>7200</v>
          </cell>
          <cell r="AI67">
            <v>180000</v>
          </cell>
          <cell r="AJ67">
            <v>70585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</row>
        <row r="68">
          <cell r="F68">
            <v>24639298</v>
          </cell>
          <cell r="J68">
            <v>6000</v>
          </cell>
          <cell r="K68">
            <v>240000</v>
          </cell>
          <cell r="L68">
            <v>57600</v>
          </cell>
          <cell r="M68">
            <v>2600</v>
          </cell>
          <cell r="N68">
            <v>5200</v>
          </cell>
          <cell r="O68">
            <v>20640</v>
          </cell>
          <cell r="P68">
            <v>18200</v>
          </cell>
          <cell r="Q68">
            <v>5000</v>
          </cell>
          <cell r="S68">
            <v>1125</v>
          </cell>
          <cell r="U68">
            <v>164250</v>
          </cell>
          <cell r="V68">
            <v>0</v>
          </cell>
          <cell r="W68">
            <v>0</v>
          </cell>
          <cell r="X68">
            <v>1152</v>
          </cell>
          <cell r="AA68">
            <v>10000</v>
          </cell>
          <cell r="AC68">
            <v>80000</v>
          </cell>
          <cell r="AD68">
            <v>10000</v>
          </cell>
          <cell r="AE68">
            <v>3000</v>
          </cell>
          <cell r="AF68">
            <v>102000</v>
          </cell>
          <cell r="AG68">
            <v>78200</v>
          </cell>
          <cell r="AH68">
            <v>3600</v>
          </cell>
          <cell r="AI68">
            <v>180000</v>
          </cell>
          <cell r="AJ68">
            <v>21604</v>
          </cell>
          <cell r="AK68">
            <v>20000</v>
          </cell>
          <cell r="AL68">
            <v>0</v>
          </cell>
          <cell r="AM68">
            <v>10000</v>
          </cell>
          <cell r="AN68">
            <v>0</v>
          </cell>
        </row>
        <row r="69">
          <cell r="F69">
            <v>24389000</v>
          </cell>
          <cell r="J69">
            <v>6000</v>
          </cell>
          <cell r="K69">
            <v>240000</v>
          </cell>
          <cell r="L69">
            <v>50400</v>
          </cell>
          <cell r="M69">
            <v>4500</v>
          </cell>
          <cell r="N69">
            <v>9000</v>
          </cell>
          <cell r="O69">
            <v>19560</v>
          </cell>
          <cell r="P69">
            <v>17800</v>
          </cell>
          <cell r="Q69">
            <v>5000</v>
          </cell>
          <cell r="S69">
            <v>1600</v>
          </cell>
          <cell r="U69">
            <v>164250</v>
          </cell>
          <cell r="V69">
            <v>0</v>
          </cell>
          <cell r="W69">
            <v>0</v>
          </cell>
          <cell r="X69">
            <v>144</v>
          </cell>
          <cell r="AA69">
            <v>10000</v>
          </cell>
          <cell r="AC69">
            <v>80000</v>
          </cell>
          <cell r="AD69">
            <v>10000</v>
          </cell>
          <cell r="AE69">
            <v>3000</v>
          </cell>
          <cell r="AF69">
            <v>102000</v>
          </cell>
          <cell r="AG69">
            <v>58200</v>
          </cell>
          <cell r="AH69">
            <v>3600</v>
          </cell>
          <cell r="AI69">
            <v>150000</v>
          </cell>
          <cell r="AJ69">
            <v>37943</v>
          </cell>
          <cell r="AK69">
            <v>10000</v>
          </cell>
          <cell r="AL69">
            <v>0</v>
          </cell>
          <cell r="AM69">
            <v>5000</v>
          </cell>
          <cell r="AN69">
            <v>0</v>
          </cell>
        </row>
        <row r="70">
          <cell r="F70">
            <v>22471214</v>
          </cell>
          <cell r="J70">
            <v>6000</v>
          </cell>
          <cell r="K70">
            <v>240000</v>
          </cell>
          <cell r="L70">
            <v>50400</v>
          </cell>
          <cell r="M70">
            <v>4000</v>
          </cell>
          <cell r="N70">
            <v>8000</v>
          </cell>
          <cell r="O70">
            <v>19560</v>
          </cell>
          <cell r="P70">
            <v>17800</v>
          </cell>
          <cell r="Q70">
            <v>5000</v>
          </cell>
          <cell r="S70">
            <v>1575</v>
          </cell>
          <cell r="U70">
            <v>164250</v>
          </cell>
          <cell r="V70">
            <v>0</v>
          </cell>
          <cell r="W70">
            <v>35000</v>
          </cell>
          <cell r="X70">
            <v>576</v>
          </cell>
          <cell r="AA70">
            <v>10000</v>
          </cell>
          <cell r="AC70">
            <v>80000</v>
          </cell>
          <cell r="AD70">
            <v>10000</v>
          </cell>
          <cell r="AE70">
            <v>3000</v>
          </cell>
          <cell r="AF70">
            <v>102000</v>
          </cell>
          <cell r="AG70">
            <v>84960</v>
          </cell>
          <cell r="AH70">
            <v>3600</v>
          </cell>
          <cell r="AI70">
            <v>150000</v>
          </cell>
          <cell r="AJ70">
            <v>100781</v>
          </cell>
          <cell r="AK70">
            <v>8000</v>
          </cell>
          <cell r="AL70">
            <v>0</v>
          </cell>
          <cell r="AM70">
            <v>3000</v>
          </cell>
          <cell r="AN70">
            <v>0</v>
          </cell>
        </row>
        <row r="71">
          <cell r="F71">
            <v>21932000</v>
          </cell>
          <cell r="J71">
            <v>0</v>
          </cell>
          <cell r="K71">
            <v>240000</v>
          </cell>
          <cell r="L71">
            <v>43200</v>
          </cell>
          <cell r="M71">
            <v>1300</v>
          </cell>
          <cell r="N71">
            <v>2600</v>
          </cell>
          <cell r="O71">
            <v>18480</v>
          </cell>
          <cell r="P71">
            <v>17400</v>
          </cell>
          <cell r="Q71">
            <v>5000</v>
          </cell>
          <cell r="S71">
            <v>400</v>
          </cell>
          <cell r="U71">
            <v>164250</v>
          </cell>
          <cell r="V71">
            <v>0</v>
          </cell>
          <cell r="W71">
            <v>0</v>
          </cell>
          <cell r="X71">
            <v>0</v>
          </cell>
          <cell r="AA71">
            <v>10000</v>
          </cell>
          <cell r="AC71">
            <v>80000</v>
          </cell>
          <cell r="AD71">
            <v>10000</v>
          </cell>
          <cell r="AE71">
            <v>3000</v>
          </cell>
          <cell r="AF71">
            <v>85000</v>
          </cell>
          <cell r="AG71">
            <v>58200</v>
          </cell>
          <cell r="AH71">
            <v>6600</v>
          </cell>
          <cell r="AI71">
            <v>120000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</row>
        <row r="72">
          <cell r="F72">
            <v>20651000</v>
          </cell>
          <cell r="J72">
            <v>6000</v>
          </cell>
          <cell r="K72">
            <v>240000</v>
          </cell>
          <cell r="L72">
            <v>43200</v>
          </cell>
          <cell r="M72">
            <v>2000</v>
          </cell>
          <cell r="N72">
            <v>4000</v>
          </cell>
          <cell r="O72">
            <v>18480</v>
          </cell>
          <cell r="P72">
            <v>17400</v>
          </cell>
          <cell r="Q72">
            <v>5000</v>
          </cell>
          <cell r="S72">
            <v>500</v>
          </cell>
          <cell r="U72">
            <v>164250</v>
          </cell>
          <cell r="V72">
            <v>0</v>
          </cell>
          <cell r="W72">
            <v>0</v>
          </cell>
          <cell r="X72">
            <v>0</v>
          </cell>
          <cell r="AC72">
            <v>80000</v>
          </cell>
          <cell r="AD72">
            <v>10000</v>
          </cell>
          <cell r="AE72">
            <v>3000</v>
          </cell>
          <cell r="AF72">
            <v>102000</v>
          </cell>
          <cell r="AG72">
            <v>58200</v>
          </cell>
          <cell r="AH72">
            <v>3600</v>
          </cell>
          <cell r="AI72">
            <v>120000</v>
          </cell>
          <cell r="AJ72">
            <v>77733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17253019</v>
          </cell>
          <cell r="J73">
            <v>0</v>
          </cell>
          <cell r="K73">
            <v>240000</v>
          </cell>
          <cell r="L73">
            <v>43200</v>
          </cell>
          <cell r="M73">
            <v>3800</v>
          </cell>
          <cell r="N73">
            <v>7600</v>
          </cell>
          <cell r="O73">
            <v>18480</v>
          </cell>
          <cell r="P73">
            <v>17400</v>
          </cell>
          <cell r="Q73">
            <v>5000</v>
          </cell>
          <cell r="S73">
            <v>950</v>
          </cell>
          <cell r="U73">
            <v>164250</v>
          </cell>
          <cell r="V73">
            <v>0</v>
          </cell>
          <cell r="W73">
            <v>0</v>
          </cell>
          <cell r="X73">
            <v>144</v>
          </cell>
          <cell r="AC73">
            <v>80000</v>
          </cell>
          <cell r="AD73">
            <v>10000</v>
          </cell>
          <cell r="AE73">
            <v>3000</v>
          </cell>
          <cell r="AF73">
            <v>102000</v>
          </cell>
          <cell r="AG73">
            <v>58200</v>
          </cell>
          <cell r="AH73">
            <v>3600</v>
          </cell>
          <cell r="AI73">
            <v>120000</v>
          </cell>
          <cell r="AJ73">
            <v>62164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</row>
        <row r="74">
          <cell r="F74">
            <v>17292042</v>
          </cell>
          <cell r="J74">
            <v>6000</v>
          </cell>
          <cell r="K74">
            <v>240000</v>
          </cell>
          <cell r="L74">
            <v>43200</v>
          </cell>
          <cell r="M74">
            <v>4700</v>
          </cell>
          <cell r="N74">
            <v>9400</v>
          </cell>
          <cell r="O74">
            <v>18480</v>
          </cell>
          <cell r="P74">
            <v>17400</v>
          </cell>
          <cell r="Q74">
            <v>5000</v>
          </cell>
          <cell r="S74">
            <v>1175</v>
          </cell>
          <cell r="U74">
            <v>164250</v>
          </cell>
          <cell r="V74">
            <v>0</v>
          </cell>
          <cell r="W74">
            <v>0</v>
          </cell>
          <cell r="X74">
            <v>720</v>
          </cell>
          <cell r="AC74">
            <v>80000</v>
          </cell>
          <cell r="AD74">
            <v>10000</v>
          </cell>
          <cell r="AE74">
            <v>3000</v>
          </cell>
          <cell r="AF74">
            <v>102000</v>
          </cell>
          <cell r="AG74">
            <v>58200</v>
          </cell>
          <cell r="AH74">
            <v>3600</v>
          </cell>
          <cell r="AI74">
            <v>120000</v>
          </cell>
          <cell r="AJ74">
            <v>29924</v>
          </cell>
          <cell r="AK74">
            <v>20000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150079571</v>
          </cell>
          <cell r="G75">
            <v>1413446</v>
          </cell>
          <cell r="J75">
            <v>18000</v>
          </cell>
          <cell r="K75">
            <v>240000</v>
          </cell>
          <cell r="L75">
            <v>388800</v>
          </cell>
          <cell r="M75">
            <v>103200</v>
          </cell>
          <cell r="N75">
            <v>206400</v>
          </cell>
          <cell r="O75">
            <v>61920</v>
          </cell>
          <cell r="P75">
            <v>36600</v>
          </cell>
          <cell r="Q75">
            <v>5000</v>
          </cell>
          <cell r="S75">
            <v>27625</v>
          </cell>
          <cell r="U75">
            <v>164250</v>
          </cell>
          <cell r="V75">
            <v>51300</v>
          </cell>
          <cell r="W75">
            <v>0</v>
          </cell>
          <cell r="X75">
            <v>26640</v>
          </cell>
          <cell r="Z75">
            <v>567714</v>
          </cell>
          <cell r="AA75">
            <v>16000</v>
          </cell>
          <cell r="AC75">
            <v>200000</v>
          </cell>
          <cell r="AD75">
            <v>10000</v>
          </cell>
          <cell r="AE75">
            <v>3000</v>
          </cell>
          <cell r="AF75">
            <v>747000</v>
          </cell>
          <cell r="AG75">
            <v>348800</v>
          </cell>
          <cell r="AH75">
            <v>18000</v>
          </cell>
          <cell r="AI75">
            <v>1200000</v>
          </cell>
          <cell r="AJ75">
            <v>508753</v>
          </cell>
          <cell r="AK75">
            <v>300000</v>
          </cell>
          <cell r="AL75">
            <v>0</v>
          </cell>
          <cell r="AM75">
            <v>0</v>
          </cell>
          <cell r="AN75">
            <v>0</v>
          </cell>
        </row>
        <row r="76">
          <cell r="F76">
            <v>167006684</v>
          </cell>
          <cell r="J76">
            <v>24000</v>
          </cell>
          <cell r="K76">
            <v>240000</v>
          </cell>
          <cell r="L76">
            <v>446400</v>
          </cell>
          <cell r="M76">
            <v>125000</v>
          </cell>
          <cell r="N76">
            <v>250000</v>
          </cell>
          <cell r="O76">
            <v>67520</v>
          </cell>
          <cell r="P76">
            <v>39800</v>
          </cell>
          <cell r="Q76">
            <v>5000</v>
          </cell>
          <cell r="S76">
            <v>34600</v>
          </cell>
          <cell r="U76">
            <v>164250</v>
          </cell>
          <cell r="V76">
            <v>34200</v>
          </cell>
          <cell r="W76">
            <v>0</v>
          </cell>
          <cell r="X76">
            <v>3600</v>
          </cell>
          <cell r="AA76">
            <v>25000</v>
          </cell>
          <cell r="AC76">
            <v>200000</v>
          </cell>
          <cell r="AD76">
            <v>10000</v>
          </cell>
          <cell r="AE76">
            <v>3000</v>
          </cell>
          <cell r="AF76">
            <v>832000</v>
          </cell>
          <cell r="AG76">
            <v>332456</v>
          </cell>
          <cell r="AH76">
            <v>21600</v>
          </cell>
          <cell r="AI76">
            <v>1425000</v>
          </cell>
          <cell r="AJ76">
            <v>321304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F77">
            <v>46084543</v>
          </cell>
          <cell r="J77">
            <v>24000</v>
          </cell>
          <cell r="K77">
            <v>240000</v>
          </cell>
          <cell r="L77">
            <v>108000</v>
          </cell>
          <cell r="M77">
            <v>19400</v>
          </cell>
          <cell r="N77">
            <v>38800</v>
          </cell>
          <cell r="O77">
            <v>27870</v>
          </cell>
          <cell r="P77">
            <v>21000</v>
          </cell>
          <cell r="Q77">
            <v>5000</v>
          </cell>
          <cell r="S77">
            <v>5700</v>
          </cell>
          <cell r="U77">
            <v>164250</v>
          </cell>
          <cell r="V77">
            <v>5700</v>
          </cell>
          <cell r="W77">
            <v>0</v>
          </cell>
          <cell r="X77">
            <v>6336</v>
          </cell>
          <cell r="Y77">
            <v>25000</v>
          </cell>
          <cell r="AA77">
            <v>13000</v>
          </cell>
          <cell r="AC77">
            <v>120000</v>
          </cell>
          <cell r="AD77">
            <v>10000</v>
          </cell>
          <cell r="AE77">
            <v>3000</v>
          </cell>
          <cell r="AF77">
            <v>213000</v>
          </cell>
          <cell r="AG77">
            <v>134960</v>
          </cell>
          <cell r="AH77">
            <v>7200</v>
          </cell>
          <cell r="AI77">
            <v>350000</v>
          </cell>
          <cell r="AJ77">
            <v>90472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F78">
            <v>23022913</v>
          </cell>
          <cell r="J78">
            <v>6000</v>
          </cell>
          <cell r="K78">
            <v>240000</v>
          </cell>
          <cell r="L78">
            <v>50400</v>
          </cell>
          <cell r="M78">
            <v>5200</v>
          </cell>
          <cell r="N78">
            <v>10400</v>
          </cell>
          <cell r="O78">
            <v>19560</v>
          </cell>
          <cell r="P78">
            <v>17800</v>
          </cell>
          <cell r="Q78">
            <v>5000</v>
          </cell>
          <cell r="S78">
            <v>1575</v>
          </cell>
          <cell r="U78">
            <v>164250</v>
          </cell>
          <cell r="V78">
            <v>0</v>
          </cell>
          <cell r="W78">
            <v>0</v>
          </cell>
          <cell r="X78">
            <v>1008</v>
          </cell>
          <cell r="AA78">
            <v>10000</v>
          </cell>
          <cell r="AC78">
            <v>80000</v>
          </cell>
          <cell r="AD78">
            <v>10000</v>
          </cell>
          <cell r="AE78">
            <v>3000</v>
          </cell>
          <cell r="AF78">
            <v>102000</v>
          </cell>
          <cell r="AG78">
            <v>104960</v>
          </cell>
          <cell r="AH78">
            <v>3600</v>
          </cell>
          <cell r="AI78">
            <v>150000</v>
          </cell>
          <cell r="AJ78">
            <v>237279</v>
          </cell>
          <cell r="AK78">
            <v>5000</v>
          </cell>
          <cell r="AL78">
            <v>0</v>
          </cell>
          <cell r="AM78">
            <v>0</v>
          </cell>
          <cell r="AN78">
            <v>0</v>
          </cell>
        </row>
        <row r="79">
          <cell r="F79">
            <v>66461355</v>
          </cell>
          <cell r="J79">
            <v>6000</v>
          </cell>
          <cell r="K79">
            <v>240000</v>
          </cell>
          <cell r="L79">
            <v>158400</v>
          </cell>
          <cell r="M79">
            <v>34100</v>
          </cell>
          <cell r="N79">
            <v>68200</v>
          </cell>
          <cell r="O79">
            <v>34660</v>
          </cell>
          <cell r="P79">
            <v>23800</v>
          </cell>
          <cell r="Q79">
            <v>5000</v>
          </cell>
          <cell r="S79">
            <v>10275</v>
          </cell>
          <cell r="U79">
            <v>164250</v>
          </cell>
          <cell r="V79">
            <v>11400</v>
          </cell>
          <cell r="W79">
            <v>0</v>
          </cell>
          <cell r="X79">
            <v>7776</v>
          </cell>
          <cell r="AA79">
            <v>13000</v>
          </cell>
          <cell r="AC79">
            <v>120000</v>
          </cell>
          <cell r="AD79">
            <v>10000</v>
          </cell>
          <cell r="AE79">
            <v>3000</v>
          </cell>
          <cell r="AF79">
            <v>272000</v>
          </cell>
          <cell r="AG79">
            <v>264864</v>
          </cell>
          <cell r="AH79">
            <v>14400</v>
          </cell>
          <cell r="AI79">
            <v>500000</v>
          </cell>
          <cell r="AJ79">
            <v>0</v>
          </cell>
          <cell r="AK79">
            <v>10000</v>
          </cell>
          <cell r="AL79">
            <v>0</v>
          </cell>
          <cell r="AM79">
            <v>0</v>
          </cell>
          <cell r="AN79">
            <v>0</v>
          </cell>
        </row>
        <row r="80">
          <cell r="F80">
            <v>42321630</v>
          </cell>
          <cell r="J80">
            <v>12000</v>
          </cell>
          <cell r="K80">
            <v>240000</v>
          </cell>
          <cell r="L80">
            <v>122400</v>
          </cell>
          <cell r="M80">
            <v>20000</v>
          </cell>
          <cell r="N80">
            <v>40000</v>
          </cell>
          <cell r="O80">
            <v>29810</v>
          </cell>
          <cell r="P80">
            <v>21800</v>
          </cell>
          <cell r="Q80">
            <v>5000</v>
          </cell>
          <cell r="S80">
            <v>6225</v>
          </cell>
          <cell r="U80">
            <v>164250</v>
          </cell>
          <cell r="V80">
            <v>11400</v>
          </cell>
          <cell r="W80">
            <v>0</v>
          </cell>
          <cell r="X80">
            <v>3312</v>
          </cell>
          <cell r="AA80">
            <v>10000</v>
          </cell>
          <cell r="AC80">
            <v>120000</v>
          </cell>
          <cell r="AD80">
            <v>10000</v>
          </cell>
          <cell r="AE80">
            <v>3000</v>
          </cell>
          <cell r="AF80">
            <v>204000</v>
          </cell>
          <cell r="AG80">
            <v>214864</v>
          </cell>
          <cell r="AH80">
            <v>10800</v>
          </cell>
          <cell r="AI80">
            <v>375000</v>
          </cell>
          <cell r="AJ80">
            <v>0</v>
          </cell>
          <cell r="AK80">
            <v>6000</v>
          </cell>
          <cell r="AL80">
            <v>0</v>
          </cell>
          <cell r="AM80">
            <v>0</v>
          </cell>
          <cell r="AN80">
            <v>0</v>
          </cell>
        </row>
        <row r="81">
          <cell r="F81">
            <v>24225340</v>
          </cell>
          <cell r="J81">
            <v>6000</v>
          </cell>
          <cell r="K81">
            <v>240000</v>
          </cell>
          <cell r="L81">
            <v>50400</v>
          </cell>
          <cell r="M81">
            <v>2300</v>
          </cell>
          <cell r="N81">
            <v>4600</v>
          </cell>
          <cell r="O81">
            <v>19560</v>
          </cell>
          <cell r="P81">
            <v>17800</v>
          </cell>
          <cell r="Q81">
            <v>5000</v>
          </cell>
          <cell r="S81">
            <v>875</v>
          </cell>
          <cell r="U81">
            <v>164250</v>
          </cell>
          <cell r="V81">
            <v>0</v>
          </cell>
          <cell r="W81">
            <v>0</v>
          </cell>
          <cell r="X81">
            <v>0</v>
          </cell>
          <cell r="AA81">
            <v>10000</v>
          </cell>
          <cell r="AC81">
            <v>80000</v>
          </cell>
          <cell r="AD81">
            <v>10000</v>
          </cell>
          <cell r="AE81">
            <v>3000</v>
          </cell>
          <cell r="AF81">
            <v>102000</v>
          </cell>
          <cell r="AG81">
            <v>84960</v>
          </cell>
          <cell r="AH81">
            <v>6600</v>
          </cell>
          <cell r="AI81">
            <v>150000</v>
          </cell>
          <cell r="AJ81">
            <v>19563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  <row r="82">
          <cell r="F82">
            <v>20653000</v>
          </cell>
          <cell r="J82">
            <v>6000</v>
          </cell>
          <cell r="K82">
            <v>240000</v>
          </cell>
          <cell r="L82">
            <v>43200</v>
          </cell>
          <cell r="M82">
            <v>1900</v>
          </cell>
          <cell r="N82">
            <v>3800</v>
          </cell>
          <cell r="O82">
            <v>18480</v>
          </cell>
          <cell r="P82">
            <v>17400</v>
          </cell>
          <cell r="Q82">
            <v>5000</v>
          </cell>
          <cell r="S82">
            <v>475</v>
          </cell>
          <cell r="U82">
            <v>164250</v>
          </cell>
          <cell r="V82">
            <v>0</v>
          </cell>
          <cell r="W82">
            <v>0</v>
          </cell>
          <cell r="X82">
            <v>144</v>
          </cell>
          <cell r="AC82">
            <v>80000</v>
          </cell>
          <cell r="AD82">
            <v>10000</v>
          </cell>
          <cell r="AE82">
            <v>3000</v>
          </cell>
          <cell r="AF82">
            <v>102000</v>
          </cell>
          <cell r="AG82">
            <v>58200</v>
          </cell>
          <cell r="AH82">
            <v>6600</v>
          </cell>
          <cell r="AI82">
            <v>120000</v>
          </cell>
          <cell r="AJ82">
            <v>27452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20083212</v>
          </cell>
          <cell r="J83">
            <v>0</v>
          </cell>
          <cell r="K83">
            <v>240000</v>
          </cell>
          <cell r="L83">
            <v>43200</v>
          </cell>
          <cell r="M83">
            <v>4800</v>
          </cell>
          <cell r="N83">
            <v>9600</v>
          </cell>
          <cell r="O83">
            <v>18480</v>
          </cell>
          <cell r="P83">
            <v>17400</v>
          </cell>
          <cell r="Q83">
            <v>5000</v>
          </cell>
          <cell r="S83">
            <v>1200</v>
          </cell>
          <cell r="U83">
            <v>164250</v>
          </cell>
          <cell r="V83">
            <v>0</v>
          </cell>
          <cell r="W83">
            <v>0</v>
          </cell>
          <cell r="X83">
            <v>1152</v>
          </cell>
          <cell r="AC83">
            <v>80000</v>
          </cell>
          <cell r="AD83">
            <v>10000</v>
          </cell>
          <cell r="AE83">
            <v>3000</v>
          </cell>
          <cell r="AF83">
            <v>102000</v>
          </cell>
          <cell r="AG83">
            <v>78200</v>
          </cell>
          <cell r="AH83">
            <v>6600</v>
          </cell>
          <cell r="AI83">
            <v>120000</v>
          </cell>
          <cell r="AJ83">
            <v>0</v>
          </cell>
          <cell r="AK83">
            <v>10000</v>
          </cell>
          <cell r="AL83">
            <v>0</v>
          </cell>
          <cell r="AM83">
            <v>0</v>
          </cell>
          <cell r="AN83">
            <v>0</v>
          </cell>
        </row>
        <row r="84">
          <cell r="F84">
            <v>22976000</v>
          </cell>
          <cell r="J84">
            <v>0</v>
          </cell>
          <cell r="K84">
            <v>240000</v>
          </cell>
          <cell r="L84">
            <v>57600</v>
          </cell>
          <cell r="M84">
            <v>5700</v>
          </cell>
          <cell r="N84">
            <v>11400</v>
          </cell>
          <cell r="O84">
            <v>20640</v>
          </cell>
          <cell r="P84">
            <v>18200</v>
          </cell>
          <cell r="Q84">
            <v>5000</v>
          </cell>
          <cell r="S84">
            <v>2100</v>
          </cell>
          <cell r="U84">
            <v>164250</v>
          </cell>
          <cell r="V84">
            <v>0</v>
          </cell>
          <cell r="W84">
            <v>0</v>
          </cell>
          <cell r="X84">
            <v>576</v>
          </cell>
          <cell r="AA84">
            <v>10000</v>
          </cell>
          <cell r="AC84">
            <v>80000</v>
          </cell>
          <cell r="AD84">
            <v>10000</v>
          </cell>
          <cell r="AE84">
            <v>3000</v>
          </cell>
          <cell r="AF84">
            <v>102000</v>
          </cell>
          <cell r="AG84">
            <v>104960</v>
          </cell>
          <cell r="AH84">
            <v>7200</v>
          </cell>
          <cell r="AI84">
            <v>180000</v>
          </cell>
          <cell r="AJ84">
            <v>52132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</row>
        <row r="85">
          <cell r="F85">
            <v>27488783</v>
          </cell>
          <cell r="J85">
            <v>0</v>
          </cell>
          <cell r="K85">
            <v>240000</v>
          </cell>
          <cell r="L85">
            <v>57600</v>
          </cell>
          <cell r="M85">
            <v>12500</v>
          </cell>
          <cell r="N85">
            <v>25000</v>
          </cell>
          <cell r="O85">
            <v>20640</v>
          </cell>
          <cell r="P85">
            <v>18200</v>
          </cell>
          <cell r="Q85">
            <v>5000</v>
          </cell>
          <cell r="S85">
            <v>3700</v>
          </cell>
          <cell r="U85">
            <v>164250</v>
          </cell>
          <cell r="V85">
            <v>0</v>
          </cell>
          <cell r="W85">
            <v>0</v>
          </cell>
          <cell r="X85">
            <v>720</v>
          </cell>
          <cell r="AA85">
            <v>10000</v>
          </cell>
          <cell r="AC85">
            <v>80000</v>
          </cell>
          <cell r="AD85">
            <v>10000</v>
          </cell>
          <cell r="AE85">
            <v>3000</v>
          </cell>
          <cell r="AF85">
            <v>119000</v>
          </cell>
          <cell r="AG85">
            <v>88200</v>
          </cell>
          <cell r="AH85">
            <v>7200</v>
          </cell>
          <cell r="AI85">
            <v>180000</v>
          </cell>
          <cell r="AJ85">
            <v>104849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</row>
        <row r="86">
          <cell r="F86">
            <v>19908000</v>
          </cell>
          <cell r="J86">
            <v>6000</v>
          </cell>
          <cell r="K86">
            <v>240000</v>
          </cell>
          <cell r="L86">
            <v>43200</v>
          </cell>
          <cell r="M86">
            <v>11200</v>
          </cell>
          <cell r="N86">
            <v>22400</v>
          </cell>
          <cell r="O86">
            <v>18480</v>
          </cell>
          <cell r="P86">
            <v>17400</v>
          </cell>
          <cell r="Q86">
            <v>5000</v>
          </cell>
          <cell r="S86">
            <v>2800</v>
          </cell>
          <cell r="U86">
            <v>164250</v>
          </cell>
          <cell r="V86">
            <v>0</v>
          </cell>
          <cell r="W86">
            <v>0</v>
          </cell>
          <cell r="X86">
            <v>4032</v>
          </cell>
          <cell r="AC86">
            <v>80000</v>
          </cell>
          <cell r="AD86">
            <v>10000</v>
          </cell>
          <cell r="AE86">
            <v>3000</v>
          </cell>
          <cell r="AF86">
            <v>102000</v>
          </cell>
          <cell r="AG86">
            <v>114960</v>
          </cell>
          <cell r="AH86">
            <v>7200</v>
          </cell>
          <cell r="AI86">
            <v>120000</v>
          </cell>
          <cell r="AJ86">
            <v>110601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</row>
        <row r="87">
          <cell r="F87">
            <v>33673000</v>
          </cell>
          <cell r="J87">
            <v>12000</v>
          </cell>
          <cell r="K87">
            <v>240000</v>
          </cell>
          <cell r="L87">
            <v>86400</v>
          </cell>
          <cell r="M87">
            <v>21400</v>
          </cell>
          <cell r="N87">
            <v>42800</v>
          </cell>
          <cell r="O87">
            <v>24960</v>
          </cell>
          <cell r="P87">
            <v>19800</v>
          </cell>
          <cell r="Q87">
            <v>5000</v>
          </cell>
          <cell r="S87">
            <v>5350</v>
          </cell>
          <cell r="U87">
            <v>164250</v>
          </cell>
          <cell r="V87">
            <v>0</v>
          </cell>
          <cell r="W87">
            <v>0</v>
          </cell>
          <cell r="X87">
            <v>7776</v>
          </cell>
          <cell r="AC87">
            <v>80000</v>
          </cell>
          <cell r="AD87">
            <v>10000</v>
          </cell>
          <cell r="AE87">
            <v>3000</v>
          </cell>
          <cell r="AF87">
            <v>204000</v>
          </cell>
          <cell r="AG87">
            <v>154960</v>
          </cell>
          <cell r="AH87">
            <v>7200</v>
          </cell>
          <cell r="AI87">
            <v>300000</v>
          </cell>
          <cell r="AJ87">
            <v>119918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F88">
            <v>39955345</v>
          </cell>
          <cell r="J88">
            <v>12000</v>
          </cell>
          <cell r="K88">
            <v>240000</v>
          </cell>
          <cell r="L88">
            <v>93600</v>
          </cell>
          <cell r="M88">
            <v>15800</v>
          </cell>
          <cell r="N88">
            <v>31600</v>
          </cell>
          <cell r="O88">
            <v>25930</v>
          </cell>
          <cell r="P88">
            <v>20200</v>
          </cell>
          <cell r="Q88">
            <v>5000</v>
          </cell>
          <cell r="S88">
            <v>4825</v>
          </cell>
          <cell r="U88">
            <v>164250</v>
          </cell>
          <cell r="V88">
            <v>5700</v>
          </cell>
          <cell r="W88">
            <v>0</v>
          </cell>
          <cell r="X88">
            <v>2304</v>
          </cell>
          <cell r="AA88">
            <v>10000</v>
          </cell>
          <cell r="AC88">
            <v>120000</v>
          </cell>
          <cell r="AD88">
            <v>10000</v>
          </cell>
          <cell r="AE88">
            <v>3000</v>
          </cell>
          <cell r="AF88">
            <v>170000</v>
          </cell>
          <cell r="AG88">
            <v>134960</v>
          </cell>
          <cell r="AH88">
            <v>7200</v>
          </cell>
          <cell r="AI88">
            <v>400000</v>
          </cell>
          <cell r="AJ88">
            <v>124237</v>
          </cell>
          <cell r="AK88">
            <v>20000</v>
          </cell>
          <cell r="AL88">
            <v>0</v>
          </cell>
          <cell r="AM88">
            <v>0</v>
          </cell>
          <cell r="AN88">
            <v>0</v>
          </cell>
        </row>
        <row r="89">
          <cell r="F89">
            <v>22630000</v>
          </cell>
          <cell r="J89">
            <v>12000</v>
          </cell>
          <cell r="K89">
            <v>240000</v>
          </cell>
          <cell r="L89">
            <v>57600</v>
          </cell>
          <cell r="M89">
            <v>2800</v>
          </cell>
          <cell r="N89">
            <v>5600</v>
          </cell>
          <cell r="O89">
            <v>20640</v>
          </cell>
          <cell r="P89">
            <v>18200</v>
          </cell>
          <cell r="Q89">
            <v>5000</v>
          </cell>
          <cell r="S89">
            <v>875</v>
          </cell>
          <cell r="U89">
            <v>164250</v>
          </cell>
          <cell r="V89">
            <v>0</v>
          </cell>
          <cell r="W89">
            <v>0</v>
          </cell>
          <cell r="X89">
            <v>432</v>
          </cell>
          <cell r="AA89">
            <v>10000</v>
          </cell>
          <cell r="AC89">
            <v>80000</v>
          </cell>
          <cell r="AD89">
            <v>10000</v>
          </cell>
          <cell r="AE89">
            <v>3000</v>
          </cell>
          <cell r="AF89">
            <v>102000</v>
          </cell>
          <cell r="AG89">
            <v>58200</v>
          </cell>
          <cell r="AH89">
            <v>3600</v>
          </cell>
          <cell r="AI89">
            <v>150000</v>
          </cell>
          <cell r="AJ89">
            <v>44236</v>
          </cell>
          <cell r="AK89">
            <v>3000</v>
          </cell>
          <cell r="AL89">
            <v>0</v>
          </cell>
          <cell r="AM89">
            <v>0</v>
          </cell>
          <cell r="AN89">
            <v>0</v>
          </cell>
        </row>
        <row r="90">
          <cell r="F90">
            <v>24825665</v>
          </cell>
          <cell r="J90">
            <v>6000</v>
          </cell>
          <cell r="K90">
            <v>240000</v>
          </cell>
          <cell r="L90">
            <v>57600</v>
          </cell>
          <cell r="M90">
            <v>4700</v>
          </cell>
          <cell r="N90">
            <v>9400</v>
          </cell>
          <cell r="O90">
            <v>20640</v>
          </cell>
          <cell r="P90">
            <v>18200</v>
          </cell>
          <cell r="Q90">
            <v>5000</v>
          </cell>
          <cell r="S90">
            <v>1850</v>
          </cell>
          <cell r="U90">
            <v>164250</v>
          </cell>
          <cell r="V90">
            <v>0</v>
          </cell>
          <cell r="W90">
            <v>0</v>
          </cell>
          <cell r="X90">
            <v>864</v>
          </cell>
          <cell r="AA90">
            <v>10000</v>
          </cell>
          <cell r="AC90">
            <v>80000</v>
          </cell>
          <cell r="AD90">
            <v>10000</v>
          </cell>
          <cell r="AE90">
            <v>3000</v>
          </cell>
          <cell r="AF90">
            <v>102000</v>
          </cell>
          <cell r="AG90">
            <v>84960</v>
          </cell>
          <cell r="AH90">
            <v>3600</v>
          </cell>
          <cell r="AI90">
            <v>180000</v>
          </cell>
          <cell r="AJ90">
            <v>76237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F91">
            <v>24191021</v>
          </cell>
          <cell r="J91">
            <v>6000</v>
          </cell>
          <cell r="K91">
            <v>240000</v>
          </cell>
          <cell r="L91">
            <v>50400</v>
          </cell>
          <cell r="M91">
            <v>2400</v>
          </cell>
          <cell r="N91">
            <v>4800</v>
          </cell>
          <cell r="O91">
            <v>19560</v>
          </cell>
          <cell r="P91">
            <v>17800</v>
          </cell>
          <cell r="Q91">
            <v>5000</v>
          </cell>
          <cell r="S91">
            <v>850</v>
          </cell>
          <cell r="U91">
            <v>164250</v>
          </cell>
          <cell r="V91">
            <v>0</v>
          </cell>
          <cell r="W91">
            <v>0</v>
          </cell>
          <cell r="X91">
            <v>0</v>
          </cell>
          <cell r="AA91">
            <v>10000</v>
          </cell>
          <cell r="AC91">
            <v>80000</v>
          </cell>
          <cell r="AD91">
            <v>10000</v>
          </cell>
          <cell r="AE91">
            <v>3000</v>
          </cell>
          <cell r="AF91">
            <v>102000</v>
          </cell>
          <cell r="AG91">
            <v>58200</v>
          </cell>
          <cell r="AH91">
            <v>3600</v>
          </cell>
          <cell r="AI91">
            <v>150000</v>
          </cell>
          <cell r="AJ91">
            <v>21438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F92">
            <v>20388163</v>
          </cell>
          <cell r="J92">
            <v>0</v>
          </cell>
          <cell r="K92">
            <v>240000</v>
          </cell>
          <cell r="L92">
            <v>50400</v>
          </cell>
          <cell r="M92">
            <v>3900</v>
          </cell>
          <cell r="N92">
            <v>7800</v>
          </cell>
          <cell r="O92">
            <v>19560</v>
          </cell>
          <cell r="P92">
            <v>17800</v>
          </cell>
          <cell r="Q92">
            <v>5000</v>
          </cell>
          <cell r="S92">
            <v>1475</v>
          </cell>
          <cell r="U92">
            <v>164250</v>
          </cell>
          <cell r="V92">
            <v>0</v>
          </cell>
          <cell r="W92">
            <v>0</v>
          </cell>
          <cell r="X92">
            <v>0</v>
          </cell>
          <cell r="AA92">
            <v>10000</v>
          </cell>
          <cell r="AC92">
            <v>80000</v>
          </cell>
          <cell r="AD92">
            <v>10000</v>
          </cell>
          <cell r="AE92">
            <v>3000</v>
          </cell>
          <cell r="AF92">
            <v>102000</v>
          </cell>
          <cell r="AG92">
            <v>58200</v>
          </cell>
          <cell r="AH92">
            <v>3600</v>
          </cell>
          <cell r="AI92">
            <v>150000</v>
          </cell>
          <cell r="AJ92">
            <v>90847</v>
          </cell>
          <cell r="AK92">
            <v>2000</v>
          </cell>
          <cell r="AL92">
            <v>0</v>
          </cell>
          <cell r="AM92">
            <v>0</v>
          </cell>
          <cell r="AN92">
            <v>0</v>
          </cell>
        </row>
        <row r="93">
          <cell r="F93">
            <v>25286115</v>
          </cell>
          <cell r="J93">
            <v>0</v>
          </cell>
          <cell r="K93">
            <v>240000</v>
          </cell>
          <cell r="L93">
            <v>50400</v>
          </cell>
          <cell r="M93">
            <v>9000</v>
          </cell>
          <cell r="N93">
            <v>18000</v>
          </cell>
          <cell r="O93">
            <v>19560</v>
          </cell>
          <cell r="P93">
            <v>17800</v>
          </cell>
          <cell r="Q93">
            <v>5000</v>
          </cell>
          <cell r="S93">
            <v>2600</v>
          </cell>
          <cell r="U93">
            <v>164250</v>
          </cell>
          <cell r="V93">
            <v>0</v>
          </cell>
          <cell r="W93">
            <v>0</v>
          </cell>
          <cell r="X93">
            <v>1296</v>
          </cell>
          <cell r="AA93">
            <v>10000</v>
          </cell>
          <cell r="AC93">
            <v>80000</v>
          </cell>
          <cell r="AD93">
            <v>10000</v>
          </cell>
          <cell r="AE93">
            <v>3000</v>
          </cell>
          <cell r="AF93">
            <v>102000</v>
          </cell>
          <cell r="AG93">
            <v>88200</v>
          </cell>
          <cell r="AH93">
            <v>7200</v>
          </cell>
          <cell r="AI93">
            <v>150000</v>
          </cell>
          <cell r="AJ93">
            <v>25405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94">
          <cell r="F94">
            <v>20491638</v>
          </cell>
          <cell r="J94">
            <v>6000</v>
          </cell>
          <cell r="K94">
            <v>240000</v>
          </cell>
          <cell r="L94">
            <v>57600</v>
          </cell>
          <cell r="M94">
            <v>3300</v>
          </cell>
          <cell r="N94">
            <v>6600</v>
          </cell>
          <cell r="O94">
            <v>20640</v>
          </cell>
          <cell r="P94">
            <v>18200</v>
          </cell>
          <cell r="Q94">
            <v>5000</v>
          </cell>
          <cell r="S94">
            <v>1450</v>
          </cell>
          <cell r="U94">
            <v>164250</v>
          </cell>
          <cell r="V94">
            <v>0</v>
          </cell>
          <cell r="W94">
            <v>0</v>
          </cell>
          <cell r="X94">
            <v>1728</v>
          </cell>
          <cell r="AA94">
            <v>10000</v>
          </cell>
          <cell r="AC94">
            <v>80000</v>
          </cell>
          <cell r="AD94">
            <v>10000</v>
          </cell>
          <cell r="AE94">
            <v>3000</v>
          </cell>
          <cell r="AF94">
            <v>102000</v>
          </cell>
          <cell r="AG94">
            <v>58200</v>
          </cell>
          <cell r="AH94">
            <v>3600</v>
          </cell>
          <cell r="AI94">
            <v>150000</v>
          </cell>
          <cell r="AJ94">
            <v>16922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F95">
            <v>22419000</v>
          </cell>
          <cell r="J95">
            <v>6000</v>
          </cell>
          <cell r="K95">
            <v>240000</v>
          </cell>
          <cell r="L95">
            <v>50400</v>
          </cell>
          <cell r="M95">
            <v>3300</v>
          </cell>
          <cell r="N95">
            <v>6600</v>
          </cell>
          <cell r="O95">
            <v>19560</v>
          </cell>
          <cell r="P95">
            <v>17800</v>
          </cell>
          <cell r="Q95">
            <v>5000</v>
          </cell>
          <cell r="S95">
            <v>950</v>
          </cell>
          <cell r="U95">
            <v>164250</v>
          </cell>
          <cell r="V95">
            <v>0</v>
          </cell>
          <cell r="W95">
            <v>0</v>
          </cell>
          <cell r="X95">
            <v>144</v>
          </cell>
          <cell r="AA95">
            <v>10000</v>
          </cell>
          <cell r="AC95">
            <v>80000</v>
          </cell>
          <cell r="AD95">
            <v>10000</v>
          </cell>
          <cell r="AE95">
            <v>3000</v>
          </cell>
          <cell r="AF95">
            <v>102000</v>
          </cell>
          <cell r="AG95">
            <v>58200</v>
          </cell>
          <cell r="AH95">
            <v>6600</v>
          </cell>
          <cell r="AI95">
            <v>150000</v>
          </cell>
          <cell r="AJ95">
            <v>24036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</row>
        <row r="96">
          <cell r="F96">
            <v>61907276</v>
          </cell>
          <cell r="G96">
            <v>706723</v>
          </cell>
          <cell r="J96">
            <v>36000</v>
          </cell>
          <cell r="K96">
            <v>240000</v>
          </cell>
          <cell r="L96">
            <v>172800</v>
          </cell>
          <cell r="M96">
            <v>34200</v>
          </cell>
          <cell r="N96">
            <v>68400</v>
          </cell>
          <cell r="O96">
            <v>36600</v>
          </cell>
          <cell r="P96">
            <v>24600</v>
          </cell>
          <cell r="Q96">
            <v>5000</v>
          </cell>
          <cell r="S96">
            <v>10175</v>
          </cell>
          <cell r="U96">
            <v>164250</v>
          </cell>
          <cell r="V96">
            <v>34200</v>
          </cell>
          <cell r="W96">
            <v>0</v>
          </cell>
          <cell r="X96">
            <v>6480</v>
          </cell>
          <cell r="Z96">
            <v>611672</v>
          </cell>
          <cell r="AA96">
            <v>10000</v>
          </cell>
          <cell r="AC96">
            <v>120000</v>
          </cell>
          <cell r="AD96">
            <v>10000</v>
          </cell>
          <cell r="AE96">
            <v>3000</v>
          </cell>
          <cell r="AF96">
            <v>289000</v>
          </cell>
          <cell r="AG96">
            <v>244864</v>
          </cell>
          <cell r="AH96">
            <v>7200</v>
          </cell>
          <cell r="AI96">
            <v>525000</v>
          </cell>
          <cell r="AJ96">
            <v>317364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</row>
        <row r="97">
          <cell r="F97">
            <v>18988196</v>
          </cell>
          <cell r="J97">
            <v>12000</v>
          </cell>
          <cell r="K97">
            <v>240000</v>
          </cell>
          <cell r="L97">
            <v>43200</v>
          </cell>
          <cell r="M97">
            <v>2800</v>
          </cell>
          <cell r="N97">
            <v>5600</v>
          </cell>
          <cell r="O97">
            <v>18480</v>
          </cell>
          <cell r="P97">
            <v>17400</v>
          </cell>
          <cell r="Q97">
            <v>5000</v>
          </cell>
          <cell r="S97">
            <v>700</v>
          </cell>
          <cell r="U97">
            <v>164250</v>
          </cell>
          <cell r="V97">
            <v>0</v>
          </cell>
          <cell r="W97">
            <v>0</v>
          </cell>
          <cell r="X97">
            <v>144</v>
          </cell>
          <cell r="AC97">
            <v>80000</v>
          </cell>
          <cell r="AD97">
            <v>10000</v>
          </cell>
          <cell r="AE97">
            <v>3000</v>
          </cell>
          <cell r="AF97">
            <v>102000</v>
          </cell>
          <cell r="AG97">
            <v>58200</v>
          </cell>
          <cell r="AH97">
            <v>3600</v>
          </cell>
          <cell r="AI97">
            <v>120000</v>
          </cell>
          <cell r="AJ97">
            <v>48382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</row>
        <row r="98">
          <cell r="F98">
            <v>19064711</v>
          </cell>
          <cell r="J98">
            <v>0</v>
          </cell>
          <cell r="K98">
            <v>240000</v>
          </cell>
          <cell r="L98">
            <v>43200</v>
          </cell>
          <cell r="M98">
            <v>2900</v>
          </cell>
          <cell r="N98">
            <v>5800</v>
          </cell>
          <cell r="O98">
            <v>18480</v>
          </cell>
          <cell r="P98">
            <v>17400</v>
          </cell>
          <cell r="Q98">
            <v>5000</v>
          </cell>
          <cell r="S98">
            <v>725</v>
          </cell>
          <cell r="U98">
            <v>164250</v>
          </cell>
          <cell r="V98">
            <v>0</v>
          </cell>
          <cell r="W98">
            <v>0</v>
          </cell>
          <cell r="X98">
            <v>1440</v>
          </cell>
          <cell r="AC98">
            <v>80000</v>
          </cell>
          <cell r="AD98">
            <v>10000</v>
          </cell>
          <cell r="AE98">
            <v>3000</v>
          </cell>
          <cell r="AF98">
            <v>102000</v>
          </cell>
          <cell r="AG98">
            <v>58200</v>
          </cell>
          <cell r="AH98">
            <v>3600</v>
          </cell>
          <cell r="AI98">
            <v>120000</v>
          </cell>
          <cell r="AJ98">
            <v>84498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F99">
            <v>23935000</v>
          </cell>
          <cell r="J99">
            <v>6000</v>
          </cell>
          <cell r="K99">
            <v>240000</v>
          </cell>
          <cell r="L99">
            <v>50400</v>
          </cell>
          <cell r="M99">
            <v>3200</v>
          </cell>
          <cell r="N99">
            <v>6400</v>
          </cell>
          <cell r="O99">
            <v>19560</v>
          </cell>
          <cell r="P99">
            <v>17800</v>
          </cell>
          <cell r="Q99">
            <v>5000</v>
          </cell>
          <cell r="S99">
            <v>1250</v>
          </cell>
          <cell r="U99">
            <v>164250</v>
          </cell>
          <cell r="V99">
            <v>0</v>
          </cell>
          <cell r="W99">
            <v>0</v>
          </cell>
          <cell r="X99">
            <v>288</v>
          </cell>
          <cell r="AA99">
            <v>10000</v>
          </cell>
          <cell r="AC99">
            <v>80000</v>
          </cell>
          <cell r="AD99">
            <v>10000</v>
          </cell>
          <cell r="AE99">
            <v>3000</v>
          </cell>
          <cell r="AF99">
            <v>102000</v>
          </cell>
          <cell r="AG99">
            <v>58200</v>
          </cell>
          <cell r="AH99">
            <v>3600</v>
          </cell>
          <cell r="AI99">
            <v>150000</v>
          </cell>
          <cell r="AJ99">
            <v>118834</v>
          </cell>
          <cell r="AK99">
            <v>10000</v>
          </cell>
          <cell r="AL99">
            <v>0</v>
          </cell>
          <cell r="AM99">
            <v>0</v>
          </cell>
          <cell r="AN99">
            <v>0</v>
          </cell>
        </row>
        <row r="100">
          <cell r="F100">
            <v>20662098</v>
          </cell>
          <cell r="J100">
            <v>6000</v>
          </cell>
          <cell r="K100">
            <v>240000</v>
          </cell>
          <cell r="L100">
            <v>43200</v>
          </cell>
          <cell r="M100">
            <v>4300</v>
          </cell>
          <cell r="N100">
            <v>8600</v>
          </cell>
          <cell r="O100">
            <v>18480</v>
          </cell>
          <cell r="P100">
            <v>17400</v>
          </cell>
          <cell r="Q100">
            <v>5000</v>
          </cell>
          <cell r="S100">
            <v>1075</v>
          </cell>
          <cell r="U100">
            <v>164250</v>
          </cell>
          <cell r="V100">
            <v>0</v>
          </cell>
          <cell r="W100">
            <v>0</v>
          </cell>
          <cell r="X100">
            <v>0</v>
          </cell>
          <cell r="AC100">
            <v>80000</v>
          </cell>
          <cell r="AD100">
            <v>10000</v>
          </cell>
          <cell r="AE100">
            <v>3000</v>
          </cell>
          <cell r="AF100">
            <v>102000</v>
          </cell>
          <cell r="AG100">
            <v>84960</v>
          </cell>
          <cell r="AH100">
            <v>3600</v>
          </cell>
          <cell r="AI100">
            <v>120000</v>
          </cell>
          <cell r="AJ100">
            <v>24192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</row>
        <row r="101">
          <cell r="F101">
            <v>24654580</v>
          </cell>
          <cell r="J101">
            <v>12000</v>
          </cell>
          <cell r="K101">
            <v>240000</v>
          </cell>
          <cell r="L101">
            <v>57600</v>
          </cell>
          <cell r="M101">
            <v>11800</v>
          </cell>
          <cell r="N101">
            <v>23600</v>
          </cell>
          <cell r="O101">
            <v>20640</v>
          </cell>
          <cell r="P101">
            <v>18200</v>
          </cell>
          <cell r="Q101">
            <v>5000</v>
          </cell>
          <cell r="S101">
            <v>2950</v>
          </cell>
          <cell r="U101">
            <v>164250</v>
          </cell>
          <cell r="V101">
            <v>0</v>
          </cell>
          <cell r="W101">
            <v>0</v>
          </cell>
          <cell r="X101">
            <v>1728</v>
          </cell>
          <cell r="AC101">
            <v>80000</v>
          </cell>
          <cell r="AD101">
            <v>10000</v>
          </cell>
          <cell r="AE101">
            <v>3000</v>
          </cell>
          <cell r="AF101">
            <v>136000</v>
          </cell>
          <cell r="AG101">
            <v>108200</v>
          </cell>
          <cell r="AH101">
            <v>7200</v>
          </cell>
          <cell r="AI101">
            <v>180000</v>
          </cell>
          <cell r="AJ101">
            <v>82953</v>
          </cell>
          <cell r="AK101">
            <v>5000</v>
          </cell>
          <cell r="AL101">
            <v>0</v>
          </cell>
          <cell r="AM101">
            <v>5000</v>
          </cell>
          <cell r="AN101">
            <v>0</v>
          </cell>
        </row>
        <row r="102">
          <cell r="F102">
            <v>26819000</v>
          </cell>
          <cell r="J102">
            <v>6000</v>
          </cell>
          <cell r="K102">
            <v>240000</v>
          </cell>
          <cell r="L102">
            <v>64800</v>
          </cell>
          <cell r="M102">
            <v>5700</v>
          </cell>
          <cell r="N102">
            <v>11400</v>
          </cell>
          <cell r="O102">
            <v>21720</v>
          </cell>
          <cell r="P102">
            <v>18600</v>
          </cell>
          <cell r="Q102">
            <v>5000</v>
          </cell>
          <cell r="S102">
            <v>2250</v>
          </cell>
          <cell r="U102">
            <v>164250</v>
          </cell>
          <cell r="V102">
            <v>5700</v>
          </cell>
          <cell r="W102">
            <v>0</v>
          </cell>
          <cell r="X102">
            <v>144</v>
          </cell>
          <cell r="AA102">
            <v>10000</v>
          </cell>
          <cell r="AC102">
            <v>80000</v>
          </cell>
          <cell r="AD102">
            <v>10000</v>
          </cell>
          <cell r="AE102">
            <v>3000</v>
          </cell>
          <cell r="AF102">
            <v>102000</v>
          </cell>
          <cell r="AG102">
            <v>78200</v>
          </cell>
          <cell r="AH102">
            <v>7200</v>
          </cell>
          <cell r="AI102">
            <v>180000</v>
          </cell>
          <cell r="AJ102">
            <v>181358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</row>
        <row r="103">
          <cell r="F103">
            <v>18997582</v>
          </cell>
          <cell r="J103">
            <v>0</v>
          </cell>
          <cell r="K103">
            <v>240000</v>
          </cell>
          <cell r="L103">
            <v>43200</v>
          </cell>
          <cell r="M103">
            <v>3000</v>
          </cell>
          <cell r="N103">
            <v>6000</v>
          </cell>
          <cell r="O103">
            <v>18480</v>
          </cell>
          <cell r="P103">
            <v>17400</v>
          </cell>
          <cell r="Q103">
            <v>5000</v>
          </cell>
          <cell r="S103">
            <v>750</v>
          </cell>
          <cell r="U103">
            <v>164250</v>
          </cell>
          <cell r="V103">
            <v>0</v>
          </cell>
          <cell r="W103">
            <v>0</v>
          </cell>
          <cell r="X103">
            <v>576</v>
          </cell>
          <cell r="AC103">
            <v>80000</v>
          </cell>
          <cell r="AD103">
            <v>10000</v>
          </cell>
          <cell r="AE103">
            <v>3000</v>
          </cell>
          <cell r="AF103">
            <v>102000</v>
          </cell>
          <cell r="AG103">
            <v>58200</v>
          </cell>
          <cell r="AH103">
            <v>3600</v>
          </cell>
          <cell r="AI103">
            <v>120000</v>
          </cell>
          <cell r="AJ103">
            <v>98698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</row>
        <row r="104">
          <cell r="F104">
            <v>20888706</v>
          </cell>
          <cell r="J104">
            <v>6000</v>
          </cell>
          <cell r="K104">
            <v>240000</v>
          </cell>
          <cell r="L104">
            <v>57600</v>
          </cell>
          <cell r="M104">
            <v>13300</v>
          </cell>
          <cell r="N104">
            <v>26600</v>
          </cell>
          <cell r="O104">
            <v>20640</v>
          </cell>
          <cell r="P104">
            <v>18200</v>
          </cell>
          <cell r="Q104">
            <v>5000</v>
          </cell>
          <cell r="S104">
            <v>4325</v>
          </cell>
          <cell r="U104">
            <v>164250</v>
          </cell>
          <cell r="V104">
            <v>0</v>
          </cell>
          <cell r="W104">
            <v>0</v>
          </cell>
          <cell r="X104">
            <v>144</v>
          </cell>
          <cell r="AC104">
            <v>80000</v>
          </cell>
          <cell r="AD104">
            <v>10000</v>
          </cell>
          <cell r="AE104">
            <v>3000</v>
          </cell>
          <cell r="AF104">
            <v>102000</v>
          </cell>
          <cell r="AG104">
            <v>108200</v>
          </cell>
          <cell r="AH104">
            <v>7200</v>
          </cell>
          <cell r="AI104">
            <v>220000</v>
          </cell>
          <cell r="AJ104">
            <v>111440</v>
          </cell>
          <cell r="AK104">
            <v>10000</v>
          </cell>
          <cell r="AL104">
            <v>0</v>
          </cell>
          <cell r="AM104">
            <v>0</v>
          </cell>
          <cell r="AN104">
            <v>0</v>
          </cell>
        </row>
        <row r="105">
          <cell r="F105">
            <v>18996000</v>
          </cell>
          <cell r="J105">
            <v>6000</v>
          </cell>
          <cell r="K105">
            <v>240000</v>
          </cell>
          <cell r="L105">
            <v>43200</v>
          </cell>
          <cell r="M105">
            <v>6900</v>
          </cell>
          <cell r="N105">
            <v>13800</v>
          </cell>
          <cell r="O105">
            <v>18480</v>
          </cell>
          <cell r="P105">
            <v>17400</v>
          </cell>
          <cell r="Q105">
            <v>5000</v>
          </cell>
          <cell r="S105">
            <v>1725</v>
          </cell>
          <cell r="U105">
            <v>164250</v>
          </cell>
          <cell r="V105">
            <v>0</v>
          </cell>
          <cell r="W105">
            <v>0</v>
          </cell>
          <cell r="X105">
            <v>288</v>
          </cell>
          <cell r="AC105">
            <v>80000</v>
          </cell>
          <cell r="AD105">
            <v>10000</v>
          </cell>
          <cell r="AE105">
            <v>3000</v>
          </cell>
          <cell r="AF105">
            <v>102000</v>
          </cell>
          <cell r="AG105">
            <v>78200</v>
          </cell>
          <cell r="AH105">
            <v>7200</v>
          </cell>
          <cell r="AI105">
            <v>120000</v>
          </cell>
          <cell r="AJ105">
            <v>54395</v>
          </cell>
          <cell r="AK105">
            <v>20000</v>
          </cell>
          <cell r="AL105">
            <v>0</v>
          </cell>
          <cell r="AM105">
            <v>0</v>
          </cell>
          <cell r="AN105">
            <v>0</v>
          </cell>
        </row>
        <row r="106">
          <cell r="F106">
            <v>102282000</v>
          </cell>
          <cell r="J106">
            <v>30000</v>
          </cell>
          <cell r="K106">
            <v>240000</v>
          </cell>
          <cell r="L106">
            <v>223200</v>
          </cell>
          <cell r="M106">
            <v>67700</v>
          </cell>
          <cell r="N106">
            <v>135400</v>
          </cell>
          <cell r="O106">
            <v>43390</v>
          </cell>
          <cell r="P106">
            <v>27400</v>
          </cell>
          <cell r="Q106">
            <v>5000</v>
          </cell>
          <cell r="S106">
            <v>18125</v>
          </cell>
          <cell r="U106">
            <v>164250</v>
          </cell>
          <cell r="V106">
            <v>28500</v>
          </cell>
          <cell r="W106">
            <v>428309</v>
          </cell>
          <cell r="X106">
            <v>1008</v>
          </cell>
          <cell r="AA106">
            <v>10000</v>
          </cell>
          <cell r="AC106">
            <v>160000</v>
          </cell>
          <cell r="AD106">
            <v>10000</v>
          </cell>
          <cell r="AE106">
            <v>3000</v>
          </cell>
          <cell r="AF106">
            <v>476000</v>
          </cell>
          <cell r="AG106">
            <v>314864</v>
          </cell>
          <cell r="AH106">
            <v>18000</v>
          </cell>
          <cell r="AI106">
            <v>750000</v>
          </cell>
          <cell r="AJ106">
            <v>536702</v>
          </cell>
          <cell r="AK106">
            <v>100000</v>
          </cell>
          <cell r="AL106">
            <v>0</v>
          </cell>
          <cell r="AM106">
            <v>0</v>
          </cell>
          <cell r="AN106">
            <v>0</v>
          </cell>
        </row>
        <row r="107">
          <cell r="F107">
            <v>49363000</v>
          </cell>
          <cell r="J107">
            <v>18000</v>
          </cell>
          <cell r="K107">
            <v>240000</v>
          </cell>
          <cell r="L107">
            <v>108000</v>
          </cell>
          <cell r="M107">
            <v>25200</v>
          </cell>
          <cell r="N107">
            <v>50400</v>
          </cell>
          <cell r="O107">
            <v>27870</v>
          </cell>
          <cell r="P107">
            <v>21000</v>
          </cell>
          <cell r="Q107">
            <v>5000</v>
          </cell>
          <cell r="S107">
            <v>7200</v>
          </cell>
          <cell r="U107">
            <v>164250</v>
          </cell>
          <cell r="V107">
            <v>5700</v>
          </cell>
          <cell r="W107">
            <v>0</v>
          </cell>
          <cell r="X107">
            <v>432</v>
          </cell>
          <cell r="AA107">
            <v>10000</v>
          </cell>
          <cell r="AC107">
            <v>120000</v>
          </cell>
          <cell r="AD107">
            <v>10000</v>
          </cell>
          <cell r="AE107">
            <v>3000</v>
          </cell>
          <cell r="AF107">
            <v>204000</v>
          </cell>
          <cell r="AG107">
            <v>264864</v>
          </cell>
          <cell r="AH107">
            <v>10800</v>
          </cell>
          <cell r="AI107">
            <v>350000</v>
          </cell>
          <cell r="AJ107">
            <v>193691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</row>
        <row r="108">
          <cell r="F108">
            <v>30122517</v>
          </cell>
          <cell r="J108">
            <v>18000</v>
          </cell>
          <cell r="K108">
            <v>240000</v>
          </cell>
          <cell r="L108">
            <v>64800</v>
          </cell>
          <cell r="M108">
            <v>11700</v>
          </cell>
          <cell r="N108">
            <v>23400</v>
          </cell>
          <cell r="O108">
            <v>21720</v>
          </cell>
          <cell r="P108">
            <v>18600</v>
          </cell>
          <cell r="Q108">
            <v>5000</v>
          </cell>
          <cell r="S108">
            <v>3775</v>
          </cell>
          <cell r="U108">
            <v>164250</v>
          </cell>
          <cell r="V108">
            <v>0</v>
          </cell>
          <cell r="W108">
            <v>0</v>
          </cell>
          <cell r="X108">
            <v>144</v>
          </cell>
          <cell r="AA108">
            <v>10000</v>
          </cell>
          <cell r="AC108">
            <v>80000</v>
          </cell>
          <cell r="AD108">
            <v>10000</v>
          </cell>
          <cell r="AE108">
            <v>3000</v>
          </cell>
          <cell r="AF108">
            <v>119000</v>
          </cell>
          <cell r="AG108">
            <v>134960</v>
          </cell>
          <cell r="AH108">
            <v>7200</v>
          </cell>
          <cell r="AI108">
            <v>180000</v>
          </cell>
          <cell r="AJ108">
            <v>146460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F109">
            <v>19522000</v>
          </cell>
          <cell r="J109">
            <v>6000</v>
          </cell>
          <cell r="K109">
            <v>240000</v>
          </cell>
          <cell r="L109">
            <v>43200</v>
          </cell>
          <cell r="M109">
            <v>2300</v>
          </cell>
          <cell r="N109">
            <v>4600</v>
          </cell>
          <cell r="O109">
            <v>18480</v>
          </cell>
          <cell r="P109">
            <v>17400</v>
          </cell>
          <cell r="Q109">
            <v>5000</v>
          </cell>
          <cell r="S109">
            <v>575</v>
          </cell>
          <cell r="U109">
            <v>164250</v>
          </cell>
          <cell r="V109">
            <v>0</v>
          </cell>
          <cell r="W109">
            <v>0</v>
          </cell>
          <cell r="X109">
            <v>0</v>
          </cell>
          <cell r="AC109">
            <v>80000</v>
          </cell>
          <cell r="AD109">
            <v>10000</v>
          </cell>
          <cell r="AE109">
            <v>3000</v>
          </cell>
          <cell r="AF109">
            <v>102000</v>
          </cell>
          <cell r="AG109">
            <v>58200</v>
          </cell>
          <cell r="AH109">
            <v>3600</v>
          </cell>
          <cell r="AI109">
            <v>120000</v>
          </cell>
          <cell r="AJ109">
            <v>97705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F110">
            <v>17696948</v>
          </cell>
          <cell r="J110">
            <v>6000</v>
          </cell>
          <cell r="K110">
            <v>240000</v>
          </cell>
          <cell r="L110">
            <v>43200</v>
          </cell>
          <cell r="M110">
            <v>1700</v>
          </cell>
          <cell r="N110">
            <v>3400</v>
          </cell>
          <cell r="O110">
            <v>18480</v>
          </cell>
          <cell r="P110">
            <v>17400</v>
          </cell>
          <cell r="Q110">
            <v>5000</v>
          </cell>
          <cell r="S110">
            <v>425</v>
          </cell>
          <cell r="U110">
            <v>164250</v>
          </cell>
          <cell r="V110">
            <v>0</v>
          </cell>
          <cell r="W110">
            <v>0</v>
          </cell>
          <cell r="X110">
            <v>0</v>
          </cell>
          <cell r="AC110">
            <v>80000</v>
          </cell>
          <cell r="AD110">
            <v>10000</v>
          </cell>
          <cell r="AE110">
            <v>3000</v>
          </cell>
          <cell r="AF110">
            <v>102000</v>
          </cell>
          <cell r="AG110">
            <v>58200</v>
          </cell>
          <cell r="AH110">
            <v>6600</v>
          </cell>
          <cell r="AI110">
            <v>120000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</row>
        <row r="111">
          <cell r="F111">
            <v>19395374</v>
          </cell>
          <cell r="J111">
            <v>12000</v>
          </cell>
          <cell r="K111">
            <v>240000</v>
          </cell>
          <cell r="L111">
            <v>50400</v>
          </cell>
          <cell r="M111">
            <v>2100</v>
          </cell>
          <cell r="N111">
            <v>4200</v>
          </cell>
          <cell r="O111">
            <v>19560</v>
          </cell>
          <cell r="P111">
            <v>17800</v>
          </cell>
          <cell r="Q111">
            <v>5000</v>
          </cell>
          <cell r="S111">
            <v>875</v>
          </cell>
          <cell r="U111">
            <v>164250</v>
          </cell>
          <cell r="V111">
            <v>0</v>
          </cell>
          <cell r="W111">
            <v>0</v>
          </cell>
          <cell r="X111">
            <v>0</v>
          </cell>
          <cell r="AA111">
            <v>10000</v>
          </cell>
          <cell r="AC111">
            <v>80000</v>
          </cell>
          <cell r="AD111">
            <v>10000</v>
          </cell>
          <cell r="AE111">
            <v>3000</v>
          </cell>
          <cell r="AF111">
            <v>102000</v>
          </cell>
          <cell r="AG111">
            <v>58200</v>
          </cell>
          <cell r="AH111">
            <v>7200</v>
          </cell>
          <cell r="AI111">
            <v>150000</v>
          </cell>
          <cell r="AJ111">
            <v>93280</v>
          </cell>
          <cell r="AK111">
            <v>10000</v>
          </cell>
          <cell r="AL111">
            <v>0</v>
          </cell>
          <cell r="AM111">
            <v>0</v>
          </cell>
          <cell r="AN111">
            <v>0</v>
          </cell>
        </row>
        <row r="112">
          <cell r="F112">
            <v>17785827</v>
          </cell>
          <cell r="J112">
            <v>6000</v>
          </cell>
          <cell r="K112">
            <v>240000</v>
          </cell>
          <cell r="L112">
            <v>43200</v>
          </cell>
          <cell r="M112">
            <v>7700</v>
          </cell>
          <cell r="N112">
            <v>15400</v>
          </cell>
          <cell r="O112">
            <v>18480</v>
          </cell>
          <cell r="P112">
            <v>17400</v>
          </cell>
          <cell r="Q112">
            <v>5000</v>
          </cell>
          <cell r="S112">
            <v>1925</v>
          </cell>
          <cell r="U112">
            <v>164250</v>
          </cell>
          <cell r="V112">
            <v>0</v>
          </cell>
          <cell r="W112">
            <v>0</v>
          </cell>
          <cell r="X112">
            <v>0</v>
          </cell>
          <cell r="AC112">
            <v>80000</v>
          </cell>
          <cell r="AD112">
            <v>10000</v>
          </cell>
          <cell r="AE112">
            <v>3000</v>
          </cell>
          <cell r="AF112">
            <v>102000</v>
          </cell>
          <cell r="AG112">
            <v>58200</v>
          </cell>
          <cell r="AH112">
            <v>6600</v>
          </cell>
          <cell r="AI112">
            <v>120000</v>
          </cell>
          <cell r="AJ112">
            <v>312222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</row>
        <row r="113">
          <cell r="F113">
            <v>58014344</v>
          </cell>
          <cell r="G113">
            <v>3465400</v>
          </cell>
          <cell r="J113">
            <v>18000</v>
          </cell>
          <cell r="K113">
            <v>240000</v>
          </cell>
          <cell r="L113">
            <v>136800</v>
          </cell>
          <cell r="M113">
            <v>28800</v>
          </cell>
          <cell r="N113">
            <v>57600</v>
          </cell>
          <cell r="O113">
            <v>31750</v>
          </cell>
          <cell r="P113">
            <v>22600</v>
          </cell>
          <cell r="Q113">
            <v>5000</v>
          </cell>
          <cell r="S113">
            <v>8450</v>
          </cell>
          <cell r="U113">
            <v>164250</v>
          </cell>
          <cell r="V113">
            <v>28500</v>
          </cell>
          <cell r="W113">
            <v>0</v>
          </cell>
          <cell r="X113">
            <v>720</v>
          </cell>
          <cell r="Z113">
            <v>611672</v>
          </cell>
          <cell r="AA113">
            <v>10000</v>
          </cell>
          <cell r="AC113">
            <v>120000</v>
          </cell>
          <cell r="AD113">
            <v>10000</v>
          </cell>
          <cell r="AE113">
            <v>3000</v>
          </cell>
          <cell r="AF113">
            <v>221000</v>
          </cell>
          <cell r="AG113">
            <v>244864</v>
          </cell>
          <cell r="AH113">
            <v>10800</v>
          </cell>
          <cell r="AI113">
            <v>400000</v>
          </cell>
          <cell r="AJ113">
            <v>125014</v>
          </cell>
          <cell r="AK113">
            <v>80000</v>
          </cell>
          <cell r="AL113">
            <v>0</v>
          </cell>
          <cell r="AM113">
            <v>0</v>
          </cell>
          <cell r="AN113">
            <v>0</v>
          </cell>
        </row>
        <row r="114">
          <cell r="F114">
            <v>18959000</v>
          </cell>
          <cell r="J114">
            <v>0</v>
          </cell>
          <cell r="K114">
            <v>240000</v>
          </cell>
          <cell r="L114">
            <v>43200</v>
          </cell>
          <cell r="M114">
            <v>6800</v>
          </cell>
          <cell r="N114">
            <v>13600</v>
          </cell>
          <cell r="O114">
            <v>18480</v>
          </cell>
          <cell r="P114">
            <v>17400</v>
          </cell>
          <cell r="Q114">
            <v>5000</v>
          </cell>
          <cell r="S114">
            <v>1700</v>
          </cell>
          <cell r="U114">
            <v>164250</v>
          </cell>
          <cell r="V114">
            <v>0</v>
          </cell>
          <cell r="W114">
            <v>0</v>
          </cell>
          <cell r="X114">
            <v>0</v>
          </cell>
          <cell r="AC114">
            <v>80000</v>
          </cell>
          <cell r="AD114">
            <v>10000</v>
          </cell>
          <cell r="AE114">
            <v>3000</v>
          </cell>
          <cell r="AF114">
            <v>102000</v>
          </cell>
          <cell r="AG114">
            <v>58200</v>
          </cell>
          <cell r="AH114">
            <v>3600</v>
          </cell>
          <cell r="AI114">
            <v>120000</v>
          </cell>
          <cell r="AJ114">
            <v>35553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</row>
        <row r="115">
          <cell r="F115">
            <v>19666000</v>
          </cell>
          <cell r="J115">
            <v>0</v>
          </cell>
          <cell r="K115">
            <v>240000</v>
          </cell>
          <cell r="L115">
            <v>43200</v>
          </cell>
          <cell r="M115">
            <v>2200</v>
          </cell>
          <cell r="N115">
            <v>4400</v>
          </cell>
          <cell r="O115">
            <v>18480</v>
          </cell>
          <cell r="P115">
            <v>17400</v>
          </cell>
          <cell r="Q115">
            <v>5000</v>
          </cell>
          <cell r="S115">
            <v>550</v>
          </cell>
          <cell r="U115">
            <v>164250</v>
          </cell>
          <cell r="V115">
            <v>0</v>
          </cell>
          <cell r="W115">
            <v>0</v>
          </cell>
          <cell r="X115">
            <v>0</v>
          </cell>
          <cell r="AC115">
            <v>80000</v>
          </cell>
          <cell r="AD115">
            <v>10000</v>
          </cell>
          <cell r="AE115">
            <v>3000</v>
          </cell>
          <cell r="AF115">
            <v>102000</v>
          </cell>
          <cell r="AG115">
            <v>58200</v>
          </cell>
          <cell r="AH115">
            <v>3600</v>
          </cell>
          <cell r="AI115">
            <v>120000</v>
          </cell>
          <cell r="AJ115">
            <v>120100</v>
          </cell>
          <cell r="AK115">
            <v>8000</v>
          </cell>
          <cell r="AL115">
            <v>0</v>
          </cell>
          <cell r="AM115">
            <v>0</v>
          </cell>
          <cell r="AN115">
            <v>0</v>
          </cell>
        </row>
        <row r="116">
          <cell r="F116">
            <v>24243125</v>
          </cell>
          <cell r="J116">
            <v>6000</v>
          </cell>
          <cell r="K116">
            <v>240000</v>
          </cell>
          <cell r="L116">
            <v>50400</v>
          </cell>
          <cell r="M116">
            <v>3700</v>
          </cell>
          <cell r="N116">
            <v>7400</v>
          </cell>
          <cell r="O116">
            <v>19560</v>
          </cell>
          <cell r="P116">
            <v>17800</v>
          </cell>
          <cell r="Q116">
            <v>5000</v>
          </cell>
          <cell r="S116">
            <v>1275</v>
          </cell>
          <cell r="U116">
            <v>164250</v>
          </cell>
          <cell r="V116">
            <v>0</v>
          </cell>
          <cell r="W116">
            <v>0</v>
          </cell>
          <cell r="X116">
            <v>288</v>
          </cell>
          <cell r="AA116">
            <v>10000</v>
          </cell>
          <cell r="AC116">
            <v>80000</v>
          </cell>
          <cell r="AD116">
            <v>10000</v>
          </cell>
          <cell r="AE116">
            <v>3000</v>
          </cell>
          <cell r="AF116">
            <v>102000</v>
          </cell>
          <cell r="AG116">
            <v>58200</v>
          </cell>
          <cell r="AH116">
            <v>3600</v>
          </cell>
          <cell r="AI116">
            <v>150000</v>
          </cell>
          <cell r="AJ116">
            <v>107998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</row>
        <row r="117">
          <cell r="F117">
            <v>19870000</v>
          </cell>
          <cell r="J117">
            <v>12000</v>
          </cell>
          <cell r="K117">
            <v>240000</v>
          </cell>
          <cell r="L117">
            <v>43200</v>
          </cell>
          <cell r="M117">
            <v>4800</v>
          </cell>
          <cell r="N117">
            <v>9600</v>
          </cell>
          <cell r="O117">
            <v>18480</v>
          </cell>
          <cell r="P117">
            <v>17400</v>
          </cell>
          <cell r="Q117">
            <v>5000</v>
          </cell>
          <cell r="S117">
            <v>1200</v>
          </cell>
          <cell r="U117">
            <v>164250</v>
          </cell>
          <cell r="V117">
            <v>0</v>
          </cell>
          <cell r="W117">
            <v>0</v>
          </cell>
          <cell r="X117">
            <v>288</v>
          </cell>
          <cell r="AC117">
            <v>80000</v>
          </cell>
          <cell r="AD117">
            <v>10000</v>
          </cell>
          <cell r="AE117">
            <v>3000</v>
          </cell>
          <cell r="AF117">
            <v>102000</v>
          </cell>
          <cell r="AG117">
            <v>78200</v>
          </cell>
          <cell r="AH117">
            <v>3600</v>
          </cell>
          <cell r="AI117">
            <v>120000</v>
          </cell>
          <cell r="AJ117">
            <v>104533</v>
          </cell>
          <cell r="AK117">
            <v>20000</v>
          </cell>
          <cell r="AL117">
            <v>0</v>
          </cell>
          <cell r="AM117">
            <v>0</v>
          </cell>
          <cell r="AN117">
            <v>0</v>
          </cell>
        </row>
        <row r="118">
          <cell r="F118">
            <v>26753383</v>
          </cell>
          <cell r="J118">
            <v>24000</v>
          </cell>
          <cell r="K118">
            <v>240000</v>
          </cell>
          <cell r="L118">
            <v>50400</v>
          </cell>
          <cell r="M118">
            <v>11000</v>
          </cell>
          <cell r="N118">
            <v>22000</v>
          </cell>
          <cell r="O118">
            <v>19560</v>
          </cell>
          <cell r="P118">
            <v>17800</v>
          </cell>
          <cell r="Q118">
            <v>5000</v>
          </cell>
          <cell r="S118">
            <v>2750</v>
          </cell>
          <cell r="U118">
            <v>164250</v>
          </cell>
          <cell r="V118">
            <v>5700</v>
          </cell>
          <cell r="W118">
            <v>0</v>
          </cell>
          <cell r="X118">
            <v>0</v>
          </cell>
          <cell r="AC118">
            <v>80000</v>
          </cell>
          <cell r="AD118">
            <v>10000</v>
          </cell>
          <cell r="AE118">
            <v>3000</v>
          </cell>
          <cell r="AF118">
            <v>102000</v>
          </cell>
          <cell r="AG118">
            <v>78200</v>
          </cell>
          <cell r="AH118">
            <v>7200</v>
          </cell>
          <cell r="AI118">
            <v>220000</v>
          </cell>
          <cell r="AJ118">
            <v>154387</v>
          </cell>
          <cell r="AK118">
            <v>35000</v>
          </cell>
          <cell r="AL118">
            <v>0</v>
          </cell>
          <cell r="AM118">
            <v>0</v>
          </cell>
          <cell r="AN118">
            <v>0</v>
          </cell>
        </row>
        <row r="119">
          <cell r="F119">
            <v>25008386</v>
          </cell>
          <cell r="J119">
            <v>6000</v>
          </cell>
          <cell r="K119">
            <v>240000</v>
          </cell>
          <cell r="L119">
            <v>50400</v>
          </cell>
          <cell r="M119">
            <v>2400</v>
          </cell>
          <cell r="N119">
            <v>4800</v>
          </cell>
          <cell r="O119">
            <v>19560</v>
          </cell>
          <cell r="P119">
            <v>17800</v>
          </cell>
          <cell r="Q119">
            <v>5000</v>
          </cell>
          <cell r="S119">
            <v>1200</v>
          </cell>
          <cell r="U119">
            <v>164250</v>
          </cell>
          <cell r="V119">
            <v>0</v>
          </cell>
          <cell r="W119">
            <v>0</v>
          </cell>
          <cell r="X119">
            <v>144</v>
          </cell>
          <cell r="AA119">
            <v>10000</v>
          </cell>
          <cell r="AC119">
            <v>80000</v>
          </cell>
          <cell r="AD119">
            <v>10000</v>
          </cell>
          <cell r="AE119">
            <v>3000</v>
          </cell>
          <cell r="AF119">
            <v>102000</v>
          </cell>
          <cell r="AG119">
            <v>84960</v>
          </cell>
          <cell r="AH119">
            <v>3600</v>
          </cell>
          <cell r="AI119">
            <v>150000</v>
          </cell>
          <cell r="AJ119">
            <v>73832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  <row r="120">
          <cell r="F120">
            <v>26475714</v>
          </cell>
          <cell r="J120">
            <v>12000</v>
          </cell>
          <cell r="K120">
            <v>240000</v>
          </cell>
          <cell r="L120">
            <v>57600</v>
          </cell>
          <cell r="M120">
            <v>8100</v>
          </cell>
          <cell r="N120">
            <v>16200</v>
          </cell>
          <cell r="O120">
            <v>20640</v>
          </cell>
          <cell r="P120">
            <v>18200</v>
          </cell>
          <cell r="Q120">
            <v>5000</v>
          </cell>
          <cell r="S120">
            <v>3025</v>
          </cell>
          <cell r="U120">
            <v>164250</v>
          </cell>
          <cell r="V120">
            <v>0</v>
          </cell>
          <cell r="W120">
            <v>0</v>
          </cell>
          <cell r="X120">
            <v>0</v>
          </cell>
          <cell r="AA120">
            <v>13000</v>
          </cell>
          <cell r="AC120">
            <v>80000</v>
          </cell>
          <cell r="AD120">
            <v>10000</v>
          </cell>
          <cell r="AE120">
            <v>3000</v>
          </cell>
          <cell r="AF120">
            <v>102000</v>
          </cell>
          <cell r="AG120">
            <v>78200</v>
          </cell>
          <cell r="AH120">
            <v>7200</v>
          </cell>
          <cell r="AI120">
            <v>180000</v>
          </cell>
          <cell r="AJ120">
            <v>185391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</row>
        <row r="121">
          <cell r="F121">
            <v>22167342</v>
          </cell>
          <cell r="J121">
            <v>6000</v>
          </cell>
          <cell r="K121">
            <v>240000</v>
          </cell>
          <cell r="L121">
            <v>43200</v>
          </cell>
          <cell r="M121">
            <v>5600</v>
          </cell>
          <cell r="N121">
            <v>11200</v>
          </cell>
          <cell r="O121">
            <v>18480</v>
          </cell>
          <cell r="P121">
            <v>17400</v>
          </cell>
          <cell r="Q121">
            <v>5000</v>
          </cell>
          <cell r="S121">
            <v>1400</v>
          </cell>
          <cell r="U121">
            <v>164250</v>
          </cell>
          <cell r="V121">
            <v>0</v>
          </cell>
          <cell r="W121">
            <v>0</v>
          </cell>
          <cell r="X121">
            <v>144</v>
          </cell>
          <cell r="AC121">
            <v>80000</v>
          </cell>
          <cell r="AD121">
            <v>10000</v>
          </cell>
          <cell r="AE121">
            <v>3000</v>
          </cell>
          <cell r="AF121">
            <v>102000</v>
          </cell>
          <cell r="AG121">
            <v>78200</v>
          </cell>
          <cell r="AH121">
            <v>3600</v>
          </cell>
          <cell r="AI121">
            <v>120000</v>
          </cell>
          <cell r="AJ121">
            <v>68659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F122">
            <v>19449000</v>
          </cell>
          <cell r="J122">
            <v>0</v>
          </cell>
          <cell r="K122">
            <v>240000</v>
          </cell>
          <cell r="L122">
            <v>43200</v>
          </cell>
          <cell r="M122">
            <v>4100</v>
          </cell>
          <cell r="N122">
            <v>8200</v>
          </cell>
          <cell r="O122">
            <v>18480</v>
          </cell>
          <cell r="P122">
            <v>17400</v>
          </cell>
          <cell r="Q122">
            <v>5000</v>
          </cell>
          <cell r="S122">
            <v>1025</v>
          </cell>
          <cell r="U122">
            <v>164250</v>
          </cell>
          <cell r="V122">
            <v>0</v>
          </cell>
          <cell r="W122">
            <v>0</v>
          </cell>
          <cell r="X122">
            <v>0</v>
          </cell>
          <cell r="AC122">
            <v>80000</v>
          </cell>
          <cell r="AD122">
            <v>10000</v>
          </cell>
          <cell r="AE122">
            <v>3000</v>
          </cell>
          <cell r="AF122">
            <v>102000</v>
          </cell>
          <cell r="AG122">
            <v>58200</v>
          </cell>
          <cell r="AH122">
            <v>6600</v>
          </cell>
          <cell r="AI122">
            <v>120000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F123">
            <v>21521916</v>
          </cell>
          <cell r="J123">
            <v>6000</v>
          </cell>
          <cell r="K123">
            <v>240000</v>
          </cell>
          <cell r="L123">
            <v>43200</v>
          </cell>
          <cell r="M123">
            <v>4200</v>
          </cell>
          <cell r="N123">
            <v>8400</v>
          </cell>
          <cell r="O123">
            <v>18480</v>
          </cell>
          <cell r="P123">
            <v>17400</v>
          </cell>
          <cell r="Q123">
            <v>5000</v>
          </cell>
          <cell r="S123">
            <v>1050</v>
          </cell>
          <cell r="U123">
            <v>164250</v>
          </cell>
          <cell r="V123">
            <v>0</v>
          </cell>
          <cell r="W123">
            <v>0</v>
          </cell>
          <cell r="X123">
            <v>0</v>
          </cell>
          <cell r="AC123">
            <v>80000</v>
          </cell>
          <cell r="AD123">
            <v>10000</v>
          </cell>
          <cell r="AE123">
            <v>3000</v>
          </cell>
          <cell r="AF123">
            <v>102000</v>
          </cell>
          <cell r="AG123">
            <v>58200</v>
          </cell>
          <cell r="AH123">
            <v>3600</v>
          </cell>
          <cell r="AI123">
            <v>120000</v>
          </cell>
          <cell r="AJ123">
            <v>107237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</row>
        <row r="124">
          <cell r="F124">
            <v>19873844</v>
          </cell>
          <cell r="J124">
            <v>0</v>
          </cell>
          <cell r="K124">
            <v>240000</v>
          </cell>
          <cell r="L124">
            <v>43200</v>
          </cell>
          <cell r="M124">
            <v>1300</v>
          </cell>
          <cell r="N124">
            <v>2600</v>
          </cell>
          <cell r="O124">
            <v>18480</v>
          </cell>
          <cell r="P124">
            <v>17400</v>
          </cell>
          <cell r="Q124">
            <v>5000</v>
          </cell>
          <cell r="S124">
            <v>325</v>
          </cell>
          <cell r="U124">
            <v>164250</v>
          </cell>
          <cell r="V124">
            <v>0</v>
          </cell>
          <cell r="W124">
            <v>0</v>
          </cell>
          <cell r="X124">
            <v>144</v>
          </cell>
          <cell r="AC124">
            <v>80000</v>
          </cell>
          <cell r="AD124">
            <v>10000</v>
          </cell>
          <cell r="AE124">
            <v>3000</v>
          </cell>
          <cell r="AF124">
            <v>102000</v>
          </cell>
          <cell r="AG124">
            <v>58200</v>
          </cell>
          <cell r="AH124">
            <v>3600</v>
          </cell>
          <cell r="AI124">
            <v>120000</v>
          </cell>
          <cell r="AJ124">
            <v>75523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</row>
        <row r="125">
          <cell r="F125">
            <v>27669000</v>
          </cell>
          <cell r="J125">
            <v>0</v>
          </cell>
          <cell r="K125">
            <v>240000</v>
          </cell>
          <cell r="L125">
            <v>50400</v>
          </cell>
          <cell r="M125">
            <v>7900</v>
          </cell>
          <cell r="N125">
            <v>15800</v>
          </cell>
          <cell r="O125">
            <v>19560</v>
          </cell>
          <cell r="P125">
            <v>17800</v>
          </cell>
          <cell r="Q125">
            <v>5000</v>
          </cell>
          <cell r="S125">
            <v>2550</v>
          </cell>
          <cell r="U125">
            <v>164250</v>
          </cell>
          <cell r="V125">
            <v>0</v>
          </cell>
          <cell r="W125">
            <v>0</v>
          </cell>
          <cell r="X125">
            <v>144</v>
          </cell>
          <cell r="AA125">
            <v>10000</v>
          </cell>
          <cell r="AC125">
            <v>80000</v>
          </cell>
          <cell r="AD125">
            <v>10000</v>
          </cell>
          <cell r="AE125">
            <v>3000</v>
          </cell>
          <cell r="AF125">
            <v>102000</v>
          </cell>
          <cell r="AG125">
            <v>78200</v>
          </cell>
          <cell r="AH125">
            <v>7200</v>
          </cell>
          <cell r="AI125">
            <v>150000</v>
          </cell>
          <cell r="AJ125">
            <v>86596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</row>
        <row r="126">
          <cell r="F126">
            <v>73179123</v>
          </cell>
          <cell r="J126">
            <v>36000</v>
          </cell>
          <cell r="K126">
            <v>240000</v>
          </cell>
          <cell r="L126">
            <v>165600</v>
          </cell>
          <cell r="M126">
            <v>41000</v>
          </cell>
          <cell r="N126">
            <v>82000</v>
          </cell>
          <cell r="O126">
            <v>35630</v>
          </cell>
          <cell r="P126">
            <v>24200</v>
          </cell>
          <cell r="Q126">
            <v>5000</v>
          </cell>
          <cell r="S126">
            <v>11775</v>
          </cell>
          <cell r="U126">
            <v>164250</v>
          </cell>
          <cell r="V126">
            <v>11400</v>
          </cell>
          <cell r="W126">
            <v>0</v>
          </cell>
          <cell r="X126">
            <v>1296</v>
          </cell>
          <cell r="AA126">
            <v>10000</v>
          </cell>
          <cell r="AC126">
            <v>120000</v>
          </cell>
          <cell r="AD126">
            <v>10000</v>
          </cell>
          <cell r="AE126">
            <v>3000</v>
          </cell>
          <cell r="AF126">
            <v>306000</v>
          </cell>
          <cell r="AG126">
            <v>264864</v>
          </cell>
          <cell r="AH126">
            <v>14400</v>
          </cell>
          <cell r="AI126">
            <v>625000</v>
          </cell>
          <cell r="AJ126">
            <v>190292</v>
          </cell>
          <cell r="AK126">
            <v>20000</v>
          </cell>
          <cell r="AL126">
            <v>0</v>
          </cell>
          <cell r="AM126">
            <v>0</v>
          </cell>
          <cell r="AN126">
            <v>0</v>
          </cell>
        </row>
        <row r="127">
          <cell r="F127">
            <v>38672425</v>
          </cell>
          <cell r="J127">
            <v>12000</v>
          </cell>
          <cell r="K127">
            <v>240000</v>
          </cell>
          <cell r="L127">
            <v>86400</v>
          </cell>
          <cell r="M127">
            <v>16200</v>
          </cell>
          <cell r="N127">
            <v>32400</v>
          </cell>
          <cell r="O127">
            <v>24960</v>
          </cell>
          <cell r="P127">
            <v>19800</v>
          </cell>
          <cell r="Q127">
            <v>5000</v>
          </cell>
          <cell r="S127">
            <v>4675</v>
          </cell>
          <cell r="U127">
            <v>164250</v>
          </cell>
          <cell r="V127">
            <v>5700</v>
          </cell>
          <cell r="W127">
            <v>0</v>
          </cell>
          <cell r="X127">
            <v>7200</v>
          </cell>
          <cell r="AA127">
            <v>10000</v>
          </cell>
          <cell r="AC127">
            <v>80000</v>
          </cell>
          <cell r="AD127">
            <v>10000</v>
          </cell>
          <cell r="AE127">
            <v>3000</v>
          </cell>
          <cell r="AF127">
            <v>153000</v>
          </cell>
          <cell r="AG127">
            <v>214864</v>
          </cell>
          <cell r="AH127">
            <v>10800</v>
          </cell>
          <cell r="AI127">
            <v>375000</v>
          </cell>
          <cell r="AJ127">
            <v>178721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F128">
            <v>21823000</v>
          </cell>
          <cell r="J128">
            <v>12000</v>
          </cell>
          <cell r="K128">
            <v>240000</v>
          </cell>
          <cell r="L128">
            <v>43200</v>
          </cell>
          <cell r="M128">
            <v>7500</v>
          </cell>
          <cell r="N128">
            <v>15000</v>
          </cell>
          <cell r="O128">
            <v>18480</v>
          </cell>
          <cell r="P128">
            <v>17400</v>
          </cell>
          <cell r="Q128">
            <v>5000</v>
          </cell>
          <cell r="S128">
            <v>1875</v>
          </cell>
          <cell r="U128">
            <v>164250</v>
          </cell>
          <cell r="V128">
            <v>0</v>
          </cell>
          <cell r="W128">
            <v>0</v>
          </cell>
          <cell r="X128">
            <v>288</v>
          </cell>
          <cell r="AC128">
            <v>80000</v>
          </cell>
          <cell r="AD128">
            <v>10000</v>
          </cell>
          <cell r="AE128">
            <v>3000</v>
          </cell>
          <cell r="AF128">
            <v>102000</v>
          </cell>
          <cell r="AG128">
            <v>78200</v>
          </cell>
          <cell r="AH128">
            <v>7200</v>
          </cell>
          <cell r="AI128">
            <v>120000</v>
          </cell>
          <cell r="AJ128">
            <v>82205</v>
          </cell>
          <cell r="AK128">
            <v>10000</v>
          </cell>
          <cell r="AL128">
            <v>0</v>
          </cell>
          <cell r="AM128">
            <v>0</v>
          </cell>
          <cell r="AN128">
            <v>0</v>
          </cell>
        </row>
        <row r="129">
          <cell r="F129">
            <v>21474000</v>
          </cell>
          <cell r="J129">
            <v>18000</v>
          </cell>
          <cell r="K129">
            <v>240000</v>
          </cell>
          <cell r="L129">
            <v>50400</v>
          </cell>
          <cell r="M129">
            <v>8700</v>
          </cell>
          <cell r="N129">
            <v>17400</v>
          </cell>
          <cell r="O129">
            <v>19560</v>
          </cell>
          <cell r="P129">
            <v>17800</v>
          </cell>
          <cell r="Q129">
            <v>5000</v>
          </cell>
          <cell r="S129">
            <v>2525</v>
          </cell>
          <cell r="U129">
            <v>164250</v>
          </cell>
          <cell r="V129">
            <v>0</v>
          </cell>
          <cell r="W129">
            <v>0</v>
          </cell>
          <cell r="X129">
            <v>144</v>
          </cell>
          <cell r="AA129">
            <v>10000</v>
          </cell>
          <cell r="AC129">
            <v>80000</v>
          </cell>
          <cell r="AD129">
            <v>10000</v>
          </cell>
          <cell r="AE129">
            <v>3000</v>
          </cell>
          <cell r="AF129">
            <v>102000</v>
          </cell>
          <cell r="AG129">
            <v>78200</v>
          </cell>
          <cell r="AH129">
            <v>3600</v>
          </cell>
          <cell r="AI129">
            <v>150000</v>
          </cell>
          <cell r="AJ129">
            <v>287558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</row>
        <row r="130">
          <cell r="F130">
            <v>38447985</v>
          </cell>
          <cell r="J130">
            <v>6000</v>
          </cell>
          <cell r="K130">
            <v>240000</v>
          </cell>
          <cell r="L130">
            <v>86400</v>
          </cell>
          <cell r="M130">
            <v>21900</v>
          </cell>
          <cell r="N130">
            <v>43800</v>
          </cell>
          <cell r="O130">
            <v>24960</v>
          </cell>
          <cell r="P130">
            <v>19800</v>
          </cell>
          <cell r="Q130">
            <v>5000</v>
          </cell>
          <cell r="S130">
            <v>5475</v>
          </cell>
          <cell r="U130">
            <v>164250</v>
          </cell>
          <cell r="V130">
            <v>0</v>
          </cell>
          <cell r="W130">
            <v>0</v>
          </cell>
          <cell r="X130">
            <v>288</v>
          </cell>
          <cell r="AC130">
            <v>80000</v>
          </cell>
          <cell r="AD130">
            <v>10000</v>
          </cell>
          <cell r="AE130">
            <v>3000</v>
          </cell>
          <cell r="AF130">
            <v>204000</v>
          </cell>
          <cell r="AG130">
            <v>154960</v>
          </cell>
          <cell r="AH130">
            <v>7200</v>
          </cell>
          <cell r="AI130">
            <v>300000</v>
          </cell>
          <cell r="AJ130">
            <v>107241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</row>
        <row r="131">
          <cell r="F131">
            <v>19056249</v>
          </cell>
          <cell r="J131">
            <v>6000</v>
          </cell>
          <cell r="K131">
            <v>240000</v>
          </cell>
          <cell r="L131">
            <v>43200</v>
          </cell>
          <cell r="M131">
            <v>2900</v>
          </cell>
          <cell r="N131">
            <v>5800</v>
          </cell>
          <cell r="O131">
            <v>18480</v>
          </cell>
          <cell r="P131">
            <v>17400</v>
          </cell>
          <cell r="Q131">
            <v>5000</v>
          </cell>
          <cell r="S131">
            <v>725</v>
          </cell>
          <cell r="U131">
            <v>164250</v>
          </cell>
          <cell r="V131">
            <v>0</v>
          </cell>
          <cell r="W131">
            <v>0</v>
          </cell>
          <cell r="X131">
            <v>0</v>
          </cell>
          <cell r="AC131">
            <v>80000</v>
          </cell>
          <cell r="AD131">
            <v>10000</v>
          </cell>
          <cell r="AE131">
            <v>3000</v>
          </cell>
          <cell r="AF131">
            <v>102000</v>
          </cell>
          <cell r="AG131">
            <v>84960</v>
          </cell>
          <cell r="AH131">
            <v>3600</v>
          </cell>
          <cell r="AI131">
            <v>120000</v>
          </cell>
          <cell r="AJ131">
            <v>21985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</row>
        <row r="132">
          <cell r="F132">
            <v>25389506</v>
          </cell>
          <cell r="J132">
            <v>6000</v>
          </cell>
          <cell r="K132">
            <v>240000</v>
          </cell>
          <cell r="L132">
            <v>50400</v>
          </cell>
          <cell r="M132">
            <v>4700</v>
          </cell>
          <cell r="N132">
            <v>9400</v>
          </cell>
          <cell r="O132">
            <v>19560</v>
          </cell>
          <cell r="P132">
            <v>17800</v>
          </cell>
          <cell r="Q132">
            <v>5000</v>
          </cell>
          <cell r="S132">
            <v>1600</v>
          </cell>
          <cell r="U132">
            <v>164250</v>
          </cell>
          <cell r="V132">
            <v>0</v>
          </cell>
          <cell r="W132">
            <v>0</v>
          </cell>
          <cell r="X132">
            <v>0</v>
          </cell>
          <cell r="AA132">
            <v>10000</v>
          </cell>
          <cell r="AC132">
            <v>80000</v>
          </cell>
          <cell r="AD132">
            <v>10000</v>
          </cell>
          <cell r="AE132">
            <v>3000</v>
          </cell>
          <cell r="AF132">
            <v>102000</v>
          </cell>
          <cell r="AG132">
            <v>58200</v>
          </cell>
          <cell r="AH132">
            <v>7200</v>
          </cell>
          <cell r="AI132">
            <v>150000</v>
          </cell>
          <cell r="AJ132">
            <v>22545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</row>
        <row r="133">
          <cell r="F133">
            <v>20065000</v>
          </cell>
          <cell r="J133">
            <v>6000</v>
          </cell>
          <cell r="K133">
            <v>240000</v>
          </cell>
          <cell r="L133">
            <v>43200</v>
          </cell>
          <cell r="M133">
            <v>4700</v>
          </cell>
          <cell r="N133">
            <v>9400</v>
          </cell>
          <cell r="O133">
            <v>18480</v>
          </cell>
          <cell r="P133">
            <v>17400</v>
          </cell>
          <cell r="Q133">
            <v>5000</v>
          </cell>
          <cell r="S133">
            <v>1175</v>
          </cell>
          <cell r="U133">
            <v>164250</v>
          </cell>
          <cell r="V133">
            <v>0</v>
          </cell>
          <cell r="W133">
            <v>0</v>
          </cell>
          <cell r="X133">
            <v>0</v>
          </cell>
          <cell r="AC133">
            <v>80000</v>
          </cell>
          <cell r="AD133">
            <v>10000</v>
          </cell>
          <cell r="AE133">
            <v>3000</v>
          </cell>
          <cell r="AF133">
            <v>102000</v>
          </cell>
          <cell r="AG133">
            <v>58200</v>
          </cell>
          <cell r="AH133">
            <v>3600</v>
          </cell>
          <cell r="AI133">
            <v>120000</v>
          </cell>
          <cell r="AJ133">
            <v>57245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</row>
        <row r="134">
          <cell r="F134">
            <v>28710070</v>
          </cell>
          <cell r="J134">
            <v>6000</v>
          </cell>
          <cell r="K134">
            <v>240000</v>
          </cell>
          <cell r="L134">
            <v>79200</v>
          </cell>
          <cell r="M134">
            <v>12500</v>
          </cell>
          <cell r="N134">
            <v>25000</v>
          </cell>
          <cell r="O134">
            <v>23880</v>
          </cell>
          <cell r="P134">
            <v>19400</v>
          </cell>
          <cell r="Q134">
            <v>5000</v>
          </cell>
          <cell r="S134">
            <v>4500</v>
          </cell>
          <cell r="U134">
            <v>164250</v>
          </cell>
          <cell r="V134">
            <v>5700</v>
          </cell>
          <cell r="W134">
            <v>12000</v>
          </cell>
          <cell r="X134">
            <v>288</v>
          </cell>
          <cell r="AA134">
            <v>13000</v>
          </cell>
          <cell r="AC134">
            <v>80000</v>
          </cell>
          <cell r="AD134">
            <v>10000</v>
          </cell>
          <cell r="AE134">
            <v>3000</v>
          </cell>
          <cell r="AF134">
            <v>119000</v>
          </cell>
          <cell r="AG134">
            <v>104960</v>
          </cell>
          <cell r="AH134">
            <v>7200</v>
          </cell>
          <cell r="AI134">
            <v>350000</v>
          </cell>
          <cell r="AJ134">
            <v>276589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F135">
            <v>25133000</v>
          </cell>
          <cell r="J135">
            <v>6000</v>
          </cell>
          <cell r="K135">
            <v>240000</v>
          </cell>
          <cell r="L135">
            <v>50400</v>
          </cell>
          <cell r="M135">
            <v>3100</v>
          </cell>
          <cell r="N135">
            <v>6200</v>
          </cell>
          <cell r="O135">
            <v>19560</v>
          </cell>
          <cell r="P135">
            <v>17800</v>
          </cell>
          <cell r="Q135">
            <v>5000</v>
          </cell>
          <cell r="S135">
            <v>1200</v>
          </cell>
          <cell r="U135">
            <v>164250</v>
          </cell>
          <cell r="V135">
            <v>0</v>
          </cell>
          <cell r="W135">
            <v>0</v>
          </cell>
          <cell r="X135">
            <v>0</v>
          </cell>
          <cell r="AA135">
            <v>10000</v>
          </cell>
          <cell r="AC135">
            <v>80000</v>
          </cell>
          <cell r="AD135">
            <v>10000</v>
          </cell>
          <cell r="AE135">
            <v>3000</v>
          </cell>
          <cell r="AF135">
            <v>102000</v>
          </cell>
          <cell r="AG135">
            <v>58200</v>
          </cell>
          <cell r="AH135">
            <v>3600</v>
          </cell>
          <cell r="AI135">
            <v>150000</v>
          </cell>
          <cell r="AJ135">
            <v>131626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F136">
            <v>23387000</v>
          </cell>
          <cell r="J136">
            <v>12000</v>
          </cell>
          <cell r="K136">
            <v>240000</v>
          </cell>
          <cell r="L136">
            <v>50400</v>
          </cell>
          <cell r="M136">
            <v>1500</v>
          </cell>
          <cell r="N136">
            <v>3000</v>
          </cell>
          <cell r="O136">
            <v>19560</v>
          </cell>
          <cell r="P136">
            <v>17800</v>
          </cell>
          <cell r="Q136">
            <v>5000</v>
          </cell>
          <cell r="S136">
            <v>450</v>
          </cell>
          <cell r="U136">
            <v>164250</v>
          </cell>
          <cell r="V136">
            <v>0</v>
          </cell>
          <cell r="W136">
            <v>116000</v>
          </cell>
          <cell r="X136">
            <v>432</v>
          </cell>
          <cell r="AA136">
            <v>10000</v>
          </cell>
          <cell r="AC136">
            <v>80000</v>
          </cell>
          <cell r="AD136">
            <v>10000</v>
          </cell>
          <cell r="AE136">
            <v>3000</v>
          </cell>
          <cell r="AF136">
            <v>102000</v>
          </cell>
          <cell r="AG136">
            <v>58200</v>
          </cell>
          <cell r="AH136">
            <v>7200</v>
          </cell>
          <cell r="AI136">
            <v>150000</v>
          </cell>
          <cell r="AJ136">
            <v>0</v>
          </cell>
          <cell r="AK136">
            <v>100000</v>
          </cell>
          <cell r="AL136">
            <v>20000</v>
          </cell>
          <cell r="AM136">
            <v>0</v>
          </cell>
          <cell r="AN136">
            <v>0</v>
          </cell>
        </row>
        <row r="137">
          <cell r="F137">
            <v>26800975</v>
          </cell>
          <cell r="J137">
            <v>0</v>
          </cell>
          <cell r="K137">
            <v>240000</v>
          </cell>
          <cell r="L137">
            <v>57600</v>
          </cell>
          <cell r="M137">
            <v>3900</v>
          </cell>
          <cell r="N137">
            <v>7800</v>
          </cell>
          <cell r="O137">
            <v>20640</v>
          </cell>
          <cell r="P137">
            <v>18200</v>
          </cell>
          <cell r="Q137">
            <v>5000</v>
          </cell>
          <cell r="S137">
            <v>1525</v>
          </cell>
          <cell r="U137">
            <v>164250</v>
          </cell>
          <cell r="V137">
            <v>0</v>
          </cell>
          <cell r="W137">
            <v>0</v>
          </cell>
          <cell r="X137">
            <v>576</v>
          </cell>
          <cell r="AA137">
            <v>10000</v>
          </cell>
          <cell r="AC137">
            <v>80000</v>
          </cell>
          <cell r="AD137">
            <v>10000</v>
          </cell>
          <cell r="AE137">
            <v>3000</v>
          </cell>
          <cell r="AF137">
            <v>102000</v>
          </cell>
          <cell r="AG137">
            <v>78200</v>
          </cell>
          <cell r="AH137">
            <v>3600</v>
          </cell>
          <cell r="AI137">
            <v>180000</v>
          </cell>
          <cell r="AJ137">
            <v>73999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</row>
        <row r="138">
          <cell r="F138">
            <v>24910000</v>
          </cell>
          <cell r="J138">
            <v>12000</v>
          </cell>
          <cell r="K138">
            <v>240000</v>
          </cell>
          <cell r="L138">
            <v>50400</v>
          </cell>
          <cell r="M138">
            <v>3900</v>
          </cell>
          <cell r="N138">
            <v>7800</v>
          </cell>
          <cell r="O138">
            <v>19560</v>
          </cell>
          <cell r="P138">
            <v>17800</v>
          </cell>
          <cell r="Q138">
            <v>5000</v>
          </cell>
          <cell r="S138">
            <v>1500</v>
          </cell>
          <cell r="U138">
            <v>164250</v>
          </cell>
          <cell r="V138">
            <v>0</v>
          </cell>
          <cell r="W138">
            <v>0</v>
          </cell>
          <cell r="X138">
            <v>432</v>
          </cell>
          <cell r="AA138">
            <v>10000</v>
          </cell>
          <cell r="AC138">
            <v>80000</v>
          </cell>
          <cell r="AD138">
            <v>10000</v>
          </cell>
          <cell r="AE138">
            <v>3000</v>
          </cell>
          <cell r="AF138">
            <v>102000</v>
          </cell>
          <cell r="AG138">
            <v>78200</v>
          </cell>
          <cell r="AH138">
            <v>3600</v>
          </cell>
          <cell r="AI138">
            <v>150000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</row>
        <row r="139">
          <cell r="F139">
            <v>19253621</v>
          </cell>
          <cell r="J139">
            <v>0</v>
          </cell>
          <cell r="K139">
            <v>240000</v>
          </cell>
          <cell r="L139">
            <v>43200</v>
          </cell>
          <cell r="M139">
            <v>3600</v>
          </cell>
          <cell r="N139">
            <v>7200</v>
          </cell>
          <cell r="O139">
            <v>18480</v>
          </cell>
          <cell r="P139">
            <v>17400</v>
          </cell>
          <cell r="Q139">
            <v>5000</v>
          </cell>
          <cell r="S139">
            <v>900</v>
          </cell>
          <cell r="U139">
            <v>164250</v>
          </cell>
          <cell r="V139">
            <v>0</v>
          </cell>
          <cell r="W139">
            <v>0</v>
          </cell>
          <cell r="X139">
            <v>288</v>
          </cell>
          <cell r="AC139">
            <v>80000</v>
          </cell>
          <cell r="AD139">
            <v>10000</v>
          </cell>
          <cell r="AE139">
            <v>3000</v>
          </cell>
          <cell r="AF139">
            <v>102000</v>
          </cell>
          <cell r="AG139">
            <v>58200</v>
          </cell>
          <cell r="AH139">
            <v>3600</v>
          </cell>
          <cell r="AI139">
            <v>120000</v>
          </cell>
          <cell r="AJ139">
            <v>97639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F140">
            <v>19398364</v>
          </cell>
          <cell r="J140">
            <v>0</v>
          </cell>
          <cell r="K140">
            <v>240000</v>
          </cell>
          <cell r="L140">
            <v>43200</v>
          </cell>
          <cell r="M140">
            <v>2500</v>
          </cell>
          <cell r="N140">
            <v>5000</v>
          </cell>
          <cell r="O140">
            <v>18480</v>
          </cell>
          <cell r="P140">
            <v>17400</v>
          </cell>
          <cell r="Q140">
            <v>5000</v>
          </cell>
          <cell r="S140">
            <v>625</v>
          </cell>
          <cell r="U140">
            <v>164250</v>
          </cell>
          <cell r="V140">
            <v>0</v>
          </cell>
          <cell r="W140">
            <v>3000</v>
          </cell>
          <cell r="X140">
            <v>144</v>
          </cell>
          <cell r="AC140">
            <v>80000</v>
          </cell>
          <cell r="AD140">
            <v>10000</v>
          </cell>
          <cell r="AE140">
            <v>3000</v>
          </cell>
          <cell r="AF140">
            <v>102000</v>
          </cell>
          <cell r="AG140">
            <v>84960</v>
          </cell>
          <cell r="AH140">
            <v>3600</v>
          </cell>
          <cell r="AI140">
            <v>120000</v>
          </cell>
          <cell r="AJ140">
            <v>23194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F141">
            <v>19406665</v>
          </cell>
          <cell r="J141">
            <v>6000</v>
          </cell>
          <cell r="K141">
            <v>240000</v>
          </cell>
          <cell r="L141">
            <v>43200</v>
          </cell>
          <cell r="M141">
            <v>2200</v>
          </cell>
          <cell r="N141">
            <v>4400</v>
          </cell>
          <cell r="O141">
            <v>18480</v>
          </cell>
          <cell r="P141">
            <v>17400</v>
          </cell>
          <cell r="Q141">
            <v>5000</v>
          </cell>
          <cell r="S141">
            <v>550</v>
          </cell>
          <cell r="U141">
            <v>164250</v>
          </cell>
          <cell r="V141">
            <v>0</v>
          </cell>
          <cell r="W141">
            <v>50000</v>
          </cell>
          <cell r="X141">
            <v>0</v>
          </cell>
          <cell r="AC141">
            <v>80000</v>
          </cell>
          <cell r="AD141">
            <v>10000</v>
          </cell>
          <cell r="AE141">
            <v>3000</v>
          </cell>
          <cell r="AF141">
            <v>102000</v>
          </cell>
          <cell r="AG141">
            <v>58200</v>
          </cell>
          <cell r="AH141">
            <v>3600</v>
          </cell>
          <cell r="AI141">
            <v>120000</v>
          </cell>
          <cell r="AJ141">
            <v>78681</v>
          </cell>
          <cell r="AK141">
            <v>10000</v>
          </cell>
          <cell r="AL141">
            <v>0</v>
          </cell>
          <cell r="AM141">
            <v>0</v>
          </cell>
          <cell r="AN141">
            <v>0</v>
          </cell>
        </row>
        <row r="142">
          <cell r="F142">
            <v>28346044</v>
          </cell>
          <cell r="J142">
            <v>6000</v>
          </cell>
          <cell r="K142">
            <v>240000</v>
          </cell>
          <cell r="L142">
            <v>57600</v>
          </cell>
          <cell r="M142">
            <v>4400</v>
          </cell>
          <cell r="N142">
            <v>8800</v>
          </cell>
          <cell r="O142">
            <v>20640</v>
          </cell>
          <cell r="P142">
            <v>21200</v>
          </cell>
          <cell r="Q142">
            <v>5000</v>
          </cell>
          <cell r="S142">
            <v>1700</v>
          </cell>
          <cell r="U142">
            <v>164250</v>
          </cell>
          <cell r="V142">
            <v>5700</v>
          </cell>
          <cell r="W142">
            <v>0</v>
          </cell>
          <cell r="X142">
            <v>6048</v>
          </cell>
          <cell r="AA142">
            <v>10000</v>
          </cell>
          <cell r="AC142">
            <v>80000</v>
          </cell>
          <cell r="AD142">
            <v>10000</v>
          </cell>
          <cell r="AE142">
            <v>3000</v>
          </cell>
          <cell r="AF142">
            <v>102000</v>
          </cell>
          <cell r="AG142">
            <v>104960</v>
          </cell>
          <cell r="AH142">
            <v>7200</v>
          </cell>
          <cell r="AI142">
            <v>150000</v>
          </cell>
          <cell r="AJ142">
            <v>25177</v>
          </cell>
          <cell r="AK142">
            <v>2000</v>
          </cell>
          <cell r="AL142">
            <v>0</v>
          </cell>
          <cell r="AM142">
            <v>0</v>
          </cell>
          <cell r="AN142">
            <v>0</v>
          </cell>
        </row>
        <row r="143">
          <cell r="F143">
            <v>40354483</v>
          </cell>
          <cell r="J143">
            <v>12000</v>
          </cell>
          <cell r="K143">
            <v>360000</v>
          </cell>
          <cell r="L143">
            <v>100800</v>
          </cell>
          <cell r="M143">
            <v>7400</v>
          </cell>
          <cell r="N143">
            <v>14800</v>
          </cell>
          <cell r="O143">
            <v>27120</v>
          </cell>
          <cell r="P143">
            <v>23600</v>
          </cell>
          <cell r="Q143">
            <v>5000</v>
          </cell>
          <cell r="S143">
            <v>2850</v>
          </cell>
          <cell r="U143">
            <v>328500</v>
          </cell>
          <cell r="V143">
            <v>0</v>
          </cell>
          <cell r="W143">
            <v>0</v>
          </cell>
          <cell r="X143">
            <v>10368</v>
          </cell>
          <cell r="AA143">
            <v>10000</v>
          </cell>
          <cell r="AC143">
            <v>140000</v>
          </cell>
          <cell r="AD143">
            <v>10000</v>
          </cell>
          <cell r="AE143">
            <v>3000</v>
          </cell>
          <cell r="AF143">
            <v>204000</v>
          </cell>
          <cell r="AG143">
            <v>116400</v>
          </cell>
          <cell r="AH143">
            <v>13200</v>
          </cell>
          <cell r="AI143">
            <v>350000</v>
          </cell>
          <cell r="AJ143">
            <v>54072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</row>
        <row r="144">
          <cell r="F144">
            <v>24360000</v>
          </cell>
          <cell r="J144">
            <v>6000</v>
          </cell>
          <cell r="K144">
            <v>240000</v>
          </cell>
          <cell r="L144">
            <v>57600</v>
          </cell>
          <cell r="M144">
            <v>9600</v>
          </cell>
          <cell r="N144">
            <v>19200</v>
          </cell>
          <cell r="O144">
            <v>20640</v>
          </cell>
          <cell r="P144">
            <v>21200</v>
          </cell>
          <cell r="Q144">
            <v>5000</v>
          </cell>
          <cell r="S144">
            <v>3550</v>
          </cell>
          <cell r="U144">
            <v>164250</v>
          </cell>
          <cell r="V144">
            <v>0</v>
          </cell>
          <cell r="W144">
            <v>0</v>
          </cell>
          <cell r="X144">
            <v>13824</v>
          </cell>
          <cell r="AA144">
            <v>10000</v>
          </cell>
          <cell r="AC144">
            <v>80000</v>
          </cell>
          <cell r="AD144">
            <v>10000</v>
          </cell>
          <cell r="AE144">
            <v>3000</v>
          </cell>
          <cell r="AF144">
            <v>102000</v>
          </cell>
          <cell r="AG144">
            <v>78200</v>
          </cell>
          <cell r="AH144">
            <v>6600</v>
          </cell>
          <cell r="AI144">
            <v>180000</v>
          </cell>
          <cell r="AJ144">
            <v>53451</v>
          </cell>
          <cell r="AK144">
            <v>10000</v>
          </cell>
          <cell r="AL144">
            <v>0</v>
          </cell>
          <cell r="AM144">
            <v>0</v>
          </cell>
          <cell r="AN144">
            <v>0</v>
          </cell>
        </row>
        <row r="145">
          <cell r="F145">
            <v>20894000</v>
          </cell>
          <cell r="J145">
            <v>0</v>
          </cell>
          <cell r="K145">
            <v>240000</v>
          </cell>
          <cell r="L145">
            <v>50400</v>
          </cell>
          <cell r="M145">
            <v>3400</v>
          </cell>
          <cell r="N145">
            <v>6800</v>
          </cell>
          <cell r="O145">
            <v>19560</v>
          </cell>
          <cell r="P145">
            <v>20800</v>
          </cell>
          <cell r="Q145">
            <v>5000</v>
          </cell>
          <cell r="S145">
            <v>1375</v>
          </cell>
          <cell r="U145">
            <v>164250</v>
          </cell>
          <cell r="V145">
            <v>0</v>
          </cell>
          <cell r="W145">
            <v>40000</v>
          </cell>
          <cell r="X145">
            <v>5040</v>
          </cell>
          <cell r="AA145">
            <v>10000</v>
          </cell>
          <cell r="AC145">
            <v>80000</v>
          </cell>
          <cell r="AD145">
            <v>10000</v>
          </cell>
          <cell r="AE145">
            <v>3000</v>
          </cell>
          <cell r="AF145">
            <v>102000</v>
          </cell>
          <cell r="AG145">
            <v>58200</v>
          </cell>
          <cell r="AH145">
            <v>10200</v>
          </cell>
          <cell r="AI145">
            <v>150000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</row>
        <row r="146">
          <cell r="F146">
            <v>29955000</v>
          </cell>
          <cell r="J146">
            <v>6000</v>
          </cell>
          <cell r="K146">
            <v>240000</v>
          </cell>
          <cell r="L146">
            <v>57600</v>
          </cell>
          <cell r="M146">
            <v>8200</v>
          </cell>
          <cell r="N146">
            <v>16400</v>
          </cell>
          <cell r="O146">
            <v>20640</v>
          </cell>
          <cell r="P146">
            <v>21200</v>
          </cell>
          <cell r="Q146">
            <v>5000</v>
          </cell>
          <cell r="S146">
            <v>3150</v>
          </cell>
          <cell r="U146">
            <v>164250</v>
          </cell>
          <cell r="V146">
            <v>0</v>
          </cell>
          <cell r="W146">
            <v>0</v>
          </cell>
          <cell r="X146">
            <v>11952</v>
          </cell>
          <cell r="AA146">
            <v>10000</v>
          </cell>
          <cell r="AC146">
            <v>80000</v>
          </cell>
          <cell r="AD146">
            <v>10000</v>
          </cell>
          <cell r="AE146">
            <v>3000</v>
          </cell>
          <cell r="AF146">
            <v>102000</v>
          </cell>
          <cell r="AG146">
            <v>78200</v>
          </cell>
          <cell r="AH146">
            <v>6600</v>
          </cell>
          <cell r="AI146">
            <v>180000</v>
          </cell>
          <cell r="AJ146">
            <v>102681</v>
          </cell>
          <cell r="AK146">
            <v>6000</v>
          </cell>
          <cell r="AL146">
            <v>0</v>
          </cell>
          <cell r="AM146">
            <v>1000</v>
          </cell>
          <cell r="AN146">
            <v>0</v>
          </cell>
        </row>
        <row r="147">
          <cell r="F147">
            <v>40467740</v>
          </cell>
          <cell r="J147">
            <v>0</v>
          </cell>
          <cell r="K147">
            <v>360000</v>
          </cell>
          <cell r="L147">
            <v>86400</v>
          </cell>
          <cell r="M147">
            <v>1700</v>
          </cell>
          <cell r="N147">
            <v>3400</v>
          </cell>
          <cell r="O147">
            <v>24960</v>
          </cell>
          <cell r="P147">
            <v>22800</v>
          </cell>
          <cell r="Q147">
            <v>5000</v>
          </cell>
          <cell r="S147">
            <v>850</v>
          </cell>
          <cell r="U147">
            <v>328500</v>
          </cell>
          <cell r="V147">
            <v>0</v>
          </cell>
          <cell r="W147">
            <v>0</v>
          </cell>
          <cell r="X147">
            <v>2448</v>
          </cell>
          <cell r="AA147">
            <v>20000</v>
          </cell>
          <cell r="AC147">
            <v>140000</v>
          </cell>
          <cell r="AD147">
            <v>10000</v>
          </cell>
          <cell r="AE147">
            <v>3000</v>
          </cell>
          <cell r="AF147">
            <v>170000</v>
          </cell>
          <cell r="AG147">
            <v>96400</v>
          </cell>
          <cell r="AH147">
            <v>13200</v>
          </cell>
          <cell r="AI147">
            <v>300000</v>
          </cell>
          <cell r="AJ147">
            <v>0</v>
          </cell>
          <cell r="AK147">
            <v>10000</v>
          </cell>
          <cell r="AL147">
            <v>0</v>
          </cell>
          <cell r="AM147">
            <v>0</v>
          </cell>
          <cell r="AN147">
            <v>0</v>
          </cell>
        </row>
        <row r="148">
          <cell r="F148">
            <v>26868577</v>
          </cell>
          <cell r="J148">
            <v>12000</v>
          </cell>
          <cell r="K148">
            <v>240000</v>
          </cell>
          <cell r="L148">
            <v>64800</v>
          </cell>
          <cell r="M148">
            <v>4800</v>
          </cell>
          <cell r="N148">
            <v>9600</v>
          </cell>
          <cell r="O148">
            <v>21720</v>
          </cell>
          <cell r="P148">
            <v>21600</v>
          </cell>
          <cell r="Q148">
            <v>5000</v>
          </cell>
          <cell r="S148">
            <v>1975</v>
          </cell>
          <cell r="U148">
            <v>164250</v>
          </cell>
          <cell r="V148">
            <v>0</v>
          </cell>
          <cell r="W148">
            <v>0</v>
          </cell>
          <cell r="X148">
            <v>12096</v>
          </cell>
          <cell r="AA148">
            <v>10000</v>
          </cell>
          <cell r="AC148">
            <v>80000</v>
          </cell>
          <cell r="AD148">
            <v>10000</v>
          </cell>
          <cell r="AE148">
            <v>3000</v>
          </cell>
          <cell r="AF148">
            <v>102000</v>
          </cell>
          <cell r="AG148">
            <v>58200</v>
          </cell>
          <cell r="AH148">
            <v>6600</v>
          </cell>
          <cell r="AI148">
            <v>180000</v>
          </cell>
          <cell r="AJ148">
            <v>37199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</row>
        <row r="149">
          <cell r="F149">
            <v>28112000</v>
          </cell>
          <cell r="J149">
            <v>6000</v>
          </cell>
          <cell r="K149">
            <v>240000</v>
          </cell>
          <cell r="L149">
            <v>57600</v>
          </cell>
          <cell r="M149">
            <v>9000</v>
          </cell>
          <cell r="N149">
            <v>18000</v>
          </cell>
          <cell r="O149">
            <v>20640</v>
          </cell>
          <cell r="P149">
            <v>21200</v>
          </cell>
          <cell r="Q149">
            <v>5000</v>
          </cell>
          <cell r="S149">
            <v>3350</v>
          </cell>
          <cell r="U149">
            <v>164250</v>
          </cell>
          <cell r="V149">
            <v>0</v>
          </cell>
          <cell r="W149">
            <v>0</v>
          </cell>
          <cell r="X149">
            <v>12960</v>
          </cell>
          <cell r="AA149">
            <v>10000</v>
          </cell>
          <cell r="AC149">
            <v>80000</v>
          </cell>
          <cell r="AD149">
            <v>10000</v>
          </cell>
          <cell r="AE149">
            <v>3000</v>
          </cell>
          <cell r="AF149">
            <v>102000</v>
          </cell>
          <cell r="AG149">
            <v>104960</v>
          </cell>
          <cell r="AH149">
            <v>6600</v>
          </cell>
          <cell r="AI149">
            <v>180000</v>
          </cell>
          <cell r="AJ149">
            <v>86037</v>
          </cell>
          <cell r="AK149">
            <v>5000</v>
          </cell>
          <cell r="AL149">
            <v>0</v>
          </cell>
          <cell r="AM149">
            <v>0</v>
          </cell>
          <cell r="AN149">
            <v>0</v>
          </cell>
        </row>
        <row r="150">
          <cell r="F150">
            <v>25505000</v>
          </cell>
          <cell r="J150">
            <v>0</v>
          </cell>
          <cell r="K150">
            <v>240000</v>
          </cell>
          <cell r="L150">
            <v>57600</v>
          </cell>
          <cell r="M150">
            <v>3300</v>
          </cell>
          <cell r="N150">
            <v>6600</v>
          </cell>
          <cell r="O150">
            <v>20640</v>
          </cell>
          <cell r="P150">
            <v>21200</v>
          </cell>
          <cell r="Q150">
            <v>5000</v>
          </cell>
          <cell r="S150">
            <v>1300</v>
          </cell>
          <cell r="U150">
            <v>164250</v>
          </cell>
          <cell r="V150">
            <v>0</v>
          </cell>
          <cell r="W150">
            <v>0</v>
          </cell>
          <cell r="X150">
            <v>8352</v>
          </cell>
          <cell r="AA150">
            <v>10000</v>
          </cell>
          <cell r="AC150">
            <v>80000</v>
          </cell>
          <cell r="AD150">
            <v>10000</v>
          </cell>
          <cell r="AE150">
            <v>3000</v>
          </cell>
          <cell r="AF150">
            <v>102000</v>
          </cell>
          <cell r="AG150">
            <v>78200</v>
          </cell>
          <cell r="AH150">
            <v>6600</v>
          </cell>
          <cell r="AI150">
            <v>180000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</row>
        <row r="151">
          <cell r="F151">
            <v>19798000</v>
          </cell>
          <cell r="J151">
            <v>0</v>
          </cell>
          <cell r="K151">
            <v>240000</v>
          </cell>
          <cell r="L151">
            <v>50400</v>
          </cell>
          <cell r="M151">
            <v>2400</v>
          </cell>
          <cell r="N151">
            <v>4800</v>
          </cell>
          <cell r="O151">
            <v>19560</v>
          </cell>
          <cell r="P151">
            <v>20800</v>
          </cell>
          <cell r="Q151">
            <v>5000</v>
          </cell>
          <cell r="S151">
            <v>1025</v>
          </cell>
          <cell r="U151">
            <v>164250</v>
          </cell>
          <cell r="V151">
            <v>0</v>
          </cell>
          <cell r="W151">
            <v>0</v>
          </cell>
          <cell r="X151">
            <v>3312</v>
          </cell>
          <cell r="AA151">
            <v>10000</v>
          </cell>
          <cell r="AC151">
            <v>80000</v>
          </cell>
          <cell r="AD151">
            <v>10000</v>
          </cell>
          <cell r="AE151">
            <v>3000</v>
          </cell>
          <cell r="AF151">
            <v>102000</v>
          </cell>
          <cell r="AG151">
            <v>58200</v>
          </cell>
          <cell r="AH151">
            <v>6600</v>
          </cell>
          <cell r="AI151">
            <v>150000</v>
          </cell>
          <cell r="AJ151">
            <v>124624</v>
          </cell>
          <cell r="AK151">
            <v>60000</v>
          </cell>
          <cell r="AL151">
            <v>0</v>
          </cell>
          <cell r="AM151">
            <v>0</v>
          </cell>
          <cell r="AN151">
            <v>0</v>
          </cell>
        </row>
        <row r="152">
          <cell r="F152">
            <v>23813505</v>
          </cell>
          <cell r="J152">
            <v>0</v>
          </cell>
          <cell r="K152">
            <v>240000</v>
          </cell>
          <cell r="L152">
            <v>50400</v>
          </cell>
          <cell r="M152">
            <v>5700</v>
          </cell>
          <cell r="N152">
            <v>11400</v>
          </cell>
          <cell r="O152">
            <v>19560</v>
          </cell>
          <cell r="P152">
            <v>20800</v>
          </cell>
          <cell r="Q152">
            <v>5000</v>
          </cell>
          <cell r="S152">
            <v>2050</v>
          </cell>
          <cell r="U152">
            <v>164250</v>
          </cell>
          <cell r="V152">
            <v>0</v>
          </cell>
          <cell r="W152">
            <v>0</v>
          </cell>
          <cell r="X152">
            <v>8640</v>
          </cell>
          <cell r="AA152">
            <v>10000</v>
          </cell>
          <cell r="AC152">
            <v>80000</v>
          </cell>
          <cell r="AD152">
            <v>10000</v>
          </cell>
          <cell r="AE152">
            <v>3000</v>
          </cell>
          <cell r="AF152">
            <v>102000</v>
          </cell>
          <cell r="AG152">
            <v>78200</v>
          </cell>
          <cell r="AH152">
            <v>6600</v>
          </cell>
          <cell r="AI152">
            <v>150000</v>
          </cell>
          <cell r="AJ152">
            <v>69027</v>
          </cell>
          <cell r="AK152">
            <v>5000</v>
          </cell>
          <cell r="AL152">
            <v>0</v>
          </cell>
          <cell r="AM152">
            <v>0</v>
          </cell>
          <cell r="AN152">
            <v>0</v>
          </cell>
        </row>
        <row r="153">
          <cell r="F153">
            <v>23096000</v>
          </cell>
          <cell r="J153">
            <v>0</v>
          </cell>
          <cell r="K153">
            <v>240000</v>
          </cell>
          <cell r="L153">
            <v>57600</v>
          </cell>
          <cell r="M153">
            <v>3900</v>
          </cell>
          <cell r="N153">
            <v>7800</v>
          </cell>
          <cell r="O153">
            <v>20640</v>
          </cell>
          <cell r="P153">
            <v>21200</v>
          </cell>
          <cell r="Q153">
            <v>5000</v>
          </cell>
          <cell r="S153">
            <v>1475</v>
          </cell>
          <cell r="U153">
            <v>164250</v>
          </cell>
          <cell r="V153">
            <v>0</v>
          </cell>
          <cell r="W153">
            <v>0</v>
          </cell>
          <cell r="X153">
            <v>8784</v>
          </cell>
          <cell r="AA153">
            <v>10000</v>
          </cell>
          <cell r="AC153">
            <v>80000</v>
          </cell>
          <cell r="AD153">
            <v>10000</v>
          </cell>
          <cell r="AE153">
            <v>3000</v>
          </cell>
          <cell r="AF153">
            <v>102000</v>
          </cell>
          <cell r="AG153">
            <v>84960</v>
          </cell>
          <cell r="AH153">
            <v>6600</v>
          </cell>
          <cell r="AI153">
            <v>180000</v>
          </cell>
          <cell r="AJ153">
            <v>12490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</row>
        <row r="154">
          <cell r="F154">
            <v>25717000</v>
          </cell>
          <cell r="J154">
            <v>0</v>
          </cell>
          <cell r="K154">
            <v>240000</v>
          </cell>
          <cell r="L154">
            <v>57600</v>
          </cell>
          <cell r="M154">
            <v>6500</v>
          </cell>
          <cell r="N154">
            <v>13000</v>
          </cell>
          <cell r="O154">
            <v>20640</v>
          </cell>
          <cell r="P154">
            <v>21200</v>
          </cell>
          <cell r="Q154">
            <v>5000</v>
          </cell>
          <cell r="S154">
            <v>2400</v>
          </cell>
          <cell r="U154">
            <v>164250</v>
          </cell>
          <cell r="V154">
            <v>0</v>
          </cell>
          <cell r="W154">
            <v>0</v>
          </cell>
          <cell r="X154">
            <v>9792</v>
          </cell>
          <cell r="AA154">
            <v>10000</v>
          </cell>
          <cell r="AC154">
            <v>80000</v>
          </cell>
          <cell r="AD154">
            <v>10000</v>
          </cell>
          <cell r="AE154">
            <v>3000</v>
          </cell>
          <cell r="AF154">
            <v>102000</v>
          </cell>
          <cell r="AG154">
            <v>78200</v>
          </cell>
          <cell r="AH154">
            <v>7200</v>
          </cell>
          <cell r="AI154">
            <v>180000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F155">
            <v>22496558</v>
          </cell>
          <cell r="J155">
            <v>0</v>
          </cell>
          <cell r="K155">
            <v>240000</v>
          </cell>
          <cell r="L155">
            <v>43200</v>
          </cell>
          <cell r="M155">
            <v>1400</v>
          </cell>
          <cell r="N155">
            <v>2800</v>
          </cell>
          <cell r="O155">
            <v>18480</v>
          </cell>
          <cell r="P155">
            <v>20400</v>
          </cell>
          <cell r="Q155">
            <v>5000</v>
          </cell>
          <cell r="S155">
            <v>500</v>
          </cell>
          <cell r="U155">
            <v>164250</v>
          </cell>
          <cell r="V155">
            <v>0</v>
          </cell>
          <cell r="W155">
            <v>0</v>
          </cell>
          <cell r="X155">
            <v>2016</v>
          </cell>
          <cell r="AA155">
            <v>10000</v>
          </cell>
          <cell r="AC155">
            <v>80000</v>
          </cell>
          <cell r="AD155">
            <v>10000</v>
          </cell>
          <cell r="AE155">
            <v>3000</v>
          </cell>
          <cell r="AF155">
            <v>85000</v>
          </cell>
          <cell r="AG155">
            <v>58200</v>
          </cell>
          <cell r="AH155">
            <v>6600</v>
          </cell>
          <cell r="AI155">
            <v>120000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</row>
        <row r="156">
          <cell r="F156">
            <v>23245000</v>
          </cell>
          <cell r="J156">
            <v>0</v>
          </cell>
          <cell r="K156">
            <v>240000</v>
          </cell>
          <cell r="L156">
            <v>57600</v>
          </cell>
          <cell r="M156">
            <v>4800</v>
          </cell>
          <cell r="N156">
            <v>9600</v>
          </cell>
          <cell r="O156">
            <v>20640</v>
          </cell>
          <cell r="P156">
            <v>21200</v>
          </cell>
          <cell r="Q156">
            <v>5000</v>
          </cell>
          <cell r="S156">
            <v>1800</v>
          </cell>
          <cell r="U156">
            <v>164250</v>
          </cell>
          <cell r="V156">
            <v>0</v>
          </cell>
          <cell r="W156">
            <v>0</v>
          </cell>
          <cell r="X156">
            <v>2304</v>
          </cell>
          <cell r="AA156">
            <v>10000</v>
          </cell>
          <cell r="AC156">
            <v>80000</v>
          </cell>
          <cell r="AD156">
            <v>10000</v>
          </cell>
          <cell r="AE156">
            <v>3000</v>
          </cell>
          <cell r="AF156">
            <v>102000</v>
          </cell>
          <cell r="AG156">
            <v>78200</v>
          </cell>
          <cell r="AH156">
            <v>6600</v>
          </cell>
          <cell r="AI156">
            <v>180000</v>
          </cell>
          <cell r="AJ156">
            <v>102801</v>
          </cell>
          <cell r="AK156">
            <v>20000</v>
          </cell>
          <cell r="AL156">
            <v>0</v>
          </cell>
          <cell r="AM156">
            <v>0</v>
          </cell>
          <cell r="AN156">
            <v>0</v>
          </cell>
        </row>
        <row r="157">
          <cell r="F157">
            <v>31740051</v>
          </cell>
          <cell r="J157">
            <v>12000</v>
          </cell>
          <cell r="K157">
            <v>240000</v>
          </cell>
          <cell r="L157">
            <v>57600</v>
          </cell>
          <cell r="M157">
            <v>4000</v>
          </cell>
          <cell r="N157">
            <v>8000</v>
          </cell>
          <cell r="O157">
            <v>20640</v>
          </cell>
          <cell r="P157">
            <v>21200</v>
          </cell>
          <cell r="Q157">
            <v>5000</v>
          </cell>
          <cell r="S157">
            <v>1375</v>
          </cell>
          <cell r="U157">
            <v>164250</v>
          </cell>
          <cell r="V157">
            <v>5700</v>
          </cell>
          <cell r="W157">
            <v>0</v>
          </cell>
          <cell r="X157">
            <v>4896</v>
          </cell>
          <cell r="Z157">
            <v>611672</v>
          </cell>
          <cell r="AA157">
            <v>10000</v>
          </cell>
          <cell r="AC157">
            <v>80000</v>
          </cell>
          <cell r="AD157">
            <v>10000</v>
          </cell>
          <cell r="AE157">
            <v>3000</v>
          </cell>
          <cell r="AF157">
            <v>119000</v>
          </cell>
          <cell r="AG157">
            <v>58200</v>
          </cell>
          <cell r="AH157">
            <v>7200</v>
          </cell>
          <cell r="AI157">
            <v>180000</v>
          </cell>
          <cell r="AJ157">
            <v>69182</v>
          </cell>
          <cell r="AK157">
            <v>5000</v>
          </cell>
          <cell r="AL157">
            <v>0</v>
          </cell>
          <cell r="AM157">
            <v>5000</v>
          </cell>
          <cell r="AN157">
            <v>0</v>
          </cell>
        </row>
        <row r="158">
          <cell r="F158">
            <v>18653000</v>
          </cell>
          <cell r="J158">
            <v>6000</v>
          </cell>
          <cell r="K158">
            <v>240000</v>
          </cell>
          <cell r="L158">
            <v>50400</v>
          </cell>
          <cell r="M158">
            <v>8100</v>
          </cell>
          <cell r="N158">
            <v>16200</v>
          </cell>
          <cell r="O158">
            <v>19560</v>
          </cell>
          <cell r="P158">
            <v>20800</v>
          </cell>
          <cell r="Q158">
            <v>5000</v>
          </cell>
          <cell r="S158">
            <v>2450</v>
          </cell>
          <cell r="U158">
            <v>164250</v>
          </cell>
          <cell r="V158">
            <v>0</v>
          </cell>
          <cell r="W158">
            <v>0</v>
          </cell>
          <cell r="X158">
            <v>12096</v>
          </cell>
          <cell r="AA158">
            <v>10000</v>
          </cell>
          <cell r="AC158">
            <v>80000</v>
          </cell>
          <cell r="AD158">
            <v>10000</v>
          </cell>
          <cell r="AE158">
            <v>3000</v>
          </cell>
          <cell r="AF158">
            <v>102000</v>
          </cell>
          <cell r="AG158">
            <v>78200</v>
          </cell>
          <cell r="AH158">
            <v>7200</v>
          </cell>
          <cell r="AI158">
            <v>150000</v>
          </cell>
          <cell r="AJ158">
            <v>52182</v>
          </cell>
          <cell r="AK158">
            <v>16000</v>
          </cell>
          <cell r="AL158">
            <v>0</v>
          </cell>
          <cell r="AM158">
            <v>0</v>
          </cell>
          <cell r="AN158">
            <v>0</v>
          </cell>
        </row>
        <row r="159">
          <cell r="F159">
            <v>28875671</v>
          </cell>
          <cell r="J159">
            <v>0</v>
          </cell>
          <cell r="K159">
            <v>240000</v>
          </cell>
          <cell r="L159">
            <v>72000</v>
          </cell>
          <cell r="M159">
            <v>12000</v>
          </cell>
          <cell r="N159">
            <v>24000</v>
          </cell>
          <cell r="O159">
            <v>22800</v>
          </cell>
          <cell r="P159">
            <v>22000</v>
          </cell>
          <cell r="Q159">
            <v>5000</v>
          </cell>
          <cell r="S159">
            <v>4750</v>
          </cell>
          <cell r="U159">
            <v>164250</v>
          </cell>
          <cell r="V159">
            <v>5700</v>
          </cell>
          <cell r="W159">
            <v>0</v>
          </cell>
          <cell r="X159">
            <v>8640</v>
          </cell>
          <cell r="AA159">
            <v>10000</v>
          </cell>
          <cell r="AC159">
            <v>80000</v>
          </cell>
          <cell r="AD159">
            <v>10000</v>
          </cell>
          <cell r="AE159">
            <v>3000</v>
          </cell>
          <cell r="AF159">
            <v>102000</v>
          </cell>
          <cell r="AG159">
            <v>88200</v>
          </cell>
          <cell r="AH159">
            <v>10200</v>
          </cell>
          <cell r="AI159">
            <v>180000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</row>
        <row r="160">
          <cell r="F160">
            <v>25023000</v>
          </cell>
          <cell r="J160">
            <v>12000</v>
          </cell>
          <cell r="K160">
            <v>240000</v>
          </cell>
          <cell r="L160">
            <v>50400</v>
          </cell>
          <cell r="M160">
            <v>4000</v>
          </cell>
          <cell r="N160">
            <v>8000</v>
          </cell>
          <cell r="O160">
            <v>19560</v>
          </cell>
          <cell r="P160">
            <v>20800</v>
          </cell>
          <cell r="Q160">
            <v>5000</v>
          </cell>
          <cell r="S160">
            <v>1500</v>
          </cell>
          <cell r="U160">
            <v>164250</v>
          </cell>
          <cell r="V160">
            <v>0</v>
          </cell>
          <cell r="W160">
            <v>0</v>
          </cell>
          <cell r="X160">
            <v>144</v>
          </cell>
          <cell r="AA160">
            <v>20000</v>
          </cell>
          <cell r="AC160">
            <v>80000</v>
          </cell>
          <cell r="AD160">
            <v>10000</v>
          </cell>
          <cell r="AE160">
            <v>3000</v>
          </cell>
          <cell r="AF160">
            <v>102000</v>
          </cell>
          <cell r="AG160">
            <v>58200</v>
          </cell>
          <cell r="AH160">
            <v>10200</v>
          </cell>
          <cell r="AI160">
            <v>150000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</row>
        <row r="161">
          <cell r="F161">
            <v>27064445</v>
          </cell>
          <cell r="J161">
            <v>0</v>
          </cell>
          <cell r="K161">
            <v>240000</v>
          </cell>
          <cell r="L161">
            <v>50400</v>
          </cell>
          <cell r="M161">
            <v>6200</v>
          </cell>
          <cell r="N161">
            <v>12400</v>
          </cell>
          <cell r="O161">
            <v>19560</v>
          </cell>
          <cell r="P161">
            <v>20800</v>
          </cell>
          <cell r="Q161">
            <v>5000</v>
          </cell>
          <cell r="S161">
            <v>2200</v>
          </cell>
          <cell r="U161">
            <v>164250</v>
          </cell>
          <cell r="V161">
            <v>0</v>
          </cell>
          <cell r="W161">
            <v>0</v>
          </cell>
          <cell r="X161">
            <v>10080</v>
          </cell>
          <cell r="AA161">
            <v>10000</v>
          </cell>
          <cell r="AC161">
            <v>80000</v>
          </cell>
          <cell r="AD161">
            <v>10000</v>
          </cell>
          <cell r="AE161">
            <v>3000</v>
          </cell>
          <cell r="AF161">
            <v>102000</v>
          </cell>
          <cell r="AG161">
            <v>104960</v>
          </cell>
          <cell r="AH161">
            <v>7200</v>
          </cell>
          <cell r="AI161">
            <v>150000</v>
          </cell>
          <cell r="AJ161">
            <v>70713</v>
          </cell>
          <cell r="AK161">
            <v>15000</v>
          </cell>
          <cell r="AL161">
            <v>0</v>
          </cell>
          <cell r="AM161">
            <v>0</v>
          </cell>
          <cell r="AN161">
            <v>0</v>
          </cell>
        </row>
        <row r="162">
          <cell r="F162">
            <v>25440000</v>
          </cell>
          <cell r="J162">
            <v>0</v>
          </cell>
          <cell r="K162">
            <v>240000</v>
          </cell>
          <cell r="L162">
            <v>50400</v>
          </cell>
          <cell r="M162">
            <v>7800</v>
          </cell>
          <cell r="N162">
            <v>15600</v>
          </cell>
          <cell r="O162">
            <v>19560</v>
          </cell>
          <cell r="P162">
            <v>20800</v>
          </cell>
          <cell r="Q162">
            <v>5000</v>
          </cell>
          <cell r="S162">
            <v>2550</v>
          </cell>
          <cell r="U162">
            <v>164250</v>
          </cell>
          <cell r="V162">
            <v>0</v>
          </cell>
          <cell r="W162">
            <v>0</v>
          </cell>
          <cell r="X162">
            <v>11232</v>
          </cell>
          <cell r="AA162">
            <v>10000</v>
          </cell>
          <cell r="AC162">
            <v>80000</v>
          </cell>
          <cell r="AD162">
            <v>10000</v>
          </cell>
          <cell r="AE162">
            <v>3000</v>
          </cell>
          <cell r="AF162">
            <v>102000</v>
          </cell>
          <cell r="AG162">
            <v>78200</v>
          </cell>
          <cell r="AH162">
            <v>7200</v>
          </cell>
          <cell r="AI162">
            <v>150000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</row>
        <row r="163">
          <cell r="F163">
            <v>23430506</v>
          </cell>
          <cell r="J163">
            <v>6000</v>
          </cell>
          <cell r="K163">
            <v>240000</v>
          </cell>
          <cell r="L163">
            <v>50400</v>
          </cell>
          <cell r="M163">
            <v>3900</v>
          </cell>
          <cell r="N163">
            <v>7800</v>
          </cell>
          <cell r="O163">
            <v>19560</v>
          </cell>
          <cell r="P163">
            <v>20800</v>
          </cell>
          <cell r="Q163">
            <v>5000</v>
          </cell>
          <cell r="S163">
            <v>1475</v>
          </cell>
          <cell r="U163">
            <v>164250</v>
          </cell>
          <cell r="V163">
            <v>0</v>
          </cell>
          <cell r="W163">
            <v>0</v>
          </cell>
          <cell r="X163">
            <v>5616</v>
          </cell>
          <cell r="AA163">
            <v>10000</v>
          </cell>
          <cell r="AC163">
            <v>80000</v>
          </cell>
          <cell r="AD163">
            <v>10000</v>
          </cell>
          <cell r="AE163">
            <v>3000</v>
          </cell>
          <cell r="AF163">
            <v>102000</v>
          </cell>
          <cell r="AG163">
            <v>58200</v>
          </cell>
          <cell r="AH163">
            <v>6600</v>
          </cell>
          <cell r="AI163">
            <v>150000</v>
          </cell>
          <cell r="AJ163">
            <v>0</v>
          </cell>
          <cell r="AK163">
            <v>3000</v>
          </cell>
          <cell r="AL163">
            <v>0</v>
          </cell>
          <cell r="AM163">
            <v>0</v>
          </cell>
          <cell r="AN163">
            <v>0</v>
          </cell>
        </row>
        <row r="164">
          <cell r="F164">
            <v>23049000</v>
          </cell>
          <cell r="J164">
            <v>6000</v>
          </cell>
          <cell r="K164">
            <v>240000</v>
          </cell>
          <cell r="L164">
            <v>57600</v>
          </cell>
          <cell r="M164">
            <v>7600</v>
          </cell>
          <cell r="N164">
            <v>15200</v>
          </cell>
          <cell r="O164">
            <v>20640</v>
          </cell>
          <cell r="P164">
            <v>21200</v>
          </cell>
          <cell r="Q164">
            <v>5000</v>
          </cell>
          <cell r="S164">
            <v>2675</v>
          </cell>
          <cell r="U164">
            <v>164250</v>
          </cell>
          <cell r="V164">
            <v>0</v>
          </cell>
          <cell r="W164">
            <v>0</v>
          </cell>
          <cell r="X164">
            <v>15552</v>
          </cell>
          <cell r="AA164">
            <v>10000</v>
          </cell>
          <cell r="AC164">
            <v>80000</v>
          </cell>
          <cell r="AD164">
            <v>10000</v>
          </cell>
          <cell r="AE164">
            <v>3000</v>
          </cell>
          <cell r="AF164">
            <v>102000</v>
          </cell>
          <cell r="AG164">
            <v>78200</v>
          </cell>
          <cell r="AH164">
            <v>6600</v>
          </cell>
          <cell r="AI164">
            <v>180000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</row>
        <row r="165">
          <cell r="F165">
            <v>21306000</v>
          </cell>
          <cell r="J165">
            <v>0</v>
          </cell>
          <cell r="K165">
            <v>240000</v>
          </cell>
          <cell r="L165">
            <v>50400</v>
          </cell>
          <cell r="M165">
            <v>2900</v>
          </cell>
          <cell r="N165">
            <v>5800</v>
          </cell>
          <cell r="O165">
            <v>19560</v>
          </cell>
          <cell r="P165">
            <v>20800</v>
          </cell>
          <cell r="Q165">
            <v>5000</v>
          </cell>
          <cell r="S165">
            <v>1225</v>
          </cell>
          <cell r="U165">
            <v>164250</v>
          </cell>
          <cell r="V165">
            <v>0</v>
          </cell>
          <cell r="W165">
            <v>0</v>
          </cell>
          <cell r="X165">
            <v>432</v>
          </cell>
          <cell r="AA165">
            <v>10000</v>
          </cell>
          <cell r="AC165">
            <v>80000</v>
          </cell>
          <cell r="AD165">
            <v>10000</v>
          </cell>
          <cell r="AE165">
            <v>3000</v>
          </cell>
          <cell r="AF165">
            <v>102000</v>
          </cell>
          <cell r="AG165">
            <v>58200</v>
          </cell>
          <cell r="AH165">
            <v>6600</v>
          </cell>
          <cell r="AI165">
            <v>150000</v>
          </cell>
          <cell r="AJ165">
            <v>78254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F166">
            <v>23781039</v>
          </cell>
          <cell r="J166">
            <v>6000</v>
          </cell>
          <cell r="K166">
            <v>240000</v>
          </cell>
          <cell r="L166">
            <v>50400</v>
          </cell>
          <cell r="M166">
            <v>4500</v>
          </cell>
          <cell r="N166">
            <v>9000</v>
          </cell>
          <cell r="O166">
            <v>19560</v>
          </cell>
          <cell r="P166">
            <v>20800</v>
          </cell>
          <cell r="Q166">
            <v>5000</v>
          </cell>
          <cell r="S166">
            <v>1450</v>
          </cell>
          <cell r="U166">
            <v>164250</v>
          </cell>
          <cell r="V166">
            <v>0</v>
          </cell>
          <cell r="W166">
            <v>0</v>
          </cell>
          <cell r="X166">
            <v>1296</v>
          </cell>
          <cell r="AA166">
            <v>10000</v>
          </cell>
          <cell r="AC166">
            <v>80000</v>
          </cell>
          <cell r="AD166">
            <v>10000</v>
          </cell>
          <cell r="AE166">
            <v>3000</v>
          </cell>
          <cell r="AF166">
            <v>102000</v>
          </cell>
          <cell r="AG166">
            <v>58200</v>
          </cell>
          <cell r="AH166">
            <v>6600</v>
          </cell>
          <cell r="AI166">
            <v>150000</v>
          </cell>
          <cell r="AJ166">
            <v>47638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</row>
        <row r="167">
          <cell r="F167">
            <v>21430424</v>
          </cell>
          <cell r="J167">
            <v>6000</v>
          </cell>
          <cell r="K167">
            <v>240000</v>
          </cell>
          <cell r="L167">
            <v>50400</v>
          </cell>
          <cell r="M167">
            <v>5600</v>
          </cell>
          <cell r="N167">
            <v>11200</v>
          </cell>
          <cell r="O167">
            <v>19560</v>
          </cell>
          <cell r="P167">
            <v>20800</v>
          </cell>
          <cell r="Q167">
            <v>5000</v>
          </cell>
          <cell r="S167">
            <v>1950</v>
          </cell>
          <cell r="U167">
            <v>164250</v>
          </cell>
          <cell r="V167">
            <v>0</v>
          </cell>
          <cell r="W167">
            <v>0</v>
          </cell>
          <cell r="X167">
            <v>8208</v>
          </cell>
          <cell r="AA167">
            <v>10000</v>
          </cell>
          <cell r="AC167">
            <v>80000</v>
          </cell>
          <cell r="AD167">
            <v>10000</v>
          </cell>
          <cell r="AE167">
            <v>3000</v>
          </cell>
          <cell r="AF167">
            <v>102000</v>
          </cell>
          <cell r="AG167">
            <v>78200</v>
          </cell>
          <cell r="AH167">
            <v>6600</v>
          </cell>
          <cell r="AI167">
            <v>150000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</row>
        <row r="168">
          <cell r="F168">
            <v>23851156</v>
          </cell>
          <cell r="J168">
            <v>0</v>
          </cell>
          <cell r="K168">
            <v>240000</v>
          </cell>
          <cell r="L168">
            <v>50400</v>
          </cell>
          <cell r="M168">
            <v>4200</v>
          </cell>
          <cell r="N168">
            <v>8400</v>
          </cell>
          <cell r="O168">
            <v>19560</v>
          </cell>
          <cell r="P168">
            <v>20800</v>
          </cell>
          <cell r="Q168">
            <v>5000</v>
          </cell>
          <cell r="S168">
            <v>1650</v>
          </cell>
          <cell r="U168">
            <v>164250</v>
          </cell>
          <cell r="V168">
            <v>0</v>
          </cell>
          <cell r="W168">
            <v>0</v>
          </cell>
          <cell r="X168">
            <v>5760</v>
          </cell>
          <cell r="AA168">
            <v>10000</v>
          </cell>
          <cell r="AC168">
            <v>80000</v>
          </cell>
          <cell r="AD168">
            <v>10000</v>
          </cell>
          <cell r="AE168">
            <v>3000</v>
          </cell>
          <cell r="AF168">
            <v>102000</v>
          </cell>
          <cell r="AG168">
            <v>104960</v>
          </cell>
          <cell r="AH168">
            <v>6600</v>
          </cell>
          <cell r="AI168">
            <v>150000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</row>
        <row r="169">
          <cell r="F169">
            <v>23483721</v>
          </cell>
          <cell r="J169">
            <v>18000</v>
          </cell>
          <cell r="K169">
            <v>240000</v>
          </cell>
          <cell r="L169">
            <v>50400</v>
          </cell>
          <cell r="M169">
            <v>4600</v>
          </cell>
          <cell r="N169">
            <v>9200</v>
          </cell>
          <cell r="O169">
            <v>19560</v>
          </cell>
          <cell r="P169">
            <v>20800</v>
          </cell>
          <cell r="Q169">
            <v>5000</v>
          </cell>
          <cell r="S169">
            <v>1700</v>
          </cell>
          <cell r="U169">
            <v>164250</v>
          </cell>
          <cell r="V169">
            <v>0</v>
          </cell>
          <cell r="W169">
            <v>0</v>
          </cell>
          <cell r="X169">
            <v>6480</v>
          </cell>
          <cell r="AA169">
            <v>10000</v>
          </cell>
          <cell r="AC169">
            <v>80000</v>
          </cell>
          <cell r="AD169">
            <v>10000</v>
          </cell>
          <cell r="AE169">
            <v>3000</v>
          </cell>
          <cell r="AF169">
            <v>102000</v>
          </cell>
          <cell r="AG169">
            <v>58200</v>
          </cell>
          <cell r="AH169">
            <v>10200</v>
          </cell>
          <cell r="AI169">
            <v>150000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</row>
        <row r="170">
          <cell r="F170">
            <v>27754977</v>
          </cell>
          <cell r="J170">
            <v>0</v>
          </cell>
          <cell r="K170">
            <v>240000</v>
          </cell>
          <cell r="L170">
            <v>50400</v>
          </cell>
          <cell r="M170">
            <v>1900</v>
          </cell>
          <cell r="N170">
            <v>3800</v>
          </cell>
          <cell r="O170">
            <v>19560</v>
          </cell>
          <cell r="P170">
            <v>20800</v>
          </cell>
          <cell r="Q170">
            <v>5000</v>
          </cell>
          <cell r="S170">
            <v>850</v>
          </cell>
          <cell r="U170">
            <v>164250</v>
          </cell>
          <cell r="V170">
            <v>0</v>
          </cell>
          <cell r="W170">
            <v>0</v>
          </cell>
          <cell r="X170">
            <v>2592</v>
          </cell>
          <cell r="AA170">
            <v>10000</v>
          </cell>
          <cell r="AC170">
            <v>80000</v>
          </cell>
          <cell r="AD170">
            <v>10000</v>
          </cell>
          <cell r="AE170">
            <v>3000</v>
          </cell>
          <cell r="AF170">
            <v>102000</v>
          </cell>
          <cell r="AG170">
            <v>58200</v>
          </cell>
          <cell r="AH170">
            <v>6600</v>
          </cell>
          <cell r="AI170">
            <v>150000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</row>
        <row r="171">
          <cell r="F171">
            <v>73040000</v>
          </cell>
          <cell r="J171">
            <v>6000</v>
          </cell>
          <cell r="K171">
            <v>240000</v>
          </cell>
          <cell r="L171">
            <v>180000</v>
          </cell>
          <cell r="M171">
            <v>50200</v>
          </cell>
          <cell r="N171">
            <v>100400</v>
          </cell>
          <cell r="O171">
            <v>37570</v>
          </cell>
          <cell r="P171">
            <v>25000</v>
          </cell>
          <cell r="Q171">
            <v>5000</v>
          </cell>
          <cell r="S171">
            <v>13775</v>
          </cell>
          <cell r="U171">
            <v>164250</v>
          </cell>
          <cell r="V171">
            <v>5700</v>
          </cell>
          <cell r="W171">
            <v>0</v>
          </cell>
          <cell r="X171">
            <v>1008</v>
          </cell>
          <cell r="AA171">
            <v>13000</v>
          </cell>
          <cell r="AC171">
            <v>160000</v>
          </cell>
          <cell r="AD171">
            <v>10000</v>
          </cell>
          <cell r="AE171">
            <v>3000</v>
          </cell>
          <cell r="AF171">
            <v>357000</v>
          </cell>
          <cell r="AG171">
            <v>264864</v>
          </cell>
          <cell r="AH171">
            <v>12800</v>
          </cell>
          <cell r="AI171">
            <v>600000</v>
          </cell>
          <cell r="AJ171">
            <v>120310</v>
          </cell>
          <cell r="AK171">
            <v>200000</v>
          </cell>
          <cell r="AL171">
            <v>0</v>
          </cell>
          <cell r="AM171">
            <v>20000</v>
          </cell>
          <cell r="AN171">
            <v>0</v>
          </cell>
        </row>
        <row r="172">
          <cell r="F172">
            <v>70942000</v>
          </cell>
          <cell r="J172">
            <v>12000</v>
          </cell>
          <cell r="K172">
            <v>240000</v>
          </cell>
          <cell r="L172">
            <v>144000</v>
          </cell>
          <cell r="M172">
            <v>36500</v>
          </cell>
          <cell r="N172">
            <v>73000</v>
          </cell>
          <cell r="O172">
            <v>32720</v>
          </cell>
          <cell r="P172">
            <v>23000</v>
          </cell>
          <cell r="Q172">
            <v>5000</v>
          </cell>
          <cell r="S172">
            <v>10725</v>
          </cell>
          <cell r="U172">
            <v>164250</v>
          </cell>
          <cell r="V172">
            <v>5700</v>
          </cell>
          <cell r="W172">
            <v>0</v>
          </cell>
          <cell r="X172">
            <v>1584</v>
          </cell>
          <cell r="AA172">
            <v>10000</v>
          </cell>
          <cell r="AC172">
            <v>120000</v>
          </cell>
          <cell r="AD172">
            <v>10000</v>
          </cell>
          <cell r="AE172">
            <v>3000</v>
          </cell>
          <cell r="AF172">
            <v>272000</v>
          </cell>
          <cell r="AG172">
            <v>204960</v>
          </cell>
          <cell r="AH172">
            <v>21600</v>
          </cell>
          <cell r="AI172">
            <v>650000</v>
          </cell>
          <cell r="AJ172">
            <v>245528</v>
          </cell>
          <cell r="AK172">
            <v>100000</v>
          </cell>
          <cell r="AL172">
            <v>0</v>
          </cell>
          <cell r="AM172">
            <v>0</v>
          </cell>
          <cell r="AN172">
            <v>0</v>
          </cell>
        </row>
        <row r="173">
          <cell r="F173">
            <v>69999837</v>
          </cell>
          <cell r="J173">
            <v>0</v>
          </cell>
          <cell r="K173">
            <v>240000</v>
          </cell>
          <cell r="L173">
            <v>187200</v>
          </cell>
          <cell r="M173">
            <v>52100</v>
          </cell>
          <cell r="N173">
            <v>104200</v>
          </cell>
          <cell r="O173">
            <v>38540</v>
          </cell>
          <cell r="P173">
            <v>25400</v>
          </cell>
          <cell r="Q173">
            <v>5000</v>
          </cell>
          <cell r="S173">
            <v>13825</v>
          </cell>
          <cell r="U173">
            <v>164250</v>
          </cell>
          <cell r="V173">
            <v>5700</v>
          </cell>
          <cell r="W173">
            <v>0</v>
          </cell>
          <cell r="X173">
            <v>1008</v>
          </cell>
          <cell r="AA173">
            <v>10000</v>
          </cell>
          <cell r="AC173">
            <v>160000</v>
          </cell>
          <cell r="AD173">
            <v>10000</v>
          </cell>
          <cell r="AE173">
            <v>3000</v>
          </cell>
          <cell r="AF173">
            <v>391000</v>
          </cell>
          <cell r="AG173">
            <v>204960</v>
          </cell>
          <cell r="AH173">
            <v>10800</v>
          </cell>
          <cell r="AI173">
            <v>625000</v>
          </cell>
          <cell r="AJ173">
            <v>240834</v>
          </cell>
          <cell r="AK173">
            <v>10000</v>
          </cell>
          <cell r="AL173">
            <v>0</v>
          </cell>
          <cell r="AM173">
            <v>0</v>
          </cell>
          <cell r="AN173">
            <v>0</v>
          </cell>
        </row>
        <row r="174">
          <cell r="F174">
            <v>57437000</v>
          </cell>
          <cell r="J174">
            <v>6000</v>
          </cell>
          <cell r="K174">
            <v>240000</v>
          </cell>
          <cell r="L174">
            <v>165600</v>
          </cell>
          <cell r="M174">
            <v>51600</v>
          </cell>
          <cell r="N174">
            <v>103200</v>
          </cell>
          <cell r="O174">
            <v>35630</v>
          </cell>
          <cell r="P174">
            <v>24200</v>
          </cell>
          <cell r="Q174">
            <v>5000</v>
          </cell>
          <cell r="S174">
            <v>12900</v>
          </cell>
          <cell r="U174">
            <v>164250</v>
          </cell>
          <cell r="V174">
            <v>5700</v>
          </cell>
          <cell r="W174">
            <v>0</v>
          </cell>
          <cell r="X174">
            <v>1152</v>
          </cell>
          <cell r="AC174">
            <v>120000</v>
          </cell>
          <cell r="AD174">
            <v>10000</v>
          </cell>
          <cell r="AE174">
            <v>3000</v>
          </cell>
          <cell r="AF174">
            <v>374000</v>
          </cell>
          <cell r="AG174">
            <v>314864</v>
          </cell>
          <cell r="AH174">
            <v>7200</v>
          </cell>
          <cell r="AI174">
            <v>550000</v>
          </cell>
          <cell r="AJ174">
            <v>320409</v>
          </cell>
          <cell r="AK174">
            <v>80000</v>
          </cell>
          <cell r="AL174">
            <v>0</v>
          </cell>
          <cell r="AM174">
            <v>0</v>
          </cell>
          <cell r="AN174">
            <v>0</v>
          </cell>
        </row>
        <row r="175">
          <cell r="F175">
            <v>47492910</v>
          </cell>
          <cell r="J175">
            <v>18000</v>
          </cell>
          <cell r="K175">
            <v>240000</v>
          </cell>
          <cell r="L175">
            <v>100800</v>
          </cell>
          <cell r="M175">
            <v>29600</v>
          </cell>
          <cell r="N175">
            <v>59200</v>
          </cell>
          <cell r="O175">
            <v>26900</v>
          </cell>
          <cell r="P175">
            <v>20600</v>
          </cell>
          <cell r="Q175">
            <v>5000</v>
          </cell>
          <cell r="S175">
            <v>7400</v>
          </cell>
          <cell r="U175">
            <v>164250</v>
          </cell>
          <cell r="V175">
            <v>5700</v>
          </cell>
          <cell r="W175">
            <v>0</v>
          </cell>
          <cell r="X175">
            <v>864</v>
          </cell>
          <cell r="AC175">
            <v>120000</v>
          </cell>
          <cell r="AD175">
            <v>10000</v>
          </cell>
          <cell r="AE175">
            <v>3000</v>
          </cell>
          <cell r="AF175">
            <v>221000</v>
          </cell>
          <cell r="AG175">
            <v>264864</v>
          </cell>
          <cell r="AH175">
            <v>10800</v>
          </cell>
          <cell r="AI175">
            <v>425000</v>
          </cell>
          <cell r="AJ175">
            <v>419970</v>
          </cell>
          <cell r="AK175">
            <v>40000</v>
          </cell>
          <cell r="AL175">
            <v>0</v>
          </cell>
          <cell r="AM175">
            <v>0</v>
          </cell>
          <cell r="AN175">
            <v>0</v>
          </cell>
        </row>
      </sheetData>
      <sheetData sheetId="6">
        <row r="8">
          <cell r="C8">
            <v>320000</v>
          </cell>
          <cell r="D8">
            <v>8000</v>
          </cell>
          <cell r="E8">
            <v>10000</v>
          </cell>
          <cell r="F8">
            <v>0</v>
          </cell>
        </row>
        <row r="9">
          <cell r="C9">
            <v>220000</v>
          </cell>
          <cell r="D9">
            <v>6000</v>
          </cell>
          <cell r="E9">
            <v>0</v>
          </cell>
          <cell r="F9">
            <v>0</v>
          </cell>
        </row>
        <row r="10">
          <cell r="C10">
            <v>20000</v>
          </cell>
          <cell r="D10">
            <v>12000</v>
          </cell>
          <cell r="E10">
            <v>0</v>
          </cell>
          <cell r="F10">
            <v>0</v>
          </cell>
        </row>
        <row r="11">
          <cell r="C11">
            <v>50000</v>
          </cell>
          <cell r="D11">
            <v>29000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30000</v>
          </cell>
          <cell r="E13">
            <v>0</v>
          </cell>
          <cell r="F13">
            <v>0</v>
          </cell>
        </row>
        <row r="14">
          <cell r="C14">
            <v>30000</v>
          </cell>
          <cell r="D14">
            <v>2000</v>
          </cell>
          <cell r="E14">
            <v>0</v>
          </cell>
          <cell r="F14">
            <v>0</v>
          </cell>
        </row>
        <row r="15">
          <cell r="C15">
            <v>30000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5000</v>
          </cell>
        </row>
        <row r="18">
          <cell r="C18">
            <v>30000</v>
          </cell>
          <cell r="D18">
            <v>0</v>
          </cell>
          <cell r="E18">
            <v>3000</v>
          </cell>
          <cell r="F18">
            <v>0</v>
          </cell>
        </row>
        <row r="19">
          <cell r="C19">
            <v>18000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40000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10000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20000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2000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16000</v>
          </cell>
        </row>
        <row r="25">
          <cell r="C25">
            <v>15000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20000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20000</v>
          </cell>
          <cell r="D30">
            <v>15000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80000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4000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200000</v>
          </cell>
          <cell r="D39">
            <v>10000</v>
          </cell>
          <cell r="E39">
            <v>0</v>
          </cell>
          <cell r="F39">
            <v>0</v>
          </cell>
        </row>
        <row r="40">
          <cell r="C40">
            <v>40000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50000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50000</v>
          </cell>
          <cell r="E42">
            <v>10000</v>
          </cell>
        </row>
        <row r="43">
          <cell r="C43">
            <v>61000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5000</v>
          </cell>
          <cell r="D44">
            <v>0</v>
          </cell>
          <cell r="E44">
            <v>0</v>
          </cell>
          <cell r="F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100000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C48">
            <v>10000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10000</v>
          </cell>
          <cell r="D49">
            <v>0</v>
          </cell>
          <cell r="E49">
            <v>10000</v>
          </cell>
          <cell r="F49">
            <v>0</v>
          </cell>
        </row>
        <row r="50">
          <cell r="C50">
            <v>50000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5000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30000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2000</v>
          </cell>
          <cell r="D55">
            <v>0</v>
          </cell>
          <cell r="E55">
            <v>8000</v>
          </cell>
          <cell r="F55">
            <v>0</v>
          </cell>
        </row>
        <row r="56">
          <cell r="C56">
            <v>20000</v>
          </cell>
          <cell r="E56">
            <v>10000</v>
          </cell>
        </row>
        <row r="57">
          <cell r="C57">
            <v>10000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C59">
            <v>80000</v>
          </cell>
          <cell r="D59">
            <v>0</v>
          </cell>
          <cell r="E59">
            <v>20000</v>
          </cell>
          <cell r="F59">
            <v>0</v>
          </cell>
        </row>
        <row r="60">
          <cell r="C60">
            <v>10000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10000</v>
          </cell>
          <cell r="D61">
            <v>0</v>
          </cell>
          <cell r="E61">
            <v>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40000</v>
          </cell>
          <cell r="D63">
            <v>0</v>
          </cell>
          <cell r="E63">
            <v>20000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30000</v>
          </cell>
          <cell r="D65">
            <v>0</v>
          </cell>
          <cell r="E65">
            <v>10000</v>
          </cell>
          <cell r="F65">
            <v>0</v>
          </cell>
        </row>
        <row r="66">
          <cell r="C66">
            <v>15000</v>
          </cell>
          <cell r="D66">
            <v>0</v>
          </cell>
          <cell r="E66">
            <v>10000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20000</v>
          </cell>
          <cell r="E68">
            <v>10000</v>
          </cell>
        </row>
        <row r="69">
          <cell r="C69">
            <v>10000</v>
          </cell>
          <cell r="D69">
            <v>0</v>
          </cell>
          <cell r="E69">
            <v>5000</v>
          </cell>
          <cell r="F69">
            <v>0</v>
          </cell>
        </row>
        <row r="70">
          <cell r="C70">
            <v>8000</v>
          </cell>
          <cell r="D70">
            <v>0</v>
          </cell>
          <cell r="E70">
            <v>3000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20000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300000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5000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10000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6000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C83">
            <v>10000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20000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3000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2000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10000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5000</v>
          </cell>
          <cell r="D101">
            <v>0</v>
          </cell>
          <cell r="E101">
            <v>5000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10000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20000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100000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C111">
            <v>10000</v>
          </cell>
          <cell r="D111">
            <v>0</v>
          </cell>
          <cell r="E111">
            <v>0</v>
          </cell>
          <cell r="F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C113">
            <v>80000</v>
          </cell>
          <cell r="D113">
            <v>0</v>
          </cell>
          <cell r="E113">
            <v>0</v>
          </cell>
          <cell r="F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8000</v>
          </cell>
          <cell r="D115">
            <v>0</v>
          </cell>
          <cell r="E115">
            <v>0</v>
          </cell>
          <cell r="F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C117">
            <v>20000</v>
          </cell>
          <cell r="D117">
            <v>0</v>
          </cell>
          <cell r="E117">
            <v>0</v>
          </cell>
          <cell r="F117">
            <v>0</v>
          </cell>
        </row>
        <row r="118">
          <cell r="C118">
            <v>35000</v>
          </cell>
          <cell r="D118">
            <v>0</v>
          </cell>
          <cell r="E118">
            <v>0</v>
          </cell>
          <cell r="F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20000</v>
          </cell>
          <cell r="D126">
            <v>0</v>
          </cell>
          <cell r="E126">
            <v>0</v>
          </cell>
          <cell r="F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C128">
            <v>10000</v>
          </cell>
          <cell r="D128">
            <v>0</v>
          </cell>
          <cell r="E128">
            <v>0</v>
          </cell>
          <cell r="F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100000</v>
          </cell>
          <cell r="D136">
            <v>20000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10000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2000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10000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6000</v>
          </cell>
          <cell r="D146">
            <v>0</v>
          </cell>
          <cell r="E146">
            <v>1000</v>
          </cell>
          <cell r="F146">
            <v>0</v>
          </cell>
        </row>
        <row r="147">
          <cell r="C147">
            <v>10000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5000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60000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5000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20000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5000</v>
          </cell>
          <cell r="D157">
            <v>0</v>
          </cell>
          <cell r="E157">
            <v>5000</v>
          </cell>
          <cell r="F157">
            <v>0</v>
          </cell>
        </row>
        <row r="158">
          <cell r="C158">
            <v>16000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15000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3000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200000</v>
          </cell>
          <cell r="D171">
            <v>0</v>
          </cell>
          <cell r="E171">
            <v>20000</v>
          </cell>
          <cell r="F171">
            <v>0</v>
          </cell>
        </row>
        <row r="172">
          <cell r="C172">
            <v>100000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10000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80000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40000</v>
          </cell>
          <cell r="D175">
            <v>0</v>
          </cell>
          <cell r="E175">
            <v>0</v>
          </cell>
          <cell r="F175">
            <v>0</v>
          </cell>
        </row>
      </sheetData>
      <sheetData sheetId="7" refreshError="1"/>
      <sheetData sheetId="8" refreshError="1"/>
      <sheetData sheetId="9">
        <row r="2">
          <cell r="A2" t="str">
            <v>代號</v>
          </cell>
          <cell r="B2" t="str">
            <v>學校</v>
          </cell>
          <cell r="C2" t="str">
            <v>用人費用剩餘</v>
          </cell>
          <cell r="D2" t="str">
            <v>專款專用剩餘</v>
          </cell>
          <cell r="E2" t="str">
            <v>收支對列剩餘</v>
          </cell>
          <cell r="F2" t="str">
            <v>其他剩餘</v>
          </cell>
          <cell r="G2" t="str">
            <v>113年度基金用途賸餘數</v>
          </cell>
          <cell r="H2" t="str">
            <v>113年度基金來源超收數</v>
          </cell>
          <cell r="I2" t="str">
            <v>人事費剩餘未繳回數</v>
          </cell>
          <cell r="J2" t="str">
            <v>各校(含家庭教育中心)縣庫存款扣除數(各校保留50萬以下之縣庫存款)</v>
          </cell>
          <cell r="K2" t="str">
            <v>115應扣縣庫撥款收入數</v>
          </cell>
          <cell r="L2" t="str">
            <v>115得補編預算數</v>
          </cell>
        </row>
        <row r="3">
          <cell r="A3" t="str">
            <v>00026</v>
          </cell>
          <cell r="B3" t="str">
            <v>旭光高中</v>
          </cell>
          <cell r="C3">
            <v>2367114</v>
          </cell>
          <cell r="D3">
            <v>90092</v>
          </cell>
          <cell r="E3">
            <v>0</v>
          </cell>
          <cell r="F3">
            <v>3967817</v>
          </cell>
          <cell r="G3">
            <v>6425023</v>
          </cell>
          <cell r="H3">
            <v>20220</v>
          </cell>
          <cell r="J3">
            <v>2055965</v>
          </cell>
          <cell r="K3">
            <v>4513171</v>
          </cell>
          <cell r="L3">
            <v>3988037</v>
          </cell>
        </row>
        <row r="4">
          <cell r="A4" t="str">
            <v>00021</v>
          </cell>
          <cell r="B4" t="str">
            <v>南投國中</v>
          </cell>
          <cell r="C4">
            <v>699993</v>
          </cell>
          <cell r="D4">
            <v>0</v>
          </cell>
          <cell r="E4">
            <v>0</v>
          </cell>
          <cell r="F4">
            <v>1935927</v>
          </cell>
          <cell r="G4">
            <v>2635920</v>
          </cell>
          <cell r="H4">
            <v>13940</v>
          </cell>
          <cell r="J4">
            <v>0</v>
          </cell>
          <cell r="K4">
            <v>699993</v>
          </cell>
          <cell r="L4">
            <v>1949867</v>
          </cell>
        </row>
        <row r="5">
          <cell r="A5" t="str">
            <v>00022</v>
          </cell>
          <cell r="B5" t="str">
            <v>南崗國中</v>
          </cell>
          <cell r="C5">
            <v>640292</v>
          </cell>
          <cell r="D5">
            <v>36250</v>
          </cell>
          <cell r="E5">
            <v>0</v>
          </cell>
          <cell r="F5">
            <v>1214335</v>
          </cell>
          <cell r="G5">
            <v>1890877</v>
          </cell>
          <cell r="H5">
            <v>1270</v>
          </cell>
          <cell r="J5">
            <v>0</v>
          </cell>
          <cell r="K5">
            <v>676542</v>
          </cell>
          <cell r="L5">
            <v>1215605</v>
          </cell>
        </row>
        <row r="6">
          <cell r="A6" t="str">
            <v>00023</v>
          </cell>
          <cell r="B6" t="str">
            <v>中興國中</v>
          </cell>
          <cell r="C6">
            <v>591121</v>
          </cell>
          <cell r="D6">
            <v>9000</v>
          </cell>
          <cell r="E6">
            <v>0</v>
          </cell>
          <cell r="F6">
            <v>1092397</v>
          </cell>
          <cell r="G6">
            <v>1692518</v>
          </cell>
          <cell r="H6">
            <v>24730</v>
          </cell>
          <cell r="J6">
            <v>0</v>
          </cell>
          <cell r="K6">
            <v>600121</v>
          </cell>
          <cell r="L6">
            <v>1117127</v>
          </cell>
        </row>
        <row r="7">
          <cell r="A7" t="str">
            <v>00024</v>
          </cell>
          <cell r="B7" t="str">
            <v>鳳鳴國中</v>
          </cell>
          <cell r="C7">
            <v>295177</v>
          </cell>
          <cell r="D7">
            <v>0</v>
          </cell>
          <cell r="E7">
            <v>0</v>
          </cell>
          <cell r="F7">
            <v>43833</v>
          </cell>
          <cell r="G7">
            <v>339010</v>
          </cell>
          <cell r="H7">
            <v>0</v>
          </cell>
          <cell r="J7">
            <v>0</v>
          </cell>
          <cell r="K7">
            <v>295177</v>
          </cell>
          <cell r="L7">
            <v>43833</v>
          </cell>
        </row>
        <row r="8">
          <cell r="A8" t="str">
            <v>00025</v>
          </cell>
          <cell r="B8" t="str">
            <v>草屯國中</v>
          </cell>
          <cell r="C8">
            <v>698800</v>
          </cell>
          <cell r="D8">
            <v>4500</v>
          </cell>
          <cell r="E8">
            <v>0</v>
          </cell>
          <cell r="F8">
            <v>496866</v>
          </cell>
          <cell r="G8">
            <v>1200166</v>
          </cell>
          <cell r="H8">
            <v>50311</v>
          </cell>
          <cell r="J8">
            <v>0</v>
          </cell>
          <cell r="K8">
            <v>703300</v>
          </cell>
          <cell r="L8">
            <v>547177</v>
          </cell>
        </row>
        <row r="9">
          <cell r="A9" t="str">
            <v>00027</v>
          </cell>
          <cell r="B9" t="str">
            <v>日新國中</v>
          </cell>
          <cell r="C9">
            <v>1058130</v>
          </cell>
          <cell r="D9">
            <v>0</v>
          </cell>
          <cell r="E9">
            <v>20500</v>
          </cell>
          <cell r="F9">
            <v>48058</v>
          </cell>
          <cell r="G9">
            <v>1126688</v>
          </cell>
          <cell r="H9">
            <v>0</v>
          </cell>
          <cell r="J9">
            <v>0</v>
          </cell>
          <cell r="K9">
            <v>1058130</v>
          </cell>
          <cell r="L9">
            <v>48058</v>
          </cell>
        </row>
        <row r="10">
          <cell r="A10" t="str">
            <v>00028</v>
          </cell>
          <cell r="B10" t="str">
            <v>國姓國中</v>
          </cell>
          <cell r="C10">
            <v>217855</v>
          </cell>
          <cell r="D10">
            <v>241952</v>
          </cell>
          <cell r="E10">
            <v>0</v>
          </cell>
          <cell r="F10">
            <v>-1188</v>
          </cell>
          <cell r="G10">
            <v>458619</v>
          </cell>
          <cell r="H10">
            <v>12000</v>
          </cell>
          <cell r="J10">
            <v>867064</v>
          </cell>
          <cell r="K10">
            <v>1326871</v>
          </cell>
          <cell r="L10">
            <v>10812</v>
          </cell>
        </row>
        <row r="11">
          <cell r="A11" t="str">
            <v>00029</v>
          </cell>
          <cell r="B11" t="str">
            <v>北山國中</v>
          </cell>
          <cell r="C11">
            <v>1871897</v>
          </cell>
          <cell r="D11">
            <v>0</v>
          </cell>
          <cell r="E11">
            <v>0</v>
          </cell>
          <cell r="F11">
            <v>595893</v>
          </cell>
          <cell r="G11">
            <v>2467790</v>
          </cell>
          <cell r="H11">
            <v>0</v>
          </cell>
          <cell r="J11">
            <v>0</v>
          </cell>
          <cell r="K11">
            <v>1871897</v>
          </cell>
          <cell r="L11">
            <v>595893</v>
          </cell>
        </row>
        <row r="12">
          <cell r="A12" t="str">
            <v>00030</v>
          </cell>
          <cell r="B12" t="str">
            <v>北梅國中</v>
          </cell>
          <cell r="C12">
            <v>932796</v>
          </cell>
          <cell r="D12">
            <v>5550</v>
          </cell>
          <cell r="E12">
            <v>0</v>
          </cell>
          <cell r="F12">
            <v>46098</v>
          </cell>
          <cell r="G12">
            <v>984444</v>
          </cell>
          <cell r="H12">
            <v>17600</v>
          </cell>
          <cell r="J12">
            <v>0</v>
          </cell>
          <cell r="K12">
            <v>938346</v>
          </cell>
          <cell r="L12">
            <v>63698</v>
          </cell>
        </row>
        <row r="13">
          <cell r="A13" t="str">
            <v>00031</v>
          </cell>
          <cell r="B13" t="str">
            <v>埔里國中</v>
          </cell>
          <cell r="C13">
            <v>1547732</v>
          </cell>
          <cell r="D13">
            <v>6981</v>
          </cell>
          <cell r="E13">
            <v>63000</v>
          </cell>
          <cell r="F13">
            <v>2780385</v>
          </cell>
          <cell r="G13">
            <v>4398098</v>
          </cell>
          <cell r="H13">
            <v>0</v>
          </cell>
          <cell r="J13">
            <v>0</v>
          </cell>
          <cell r="K13">
            <v>1554713</v>
          </cell>
          <cell r="L13">
            <v>2780385</v>
          </cell>
        </row>
        <row r="14">
          <cell r="A14" t="str">
            <v>00032</v>
          </cell>
          <cell r="B14" t="str">
            <v>大成國中</v>
          </cell>
          <cell r="C14">
            <v>7078702</v>
          </cell>
          <cell r="D14">
            <v>500</v>
          </cell>
          <cell r="E14">
            <v>8300</v>
          </cell>
          <cell r="F14">
            <v>522044</v>
          </cell>
          <cell r="G14">
            <v>7609546</v>
          </cell>
          <cell r="H14">
            <v>158819</v>
          </cell>
          <cell r="J14">
            <v>195878</v>
          </cell>
          <cell r="K14">
            <v>7275080</v>
          </cell>
          <cell r="L14">
            <v>680863</v>
          </cell>
        </row>
        <row r="15">
          <cell r="A15" t="str">
            <v>00033</v>
          </cell>
          <cell r="B15" t="str">
            <v>宏仁國中</v>
          </cell>
          <cell r="C15">
            <v>4773152</v>
          </cell>
          <cell r="D15">
            <v>3000</v>
          </cell>
          <cell r="E15">
            <v>0</v>
          </cell>
          <cell r="F15">
            <v>2049336</v>
          </cell>
          <cell r="G15">
            <v>6825488</v>
          </cell>
          <cell r="H15">
            <v>36320</v>
          </cell>
          <cell r="J15">
            <v>0</v>
          </cell>
          <cell r="K15">
            <v>4776152</v>
          </cell>
          <cell r="L15">
            <v>2085656</v>
          </cell>
        </row>
        <row r="16">
          <cell r="A16" t="str">
            <v>00034</v>
          </cell>
          <cell r="B16" t="str">
            <v>仁愛國中</v>
          </cell>
          <cell r="C16">
            <v>364562</v>
          </cell>
          <cell r="D16">
            <v>4000</v>
          </cell>
          <cell r="E16">
            <v>10000</v>
          </cell>
          <cell r="F16">
            <v>108163</v>
          </cell>
          <cell r="G16">
            <v>486725</v>
          </cell>
          <cell r="H16">
            <v>0</v>
          </cell>
          <cell r="J16">
            <v>0</v>
          </cell>
          <cell r="K16">
            <v>368562</v>
          </cell>
          <cell r="L16">
            <v>108163</v>
          </cell>
        </row>
        <row r="17">
          <cell r="A17" t="str">
            <v>00035</v>
          </cell>
          <cell r="B17" t="str">
            <v>魚池國中</v>
          </cell>
          <cell r="C17">
            <v>2400</v>
          </cell>
          <cell r="D17">
            <v>9000</v>
          </cell>
          <cell r="E17">
            <v>0</v>
          </cell>
          <cell r="F17">
            <v>193860</v>
          </cell>
          <cell r="G17">
            <v>205260</v>
          </cell>
          <cell r="H17">
            <v>21000</v>
          </cell>
          <cell r="J17">
            <v>0</v>
          </cell>
          <cell r="K17">
            <v>11400</v>
          </cell>
          <cell r="L17">
            <v>214860</v>
          </cell>
        </row>
        <row r="18">
          <cell r="A18" t="str">
            <v>00036</v>
          </cell>
          <cell r="B18" t="str">
            <v>明潭國中</v>
          </cell>
          <cell r="C18">
            <v>291979</v>
          </cell>
          <cell r="D18">
            <v>-8150</v>
          </cell>
          <cell r="E18">
            <v>2000</v>
          </cell>
          <cell r="F18">
            <v>429421</v>
          </cell>
          <cell r="G18">
            <v>715250</v>
          </cell>
          <cell r="H18">
            <v>0</v>
          </cell>
          <cell r="J18">
            <v>0</v>
          </cell>
          <cell r="K18">
            <v>283829</v>
          </cell>
          <cell r="L18">
            <v>429421</v>
          </cell>
        </row>
        <row r="19">
          <cell r="A19" t="str">
            <v>00037</v>
          </cell>
          <cell r="B19" t="str">
            <v>信義國中</v>
          </cell>
          <cell r="C19">
            <v>1557337</v>
          </cell>
          <cell r="D19">
            <v>0</v>
          </cell>
          <cell r="E19">
            <v>0</v>
          </cell>
          <cell r="F19">
            <v>123021</v>
          </cell>
          <cell r="G19">
            <v>1680358</v>
          </cell>
          <cell r="H19">
            <v>11000</v>
          </cell>
          <cell r="J19">
            <v>0</v>
          </cell>
          <cell r="K19">
            <v>1557337</v>
          </cell>
          <cell r="L19">
            <v>134021</v>
          </cell>
        </row>
        <row r="20">
          <cell r="A20" t="str">
            <v>00038</v>
          </cell>
          <cell r="B20" t="str">
            <v>同富國中</v>
          </cell>
          <cell r="C20">
            <v>1609557</v>
          </cell>
          <cell r="D20">
            <v>5000</v>
          </cell>
          <cell r="E20">
            <v>0</v>
          </cell>
          <cell r="F20">
            <v>294257</v>
          </cell>
          <cell r="G20">
            <v>1908814</v>
          </cell>
          <cell r="H20">
            <v>15000</v>
          </cell>
          <cell r="J20">
            <v>195804</v>
          </cell>
          <cell r="K20">
            <v>1810361</v>
          </cell>
          <cell r="L20">
            <v>309257</v>
          </cell>
        </row>
        <row r="21">
          <cell r="A21" t="str">
            <v>00039</v>
          </cell>
          <cell r="B21" t="str">
            <v>水里國中</v>
          </cell>
          <cell r="C21">
            <v>347408</v>
          </cell>
          <cell r="D21">
            <v>3600</v>
          </cell>
          <cell r="E21">
            <v>0</v>
          </cell>
          <cell r="F21">
            <v>711599</v>
          </cell>
          <cell r="G21">
            <v>1062607</v>
          </cell>
          <cell r="H21">
            <v>1770</v>
          </cell>
          <cell r="J21">
            <v>228905</v>
          </cell>
          <cell r="K21">
            <v>579913</v>
          </cell>
          <cell r="L21">
            <v>713369</v>
          </cell>
        </row>
        <row r="22">
          <cell r="A22" t="str">
            <v>00040</v>
          </cell>
          <cell r="B22" t="str">
            <v>民和國中</v>
          </cell>
          <cell r="C22">
            <v>1536926</v>
          </cell>
          <cell r="D22">
            <v>4500</v>
          </cell>
          <cell r="E22">
            <v>0</v>
          </cell>
          <cell r="F22">
            <v>447923</v>
          </cell>
          <cell r="G22">
            <v>1989349</v>
          </cell>
          <cell r="H22">
            <v>43170</v>
          </cell>
          <cell r="J22">
            <v>0</v>
          </cell>
          <cell r="K22">
            <v>1541426</v>
          </cell>
          <cell r="L22">
            <v>491093</v>
          </cell>
        </row>
        <row r="23">
          <cell r="A23" t="str">
            <v>00041</v>
          </cell>
          <cell r="B23" t="str">
            <v>集集國中</v>
          </cell>
          <cell r="C23">
            <v>140893</v>
          </cell>
          <cell r="D23">
            <v>6350</v>
          </cell>
          <cell r="E23">
            <v>0</v>
          </cell>
          <cell r="F23">
            <v>308579</v>
          </cell>
          <cell r="G23">
            <v>455822</v>
          </cell>
          <cell r="H23">
            <v>27401</v>
          </cell>
          <cell r="J23">
            <v>0</v>
          </cell>
          <cell r="K23">
            <v>147243</v>
          </cell>
          <cell r="L23">
            <v>335980</v>
          </cell>
        </row>
        <row r="24">
          <cell r="A24" t="str">
            <v>00042</v>
          </cell>
          <cell r="B24" t="str">
            <v>竹山國中</v>
          </cell>
          <cell r="C24">
            <v>611216</v>
          </cell>
          <cell r="D24">
            <v>-10321</v>
          </cell>
          <cell r="E24">
            <v>16500</v>
          </cell>
          <cell r="F24">
            <v>79738</v>
          </cell>
          <cell r="G24">
            <v>697133</v>
          </cell>
          <cell r="H24">
            <v>0</v>
          </cell>
          <cell r="J24">
            <v>0</v>
          </cell>
          <cell r="K24">
            <v>600895</v>
          </cell>
          <cell r="L24">
            <v>79738</v>
          </cell>
        </row>
        <row r="25">
          <cell r="A25" t="str">
            <v>00043</v>
          </cell>
          <cell r="B25" t="str">
            <v>延和國中</v>
          </cell>
          <cell r="C25">
            <v>1156431</v>
          </cell>
          <cell r="D25">
            <v>13500</v>
          </cell>
          <cell r="E25">
            <v>8578</v>
          </cell>
          <cell r="F25">
            <v>645370</v>
          </cell>
          <cell r="G25">
            <v>1823879</v>
          </cell>
          <cell r="H25">
            <v>0</v>
          </cell>
          <cell r="J25">
            <v>0</v>
          </cell>
          <cell r="K25">
            <v>1169931</v>
          </cell>
          <cell r="L25">
            <v>645370</v>
          </cell>
        </row>
        <row r="26">
          <cell r="A26" t="str">
            <v>00044</v>
          </cell>
          <cell r="B26" t="str">
            <v>社寮國中</v>
          </cell>
          <cell r="C26">
            <v>49893</v>
          </cell>
          <cell r="D26">
            <v>0</v>
          </cell>
          <cell r="E26">
            <v>0</v>
          </cell>
          <cell r="F26">
            <v>87242</v>
          </cell>
          <cell r="G26">
            <v>137135</v>
          </cell>
          <cell r="H26">
            <v>0</v>
          </cell>
          <cell r="J26">
            <v>0</v>
          </cell>
          <cell r="K26">
            <v>49893</v>
          </cell>
          <cell r="L26">
            <v>87242</v>
          </cell>
        </row>
        <row r="27">
          <cell r="A27" t="str">
            <v>00045</v>
          </cell>
          <cell r="B27" t="str">
            <v>瑞竹國中</v>
          </cell>
          <cell r="C27">
            <v>667764</v>
          </cell>
          <cell r="D27">
            <v>5000</v>
          </cell>
          <cell r="E27">
            <v>15130</v>
          </cell>
          <cell r="F27">
            <v>108578</v>
          </cell>
          <cell r="G27">
            <v>796472</v>
          </cell>
          <cell r="H27">
            <v>0</v>
          </cell>
          <cell r="J27">
            <v>0</v>
          </cell>
          <cell r="K27">
            <v>672764</v>
          </cell>
          <cell r="L27">
            <v>108578</v>
          </cell>
        </row>
        <row r="28">
          <cell r="A28" t="str">
            <v>00046</v>
          </cell>
          <cell r="B28" t="str">
            <v>鹿谷國中</v>
          </cell>
          <cell r="C28">
            <v>2123440</v>
          </cell>
          <cell r="D28">
            <v>1200</v>
          </cell>
          <cell r="E28">
            <v>0</v>
          </cell>
          <cell r="F28">
            <v>360177</v>
          </cell>
          <cell r="G28">
            <v>2484817</v>
          </cell>
          <cell r="H28">
            <v>176771</v>
          </cell>
          <cell r="J28">
            <v>1701240</v>
          </cell>
          <cell r="K28">
            <v>3825880</v>
          </cell>
          <cell r="L28">
            <v>536948</v>
          </cell>
        </row>
        <row r="29">
          <cell r="A29" t="str">
            <v>00047</v>
          </cell>
          <cell r="B29" t="str">
            <v>瑞峰國中</v>
          </cell>
          <cell r="C29">
            <v>2046887</v>
          </cell>
          <cell r="D29">
            <v>5000</v>
          </cell>
          <cell r="E29">
            <v>0</v>
          </cell>
          <cell r="F29">
            <v>354517</v>
          </cell>
          <cell r="G29">
            <v>2406404</v>
          </cell>
          <cell r="H29">
            <v>0</v>
          </cell>
          <cell r="J29">
            <v>0</v>
          </cell>
          <cell r="K29">
            <v>2051887</v>
          </cell>
          <cell r="L29">
            <v>354517</v>
          </cell>
        </row>
        <row r="30">
          <cell r="A30" t="str">
            <v>00048</v>
          </cell>
          <cell r="B30" t="str">
            <v>名間國中</v>
          </cell>
          <cell r="C30">
            <v>2133375</v>
          </cell>
          <cell r="D30">
            <v>3000</v>
          </cell>
          <cell r="E30">
            <v>0</v>
          </cell>
          <cell r="F30">
            <v>633103</v>
          </cell>
          <cell r="G30">
            <v>2769478</v>
          </cell>
          <cell r="H30">
            <v>2300</v>
          </cell>
          <cell r="J30">
            <v>0</v>
          </cell>
          <cell r="K30">
            <v>2136375</v>
          </cell>
          <cell r="L30">
            <v>635403</v>
          </cell>
        </row>
        <row r="31">
          <cell r="A31" t="str">
            <v>00049</v>
          </cell>
          <cell r="B31" t="str">
            <v>三光國中</v>
          </cell>
          <cell r="C31">
            <v>393320</v>
          </cell>
          <cell r="D31">
            <v>3000</v>
          </cell>
          <cell r="E31">
            <v>1500</v>
          </cell>
          <cell r="F31">
            <v>181370</v>
          </cell>
          <cell r="G31">
            <v>579190</v>
          </cell>
          <cell r="H31">
            <v>0</v>
          </cell>
          <cell r="J31">
            <v>0</v>
          </cell>
          <cell r="K31">
            <v>396320</v>
          </cell>
          <cell r="L31">
            <v>181370</v>
          </cell>
        </row>
        <row r="32">
          <cell r="A32" t="str">
            <v>00050</v>
          </cell>
          <cell r="B32" t="str">
            <v>中寮國中</v>
          </cell>
          <cell r="C32">
            <v>272365</v>
          </cell>
          <cell r="D32">
            <v>6000</v>
          </cell>
          <cell r="E32">
            <v>0</v>
          </cell>
          <cell r="F32">
            <v>14632</v>
          </cell>
          <cell r="G32">
            <v>292997</v>
          </cell>
          <cell r="H32">
            <v>1000</v>
          </cell>
          <cell r="J32">
            <v>0</v>
          </cell>
          <cell r="K32">
            <v>278365</v>
          </cell>
          <cell r="L32">
            <v>15632</v>
          </cell>
        </row>
        <row r="33">
          <cell r="A33" t="str">
            <v>00051</v>
          </cell>
          <cell r="B33" t="str">
            <v>爽文國中</v>
          </cell>
          <cell r="C33">
            <v>632542</v>
          </cell>
          <cell r="D33">
            <v>9000</v>
          </cell>
          <cell r="E33">
            <v>0</v>
          </cell>
          <cell r="F33">
            <v>198708</v>
          </cell>
          <cell r="G33">
            <v>840250</v>
          </cell>
          <cell r="H33">
            <v>0</v>
          </cell>
          <cell r="J33">
            <v>0</v>
          </cell>
          <cell r="K33">
            <v>641542</v>
          </cell>
          <cell r="L33">
            <v>198708</v>
          </cell>
        </row>
        <row r="34">
          <cell r="A34" t="str">
            <v>00052</v>
          </cell>
          <cell r="B34" t="str">
            <v>營北國中</v>
          </cell>
          <cell r="C34">
            <v>225682</v>
          </cell>
          <cell r="D34">
            <v>3000</v>
          </cell>
          <cell r="E34">
            <v>0</v>
          </cell>
          <cell r="F34">
            <v>43061</v>
          </cell>
          <cell r="G34">
            <v>271743</v>
          </cell>
          <cell r="H34">
            <v>32325</v>
          </cell>
          <cell r="J34">
            <v>0</v>
          </cell>
          <cell r="K34">
            <v>228682</v>
          </cell>
          <cell r="L34">
            <v>75386</v>
          </cell>
        </row>
        <row r="35">
          <cell r="A35" t="str">
            <v>00056</v>
          </cell>
          <cell r="B35" t="str">
            <v>南投國小</v>
          </cell>
          <cell r="C35">
            <v>626194</v>
          </cell>
          <cell r="D35">
            <v>12512</v>
          </cell>
          <cell r="E35">
            <v>0</v>
          </cell>
          <cell r="F35">
            <v>1512572</v>
          </cell>
          <cell r="G35">
            <v>2151278</v>
          </cell>
          <cell r="H35">
            <v>35600</v>
          </cell>
          <cell r="J35">
            <v>0</v>
          </cell>
          <cell r="K35">
            <v>638706</v>
          </cell>
          <cell r="L35">
            <v>1548172</v>
          </cell>
        </row>
        <row r="36">
          <cell r="A36" t="str">
            <v>00057</v>
          </cell>
          <cell r="B36" t="str">
            <v>平和國小</v>
          </cell>
          <cell r="C36">
            <v>225690</v>
          </cell>
          <cell r="D36">
            <v>6000</v>
          </cell>
          <cell r="E36">
            <v>27564</v>
          </cell>
          <cell r="F36">
            <v>140662</v>
          </cell>
          <cell r="G36">
            <v>399916</v>
          </cell>
          <cell r="H36">
            <v>0</v>
          </cell>
          <cell r="J36">
            <v>0</v>
          </cell>
          <cell r="K36">
            <v>231690</v>
          </cell>
          <cell r="L36">
            <v>140662</v>
          </cell>
        </row>
        <row r="37">
          <cell r="A37" t="str">
            <v>00058</v>
          </cell>
          <cell r="B37" t="str">
            <v>新豐國小</v>
          </cell>
          <cell r="C37">
            <v>166724</v>
          </cell>
          <cell r="D37">
            <v>2000</v>
          </cell>
          <cell r="E37">
            <v>41295</v>
          </cell>
          <cell r="F37">
            <v>461411</v>
          </cell>
          <cell r="G37">
            <v>671430</v>
          </cell>
          <cell r="H37">
            <v>0</v>
          </cell>
          <cell r="J37">
            <v>0</v>
          </cell>
          <cell r="K37">
            <v>168724</v>
          </cell>
          <cell r="L37">
            <v>461411</v>
          </cell>
        </row>
        <row r="38">
          <cell r="A38" t="str">
            <v>00059</v>
          </cell>
          <cell r="B38" t="str">
            <v>營盤國小</v>
          </cell>
          <cell r="C38">
            <v>155805</v>
          </cell>
          <cell r="D38">
            <v>0</v>
          </cell>
          <cell r="E38">
            <v>46272</v>
          </cell>
          <cell r="F38">
            <v>1543</v>
          </cell>
          <cell r="G38">
            <v>203620</v>
          </cell>
          <cell r="H38">
            <v>100</v>
          </cell>
          <cell r="J38">
            <v>0</v>
          </cell>
          <cell r="K38">
            <v>155805</v>
          </cell>
          <cell r="L38">
            <v>1643</v>
          </cell>
        </row>
        <row r="39">
          <cell r="A39" t="str">
            <v>00060</v>
          </cell>
          <cell r="B39" t="str">
            <v>西嶺國小</v>
          </cell>
          <cell r="C39">
            <v>8579</v>
          </cell>
          <cell r="D39">
            <v>0</v>
          </cell>
          <cell r="E39">
            <v>0</v>
          </cell>
          <cell r="F39">
            <v>591338</v>
          </cell>
          <cell r="G39">
            <v>599917</v>
          </cell>
          <cell r="H39">
            <v>2000</v>
          </cell>
          <cell r="J39">
            <v>0</v>
          </cell>
          <cell r="K39">
            <v>8579</v>
          </cell>
          <cell r="L39">
            <v>593338</v>
          </cell>
        </row>
        <row r="40">
          <cell r="A40" t="str">
            <v>00061</v>
          </cell>
          <cell r="B40" t="str">
            <v>德興國小</v>
          </cell>
          <cell r="C40">
            <v>1400747</v>
          </cell>
          <cell r="D40">
            <v>2000</v>
          </cell>
          <cell r="E40">
            <v>32800</v>
          </cell>
          <cell r="F40">
            <v>445760</v>
          </cell>
          <cell r="G40">
            <v>1881307</v>
          </cell>
          <cell r="H40">
            <v>0</v>
          </cell>
          <cell r="J40">
            <v>0</v>
          </cell>
          <cell r="K40">
            <v>1402747</v>
          </cell>
          <cell r="L40">
            <v>445760</v>
          </cell>
        </row>
        <row r="41">
          <cell r="A41" t="str">
            <v>00062</v>
          </cell>
          <cell r="B41" t="str">
            <v>光華國小</v>
          </cell>
          <cell r="C41">
            <v>488586</v>
          </cell>
          <cell r="D41">
            <v>6000</v>
          </cell>
          <cell r="E41">
            <v>10000</v>
          </cell>
          <cell r="F41">
            <v>1078579</v>
          </cell>
          <cell r="G41">
            <v>1583165</v>
          </cell>
          <cell r="H41">
            <v>54470</v>
          </cell>
          <cell r="J41">
            <v>0</v>
          </cell>
          <cell r="K41">
            <v>494586</v>
          </cell>
          <cell r="L41">
            <v>1133049</v>
          </cell>
        </row>
        <row r="42">
          <cell r="A42" t="str">
            <v>00063</v>
          </cell>
          <cell r="B42" t="str">
            <v>光榮國小</v>
          </cell>
          <cell r="C42">
            <v>1496858</v>
          </cell>
          <cell r="D42">
            <v>8000</v>
          </cell>
          <cell r="E42">
            <v>10000</v>
          </cell>
          <cell r="F42">
            <v>263591</v>
          </cell>
          <cell r="G42">
            <v>1778449</v>
          </cell>
          <cell r="H42">
            <v>3200</v>
          </cell>
          <cell r="J42">
            <v>0</v>
          </cell>
          <cell r="K42">
            <v>1504858</v>
          </cell>
          <cell r="L42">
            <v>266791</v>
          </cell>
        </row>
        <row r="43">
          <cell r="A43" t="str">
            <v>00064</v>
          </cell>
          <cell r="B43" t="str">
            <v>文山國小</v>
          </cell>
          <cell r="C43">
            <v>1456851</v>
          </cell>
          <cell r="D43">
            <v>0</v>
          </cell>
          <cell r="E43">
            <v>30000</v>
          </cell>
          <cell r="F43">
            <v>541652</v>
          </cell>
          <cell r="G43">
            <v>2028503</v>
          </cell>
          <cell r="H43">
            <v>0</v>
          </cell>
          <cell r="J43">
            <v>0</v>
          </cell>
          <cell r="K43">
            <v>1456851</v>
          </cell>
          <cell r="L43">
            <v>541652</v>
          </cell>
        </row>
        <row r="44">
          <cell r="A44" t="str">
            <v>00065</v>
          </cell>
          <cell r="B44" t="str">
            <v>僑建國小</v>
          </cell>
          <cell r="C44">
            <v>69195</v>
          </cell>
          <cell r="D44">
            <v>0</v>
          </cell>
          <cell r="E44">
            <v>13155</v>
          </cell>
          <cell r="F44">
            <v>525333</v>
          </cell>
          <cell r="G44">
            <v>607683</v>
          </cell>
          <cell r="H44">
            <v>0</v>
          </cell>
          <cell r="J44">
            <v>0</v>
          </cell>
          <cell r="K44">
            <v>69195</v>
          </cell>
          <cell r="L44">
            <v>525333</v>
          </cell>
        </row>
        <row r="45">
          <cell r="A45" t="str">
            <v>00066</v>
          </cell>
          <cell r="B45" t="str">
            <v>漳和國小</v>
          </cell>
          <cell r="C45">
            <v>337536</v>
          </cell>
          <cell r="D45">
            <v>0</v>
          </cell>
          <cell r="E45">
            <v>22200</v>
          </cell>
          <cell r="F45">
            <v>750775</v>
          </cell>
          <cell r="G45">
            <v>1110511</v>
          </cell>
          <cell r="H45">
            <v>0</v>
          </cell>
          <cell r="J45">
            <v>0</v>
          </cell>
          <cell r="K45">
            <v>337536</v>
          </cell>
          <cell r="L45">
            <v>750775</v>
          </cell>
        </row>
        <row r="46">
          <cell r="A46" t="str">
            <v>00067</v>
          </cell>
          <cell r="B46" t="str">
            <v>嘉和國小</v>
          </cell>
          <cell r="C46">
            <v>112037</v>
          </cell>
          <cell r="D46">
            <v>0</v>
          </cell>
          <cell r="E46">
            <v>-2700</v>
          </cell>
          <cell r="F46">
            <v>750014</v>
          </cell>
          <cell r="G46">
            <v>859351</v>
          </cell>
          <cell r="H46">
            <v>2700</v>
          </cell>
          <cell r="J46">
            <v>0</v>
          </cell>
          <cell r="K46">
            <v>112037</v>
          </cell>
          <cell r="L46">
            <v>752714</v>
          </cell>
        </row>
        <row r="47">
          <cell r="A47" t="str">
            <v>00068</v>
          </cell>
          <cell r="B47" t="str">
            <v>光復國小</v>
          </cell>
          <cell r="C47">
            <v>132918</v>
          </cell>
          <cell r="D47">
            <v>0</v>
          </cell>
          <cell r="E47">
            <v>0</v>
          </cell>
          <cell r="F47">
            <v>652926</v>
          </cell>
          <cell r="G47">
            <v>785844</v>
          </cell>
          <cell r="H47">
            <v>600</v>
          </cell>
          <cell r="J47">
            <v>0</v>
          </cell>
          <cell r="K47">
            <v>132918</v>
          </cell>
          <cell r="L47">
            <v>653526</v>
          </cell>
        </row>
        <row r="48">
          <cell r="A48" t="str">
            <v>00069</v>
          </cell>
          <cell r="B48" t="str">
            <v>千秋國小</v>
          </cell>
          <cell r="C48">
            <v>595441</v>
          </cell>
          <cell r="D48">
            <v>0</v>
          </cell>
          <cell r="E48">
            <v>0</v>
          </cell>
          <cell r="F48">
            <v>418074</v>
          </cell>
          <cell r="G48">
            <v>1013515</v>
          </cell>
          <cell r="H48">
            <v>0</v>
          </cell>
          <cell r="J48">
            <v>0</v>
          </cell>
          <cell r="K48">
            <v>595441</v>
          </cell>
          <cell r="L48">
            <v>418074</v>
          </cell>
        </row>
        <row r="49">
          <cell r="A49" t="str">
            <v>00070</v>
          </cell>
          <cell r="B49" t="str">
            <v>草屯國小</v>
          </cell>
          <cell r="C49">
            <v>743103</v>
          </cell>
          <cell r="D49">
            <v>13039</v>
          </cell>
          <cell r="E49">
            <v>68700</v>
          </cell>
          <cell r="F49">
            <v>471719</v>
          </cell>
          <cell r="G49">
            <v>1296561</v>
          </cell>
          <cell r="H49">
            <v>0</v>
          </cell>
          <cell r="J49">
            <v>0</v>
          </cell>
          <cell r="K49">
            <v>756142</v>
          </cell>
          <cell r="L49">
            <v>471719</v>
          </cell>
        </row>
        <row r="50">
          <cell r="A50" t="str">
            <v>00071</v>
          </cell>
          <cell r="B50" t="str">
            <v>新庄國小</v>
          </cell>
          <cell r="C50">
            <v>418986</v>
          </cell>
          <cell r="D50">
            <v>0</v>
          </cell>
          <cell r="E50">
            <v>14150</v>
          </cell>
          <cell r="F50">
            <v>578927</v>
          </cell>
          <cell r="G50">
            <v>1012063</v>
          </cell>
          <cell r="H50">
            <v>0</v>
          </cell>
          <cell r="J50">
            <v>0</v>
          </cell>
          <cell r="K50">
            <v>418986</v>
          </cell>
          <cell r="L50">
            <v>578927</v>
          </cell>
        </row>
        <row r="51">
          <cell r="A51" t="str">
            <v>00072</v>
          </cell>
          <cell r="B51" t="str">
            <v>碧峰國小</v>
          </cell>
          <cell r="C51">
            <v>2846399</v>
          </cell>
          <cell r="D51">
            <v>2000</v>
          </cell>
          <cell r="E51">
            <v>28000</v>
          </cell>
          <cell r="F51">
            <v>38749</v>
          </cell>
          <cell r="G51">
            <v>2915148</v>
          </cell>
          <cell r="H51">
            <v>0</v>
          </cell>
          <cell r="J51">
            <v>0</v>
          </cell>
          <cell r="K51">
            <v>2848399</v>
          </cell>
          <cell r="L51">
            <v>38749</v>
          </cell>
        </row>
        <row r="52">
          <cell r="A52" t="str">
            <v>00073</v>
          </cell>
          <cell r="B52" t="str">
            <v>土城國小</v>
          </cell>
          <cell r="C52">
            <v>804810</v>
          </cell>
          <cell r="D52">
            <v>0</v>
          </cell>
          <cell r="E52">
            <v>28500</v>
          </cell>
          <cell r="F52">
            <v>231557</v>
          </cell>
          <cell r="G52">
            <v>1064867</v>
          </cell>
          <cell r="H52">
            <v>0</v>
          </cell>
          <cell r="J52">
            <v>0</v>
          </cell>
          <cell r="K52">
            <v>804810</v>
          </cell>
          <cell r="L52">
            <v>231557</v>
          </cell>
        </row>
        <row r="53">
          <cell r="A53" t="str">
            <v>00074</v>
          </cell>
          <cell r="B53" t="str">
            <v>雙冬國小</v>
          </cell>
          <cell r="C53">
            <v>211967</v>
          </cell>
          <cell r="D53">
            <v>2000</v>
          </cell>
          <cell r="E53">
            <v>0</v>
          </cell>
          <cell r="F53">
            <v>286978</v>
          </cell>
          <cell r="G53">
            <v>500945</v>
          </cell>
          <cell r="H53">
            <v>600</v>
          </cell>
          <cell r="J53">
            <v>0</v>
          </cell>
          <cell r="K53">
            <v>213967</v>
          </cell>
          <cell r="L53">
            <v>287578</v>
          </cell>
        </row>
        <row r="54">
          <cell r="A54" t="str">
            <v>00075</v>
          </cell>
          <cell r="B54" t="str">
            <v>炎峰國小</v>
          </cell>
          <cell r="C54">
            <v>3964278</v>
          </cell>
          <cell r="D54">
            <v>29000</v>
          </cell>
          <cell r="E54">
            <v>71400</v>
          </cell>
          <cell r="F54">
            <v>2238554</v>
          </cell>
          <cell r="G54">
            <v>6303232</v>
          </cell>
          <cell r="H54">
            <v>0</v>
          </cell>
          <cell r="J54">
            <v>0</v>
          </cell>
          <cell r="K54">
            <v>3993278</v>
          </cell>
          <cell r="L54">
            <v>2238554</v>
          </cell>
        </row>
        <row r="55">
          <cell r="A55" t="str">
            <v>00076</v>
          </cell>
          <cell r="B55" t="str">
            <v>中原國小</v>
          </cell>
          <cell r="C55">
            <v>1867426</v>
          </cell>
          <cell r="D55">
            <v>0</v>
          </cell>
          <cell r="E55">
            <v>20000</v>
          </cell>
          <cell r="F55">
            <v>158733</v>
          </cell>
          <cell r="G55">
            <v>2046159</v>
          </cell>
          <cell r="H55">
            <v>0</v>
          </cell>
          <cell r="J55">
            <v>0</v>
          </cell>
          <cell r="K55">
            <v>1867426</v>
          </cell>
          <cell r="L55">
            <v>158733</v>
          </cell>
        </row>
        <row r="56">
          <cell r="A56" t="str">
            <v>00077</v>
          </cell>
          <cell r="B56" t="str">
            <v>平林國小</v>
          </cell>
          <cell r="C56">
            <v>6155</v>
          </cell>
          <cell r="D56">
            <v>0</v>
          </cell>
          <cell r="E56">
            <v>7400</v>
          </cell>
          <cell r="F56">
            <v>70476</v>
          </cell>
          <cell r="G56">
            <v>84031</v>
          </cell>
          <cell r="H56">
            <v>0</v>
          </cell>
          <cell r="J56">
            <v>0</v>
          </cell>
          <cell r="K56">
            <v>6155</v>
          </cell>
          <cell r="L56">
            <v>70476</v>
          </cell>
        </row>
        <row r="57">
          <cell r="A57" t="str">
            <v>00078</v>
          </cell>
          <cell r="B57" t="str">
            <v>坪頂國小</v>
          </cell>
          <cell r="C57">
            <v>39609</v>
          </cell>
          <cell r="D57">
            <v>0</v>
          </cell>
          <cell r="E57">
            <v>0</v>
          </cell>
          <cell r="F57">
            <v>509199</v>
          </cell>
          <cell r="G57">
            <v>548808</v>
          </cell>
          <cell r="H57">
            <v>0</v>
          </cell>
          <cell r="J57">
            <v>0</v>
          </cell>
          <cell r="K57">
            <v>39609</v>
          </cell>
          <cell r="L57">
            <v>509199</v>
          </cell>
        </row>
        <row r="58">
          <cell r="A58" t="str">
            <v>00079</v>
          </cell>
          <cell r="B58" t="str">
            <v>僑光國小</v>
          </cell>
          <cell r="C58">
            <v>99981</v>
          </cell>
          <cell r="D58">
            <v>0</v>
          </cell>
          <cell r="E58">
            <v>0</v>
          </cell>
          <cell r="F58">
            <v>841654</v>
          </cell>
          <cell r="G58">
            <v>941635</v>
          </cell>
          <cell r="H58">
            <v>15244</v>
          </cell>
          <cell r="J58">
            <v>0</v>
          </cell>
          <cell r="K58">
            <v>99981</v>
          </cell>
          <cell r="L58">
            <v>856898</v>
          </cell>
        </row>
        <row r="59">
          <cell r="A59" t="str">
            <v>00080</v>
          </cell>
          <cell r="B59" t="str">
            <v>北投國小</v>
          </cell>
          <cell r="C59">
            <v>2</v>
          </cell>
          <cell r="D59">
            <v>0</v>
          </cell>
          <cell r="E59">
            <v>0</v>
          </cell>
          <cell r="F59">
            <v>377008</v>
          </cell>
          <cell r="G59">
            <v>377010</v>
          </cell>
          <cell r="H59">
            <v>0</v>
          </cell>
          <cell r="J59">
            <v>0</v>
          </cell>
          <cell r="K59">
            <v>2</v>
          </cell>
          <cell r="L59">
            <v>377008</v>
          </cell>
        </row>
        <row r="60">
          <cell r="A60" t="str">
            <v>00081</v>
          </cell>
          <cell r="B60" t="str">
            <v>富功國小</v>
          </cell>
          <cell r="C60">
            <v>290727</v>
          </cell>
          <cell r="D60">
            <v>0</v>
          </cell>
          <cell r="E60">
            <v>40400</v>
          </cell>
          <cell r="F60">
            <v>467433</v>
          </cell>
          <cell r="G60">
            <v>798560</v>
          </cell>
          <cell r="H60">
            <v>0</v>
          </cell>
          <cell r="J60">
            <v>0</v>
          </cell>
          <cell r="K60">
            <v>290727</v>
          </cell>
          <cell r="L60">
            <v>467433</v>
          </cell>
        </row>
        <row r="61">
          <cell r="A61" t="str">
            <v>00082</v>
          </cell>
          <cell r="B61" t="str">
            <v>國姓國小</v>
          </cell>
          <cell r="C61">
            <v>475649</v>
          </cell>
          <cell r="D61">
            <v>13000</v>
          </cell>
          <cell r="E61">
            <v>13101</v>
          </cell>
          <cell r="F61">
            <v>870441</v>
          </cell>
          <cell r="G61">
            <v>1372191</v>
          </cell>
          <cell r="H61">
            <v>0</v>
          </cell>
          <cell r="J61">
            <v>0</v>
          </cell>
          <cell r="K61">
            <v>488649</v>
          </cell>
          <cell r="L61">
            <v>870441</v>
          </cell>
        </row>
        <row r="62">
          <cell r="A62" t="str">
            <v>00083</v>
          </cell>
          <cell r="B62" t="str">
            <v>北山國小</v>
          </cell>
          <cell r="C62">
            <v>1916083</v>
          </cell>
          <cell r="D62">
            <v>0</v>
          </cell>
          <cell r="E62">
            <v>0</v>
          </cell>
          <cell r="F62">
            <v>211267</v>
          </cell>
          <cell r="G62">
            <v>2127350</v>
          </cell>
          <cell r="H62">
            <v>0</v>
          </cell>
          <cell r="J62">
            <v>0</v>
          </cell>
          <cell r="K62">
            <v>1916083</v>
          </cell>
          <cell r="L62">
            <v>211267</v>
          </cell>
        </row>
        <row r="63">
          <cell r="A63" t="str">
            <v>00084</v>
          </cell>
          <cell r="B63" t="str">
            <v>北港國小</v>
          </cell>
          <cell r="C63">
            <v>857608</v>
          </cell>
          <cell r="D63">
            <v>0</v>
          </cell>
          <cell r="E63">
            <v>30000</v>
          </cell>
          <cell r="F63">
            <v>10668</v>
          </cell>
          <cell r="G63">
            <v>898276</v>
          </cell>
          <cell r="H63">
            <v>0</v>
          </cell>
          <cell r="J63">
            <v>0</v>
          </cell>
          <cell r="K63">
            <v>857608</v>
          </cell>
          <cell r="L63">
            <v>10668</v>
          </cell>
        </row>
        <row r="64">
          <cell r="A64" t="str">
            <v>00085</v>
          </cell>
          <cell r="B64" t="str">
            <v>福龜國小</v>
          </cell>
          <cell r="C64">
            <v>76355</v>
          </cell>
          <cell r="D64">
            <v>0</v>
          </cell>
          <cell r="E64">
            <v>0</v>
          </cell>
          <cell r="F64">
            <v>232637</v>
          </cell>
          <cell r="G64">
            <v>308992</v>
          </cell>
          <cell r="H64">
            <v>510549</v>
          </cell>
          <cell r="J64">
            <v>0</v>
          </cell>
          <cell r="K64">
            <v>76355</v>
          </cell>
          <cell r="L64">
            <v>743186</v>
          </cell>
        </row>
        <row r="65">
          <cell r="A65" t="str">
            <v>00086</v>
          </cell>
          <cell r="B65" t="str">
            <v>長流國小</v>
          </cell>
          <cell r="C65">
            <v>2078948</v>
          </cell>
          <cell r="D65">
            <v>0</v>
          </cell>
          <cell r="E65">
            <v>0</v>
          </cell>
          <cell r="F65">
            <v>728336</v>
          </cell>
          <cell r="G65">
            <v>2807284</v>
          </cell>
          <cell r="H65">
            <v>0</v>
          </cell>
          <cell r="J65">
            <v>0</v>
          </cell>
          <cell r="K65">
            <v>2078948</v>
          </cell>
          <cell r="L65">
            <v>728336</v>
          </cell>
        </row>
        <row r="66">
          <cell r="A66" t="str">
            <v>00087</v>
          </cell>
          <cell r="B66" t="str">
            <v>南港國小</v>
          </cell>
          <cell r="C66">
            <v>1959437</v>
          </cell>
          <cell r="D66">
            <v>6000</v>
          </cell>
          <cell r="E66">
            <v>0</v>
          </cell>
          <cell r="F66">
            <v>32103</v>
          </cell>
          <cell r="G66">
            <v>1997540</v>
          </cell>
          <cell r="H66">
            <v>0</v>
          </cell>
          <cell r="J66">
            <v>0</v>
          </cell>
          <cell r="K66">
            <v>1965437</v>
          </cell>
          <cell r="L66">
            <v>32103</v>
          </cell>
        </row>
        <row r="67">
          <cell r="A67" t="str">
            <v>00088</v>
          </cell>
          <cell r="B67" t="str">
            <v>育樂國小</v>
          </cell>
          <cell r="C67">
            <v>206745</v>
          </cell>
          <cell r="D67">
            <v>0</v>
          </cell>
          <cell r="E67">
            <v>0</v>
          </cell>
          <cell r="F67">
            <v>642448</v>
          </cell>
          <cell r="G67">
            <v>849193</v>
          </cell>
          <cell r="H67">
            <v>0</v>
          </cell>
          <cell r="J67">
            <v>0</v>
          </cell>
          <cell r="K67">
            <v>206745</v>
          </cell>
          <cell r="L67">
            <v>642448</v>
          </cell>
        </row>
        <row r="68">
          <cell r="A68" t="str">
            <v>00089</v>
          </cell>
          <cell r="B68" t="str">
            <v>港源國小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00090</v>
          </cell>
          <cell r="B69" t="str">
            <v>乾峰國小</v>
          </cell>
          <cell r="C69">
            <v>50512</v>
          </cell>
          <cell r="D69">
            <v>0</v>
          </cell>
          <cell r="E69">
            <v>15000</v>
          </cell>
          <cell r="F69">
            <v>0</v>
          </cell>
          <cell r="G69">
            <v>65512</v>
          </cell>
          <cell r="H69">
            <v>900</v>
          </cell>
          <cell r="J69">
            <v>0</v>
          </cell>
          <cell r="K69">
            <v>50512</v>
          </cell>
          <cell r="L69">
            <v>900</v>
          </cell>
        </row>
        <row r="70">
          <cell r="A70" t="str">
            <v>00091</v>
          </cell>
          <cell r="B70" t="str">
            <v>長福國小</v>
          </cell>
          <cell r="C70">
            <v>1247574</v>
          </cell>
          <cell r="D70">
            <v>0</v>
          </cell>
          <cell r="E70">
            <v>40000</v>
          </cell>
          <cell r="F70">
            <v>827513</v>
          </cell>
          <cell r="G70">
            <v>2115087</v>
          </cell>
          <cell r="H70">
            <v>0</v>
          </cell>
          <cell r="J70">
            <v>0</v>
          </cell>
          <cell r="K70">
            <v>1247574</v>
          </cell>
          <cell r="L70">
            <v>827513</v>
          </cell>
        </row>
        <row r="71">
          <cell r="A71" t="str">
            <v>00092</v>
          </cell>
          <cell r="B71" t="str">
            <v>埔里國小</v>
          </cell>
          <cell r="C71">
            <v>2965647</v>
          </cell>
          <cell r="D71">
            <v>61337</v>
          </cell>
          <cell r="E71">
            <v>200000</v>
          </cell>
          <cell r="F71">
            <v>1992481</v>
          </cell>
          <cell r="G71">
            <v>5219465</v>
          </cell>
          <cell r="H71">
            <v>0</v>
          </cell>
          <cell r="J71">
            <v>0</v>
          </cell>
          <cell r="K71">
            <v>3026984</v>
          </cell>
          <cell r="L71">
            <v>1992481</v>
          </cell>
        </row>
        <row r="72">
          <cell r="A72" t="str">
            <v>00093</v>
          </cell>
          <cell r="B72" t="str">
            <v>南光國小</v>
          </cell>
          <cell r="C72">
            <v>3214787</v>
          </cell>
          <cell r="D72">
            <v>-12000</v>
          </cell>
          <cell r="E72">
            <v>35917</v>
          </cell>
          <cell r="F72">
            <v>933619</v>
          </cell>
          <cell r="G72">
            <v>4172323</v>
          </cell>
          <cell r="H72">
            <v>0</v>
          </cell>
          <cell r="J72">
            <v>579120</v>
          </cell>
          <cell r="K72">
            <v>3781907</v>
          </cell>
          <cell r="L72">
            <v>933619</v>
          </cell>
        </row>
        <row r="73">
          <cell r="A73" t="str">
            <v>00094</v>
          </cell>
          <cell r="B73" t="str">
            <v>育英國小</v>
          </cell>
          <cell r="C73">
            <v>116608</v>
          </cell>
          <cell r="D73">
            <v>0</v>
          </cell>
          <cell r="E73">
            <v>1200</v>
          </cell>
          <cell r="F73">
            <v>236480</v>
          </cell>
          <cell r="G73">
            <v>354288</v>
          </cell>
          <cell r="H73">
            <v>6895</v>
          </cell>
          <cell r="J73">
            <v>1261602</v>
          </cell>
          <cell r="K73">
            <v>1378210</v>
          </cell>
          <cell r="L73">
            <v>243375</v>
          </cell>
        </row>
        <row r="74">
          <cell r="A74" t="str">
            <v>00095</v>
          </cell>
          <cell r="B74" t="str">
            <v>史港國小</v>
          </cell>
          <cell r="C74">
            <v>301000</v>
          </cell>
          <cell r="D74">
            <v>0</v>
          </cell>
          <cell r="E74">
            <v>4400</v>
          </cell>
          <cell r="F74">
            <v>474847</v>
          </cell>
          <cell r="G74">
            <v>780247</v>
          </cell>
          <cell r="H74">
            <v>0</v>
          </cell>
          <cell r="J74">
            <v>0</v>
          </cell>
          <cell r="K74">
            <v>301000</v>
          </cell>
          <cell r="L74">
            <v>474847</v>
          </cell>
        </row>
        <row r="75">
          <cell r="A75" t="str">
            <v>00096</v>
          </cell>
          <cell r="B75" t="str">
            <v>愛蘭國小</v>
          </cell>
          <cell r="C75">
            <v>868245</v>
          </cell>
          <cell r="D75">
            <v>-6000</v>
          </cell>
          <cell r="E75">
            <v>14967</v>
          </cell>
          <cell r="F75">
            <v>848473</v>
          </cell>
          <cell r="G75">
            <v>1725685</v>
          </cell>
          <cell r="H75">
            <v>0</v>
          </cell>
          <cell r="J75">
            <v>0</v>
          </cell>
          <cell r="K75">
            <v>862245</v>
          </cell>
          <cell r="L75">
            <v>848473</v>
          </cell>
        </row>
        <row r="76">
          <cell r="A76" t="str">
            <v>00097</v>
          </cell>
          <cell r="B76" t="str">
            <v>溪南國小</v>
          </cell>
          <cell r="C76">
            <v>805504</v>
          </cell>
          <cell r="D76">
            <v>-6000</v>
          </cell>
          <cell r="E76">
            <v>7000</v>
          </cell>
          <cell r="F76">
            <v>151648</v>
          </cell>
          <cell r="G76">
            <v>958152</v>
          </cell>
          <cell r="H76">
            <v>0</v>
          </cell>
          <cell r="J76">
            <v>0</v>
          </cell>
          <cell r="K76">
            <v>799504</v>
          </cell>
          <cell r="L76">
            <v>151648</v>
          </cell>
        </row>
        <row r="77">
          <cell r="A77" t="str">
            <v>00098</v>
          </cell>
          <cell r="B77" t="str">
            <v>水尾國小</v>
          </cell>
          <cell r="C77">
            <v>422117</v>
          </cell>
          <cell r="D77">
            <v>0</v>
          </cell>
          <cell r="E77">
            <v>3000</v>
          </cell>
          <cell r="F77">
            <v>269518</v>
          </cell>
          <cell r="G77">
            <v>694635</v>
          </cell>
          <cell r="H77">
            <v>0</v>
          </cell>
          <cell r="J77">
            <v>0</v>
          </cell>
          <cell r="K77">
            <v>422117</v>
          </cell>
          <cell r="L77">
            <v>269518</v>
          </cell>
        </row>
        <row r="78">
          <cell r="A78" t="str">
            <v>00099</v>
          </cell>
          <cell r="B78" t="str">
            <v>桃源國小</v>
          </cell>
          <cell r="C78">
            <v>0</v>
          </cell>
          <cell r="D78">
            <v>0</v>
          </cell>
          <cell r="E78">
            <v>0</v>
          </cell>
          <cell r="F78">
            <v>643393</v>
          </cell>
          <cell r="G78">
            <v>643393</v>
          </cell>
          <cell r="H78">
            <v>0</v>
          </cell>
          <cell r="J78">
            <v>0</v>
          </cell>
          <cell r="K78">
            <v>0</v>
          </cell>
          <cell r="L78">
            <v>643393</v>
          </cell>
        </row>
        <row r="79">
          <cell r="A79" t="str">
            <v>00100</v>
          </cell>
          <cell r="B79" t="str">
            <v>麒麟國小</v>
          </cell>
          <cell r="C79">
            <v>118917</v>
          </cell>
          <cell r="D79">
            <v>0</v>
          </cell>
          <cell r="E79">
            <v>0</v>
          </cell>
          <cell r="F79">
            <v>231895</v>
          </cell>
          <cell r="G79">
            <v>350812</v>
          </cell>
          <cell r="H79">
            <v>51110</v>
          </cell>
          <cell r="J79">
            <v>0</v>
          </cell>
          <cell r="K79">
            <v>118917</v>
          </cell>
          <cell r="L79">
            <v>283005</v>
          </cell>
        </row>
        <row r="80">
          <cell r="A80" t="str">
            <v>00101</v>
          </cell>
          <cell r="B80" t="str">
            <v>太平國小</v>
          </cell>
          <cell r="C80">
            <v>802571</v>
          </cell>
          <cell r="D80">
            <v>0</v>
          </cell>
          <cell r="E80">
            <v>0</v>
          </cell>
          <cell r="F80">
            <v>137093</v>
          </cell>
          <cell r="G80">
            <v>939664</v>
          </cell>
          <cell r="H80">
            <v>0</v>
          </cell>
          <cell r="J80">
            <v>0</v>
          </cell>
          <cell r="K80">
            <v>802571</v>
          </cell>
          <cell r="L80">
            <v>137093</v>
          </cell>
        </row>
        <row r="81">
          <cell r="A81" t="str">
            <v>00102</v>
          </cell>
          <cell r="B81" t="str">
            <v>忠孝國小</v>
          </cell>
          <cell r="C81">
            <v>277816</v>
          </cell>
          <cell r="D81">
            <v>0</v>
          </cell>
          <cell r="E81">
            <v>0</v>
          </cell>
          <cell r="F81">
            <v>817539</v>
          </cell>
          <cell r="G81">
            <v>1095355</v>
          </cell>
          <cell r="H81">
            <v>0</v>
          </cell>
          <cell r="J81">
            <v>0</v>
          </cell>
          <cell r="K81">
            <v>277816</v>
          </cell>
          <cell r="L81">
            <v>817539</v>
          </cell>
        </row>
        <row r="82">
          <cell r="A82" t="str">
            <v>00103</v>
          </cell>
          <cell r="B82" t="str">
            <v>中峰國小</v>
          </cell>
          <cell r="C82">
            <v>1072404</v>
          </cell>
          <cell r="D82">
            <v>0</v>
          </cell>
          <cell r="E82">
            <v>33800</v>
          </cell>
          <cell r="F82">
            <v>582058</v>
          </cell>
          <cell r="G82">
            <v>1688262</v>
          </cell>
          <cell r="H82">
            <v>0</v>
          </cell>
          <cell r="J82">
            <v>0</v>
          </cell>
          <cell r="K82">
            <v>1072404</v>
          </cell>
          <cell r="L82">
            <v>582058</v>
          </cell>
        </row>
        <row r="83">
          <cell r="A83" t="str">
            <v>00104</v>
          </cell>
          <cell r="B83" t="str">
            <v>大成國小</v>
          </cell>
          <cell r="C83">
            <v>93323</v>
          </cell>
          <cell r="D83">
            <v>0</v>
          </cell>
          <cell r="E83">
            <v>1800</v>
          </cell>
          <cell r="F83">
            <v>299352</v>
          </cell>
          <cell r="G83">
            <v>394475</v>
          </cell>
          <cell r="H83">
            <v>33230</v>
          </cell>
          <cell r="J83">
            <v>613092</v>
          </cell>
          <cell r="K83">
            <v>706415</v>
          </cell>
          <cell r="L83">
            <v>332582</v>
          </cell>
        </row>
        <row r="84">
          <cell r="A84" t="str">
            <v>00106</v>
          </cell>
          <cell r="B84" t="str">
            <v>魚池國小</v>
          </cell>
          <cell r="C84">
            <v>1029142</v>
          </cell>
          <cell r="D84">
            <v>0</v>
          </cell>
          <cell r="E84">
            <v>0</v>
          </cell>
          <cell r="F84">
            <v>159480</v>
          </cell>
          <cell r="G84">
            <v>1188622</v>
          </cell>
          <cell r="H84">
            <v>52425</v>
          </cell>
          <cell r="J84">
            <v>266414</v>
          </cell>
          <cell r="K84">
            <v>1295556</v>
          </cell>
          <cell r="L84">
            <v>211905</v>
          </cell>
        </row>
        <row r="85">
          <cell r="A85" t="str">
            <v>00107</v>
          </cell>
          <cell r="B85" t="str">
            <v>頭社國小</v>
          </cell>
          <cell r="C85">
            <v>1096851</v>
          </cell>
          <cell r="D85">
            <v>0</v>
          </cell>
          <cell r="E85">
            <v>1000</v>
          </cell>
          <cell r="F85">
            <v>117798</v>
          </cell>
          <cell r="G85">
            <v>1215649</v>
          </cell>
          <cell r="H85">
            <v>0</v>
          </cell>
          <cell r="J85">
            <v>0</v>
          </cell>
          <cell r="K85">
            <v>1096851</v>
          </cell>
          <cell r="L85">
            <v>117798</v>
          </cell>
        </row>
        <row r="86">
          <cell r="A86" t="str">
            <v>00108</v>
          </cell>
          <cell r="B86" t="str">
            <v>東光國小</v>
          </cell>
          <cell r="C86">
            <v>1387555</v>
          </cell>
          <cell r="D86">
            <v>0</v>
          </cell>
          <cell r="E86">
            <v>0</v>
          </cell>
          <cell r="F86">
            <v>554814</v>
          </cell>
          <cell r="G86">
            <v>1942369</v>
          </cell>
          <cell r="H86">
            <v>0</v>
          </cell>
          <cell r="J86">
            <v>0</v>
          </cell>
          <cell r="K86">
            <v>1387555</v>
          </cell>
          <cell r="L86">
            <v>554814</v>
          </cell>
        </row>
        <row r="87">
          <cell r="A87" t="str">
            <v>00109</v>
          </cell>
          <cell r="B87" t="str">
            <v>五城國小</v>
          </cell>
          <cell r="C87">
            <v>1178794</v>
          </cell>
          <cell r="D87">
            <v>0</v>
          </cell>
          <cell r="E87">
            <v>0</v>
          </cell>
          <cell r="F87">
            <v>597698</v>
          </cell>
          <cell r="G87">
            <v>1776492</v>
          </cell>
          <cell r="H87">
            <v>3000</v>
          </cell>
          <cell r="J87">
            <v>0</v>
          </cell>
          <cell r="K87">
            <v>1178794</v>
          </cell>
          <cell r="L87">
            <v>600698</v>
          </cell>
        </row>
        <row r="88">
          <cell r="A88" t="str">
            <v>00110</v>
          </cell>
          <cell r="B88" t="str">
            <v>明潭國小</v>
          </cell>
          <cell r="C88">
            <v>661752</v>
          </cell>
          <cell r="D88">
            <v>0</v>
          </cell>
          <cell r="E88">
            <v>2000</v>
          </cell>
          <cell r="F88">
            <v>1107988</v>
          </cell>
          <cell r="G88">
            <v>1771740</v>
          </cell>
          <cell r="H88">
            <v>0</v>
          </cell>
          <cell r="J88">
            <v>0</v>
          </cell>
          <cell r="K88">
            <v>661752</v>
          </cell>
          <cell r="L88">
            <v>1107988</v>
          </cell>
        </row>
        <row r="89">
          <cell r="A89" t="str">
            <v>00112</v>
          </cell>
          <cell r="B89" t="str">
            <v>新城國小</v>
          </cell>
          <cell r="C89">
            <v>29724</v>
          </cell>
          <cell r="D89">
            <v>0</v>
          </cell>
          <cell r="E89">
            <v>0</v>
          </cell>
          <cell r="F89">
            <v>7809</v>
          </cell>
          <cell r="G89">
            <v>37533</v>
          </cell>
          <cell r="H89">
            <v>0</v>
          </cell>
          <cell r="J89">
            <v>0</v>
          </cell>
          <cell r="K89">
            <v>29724</v>
          </cell>
          <cell r="L89">
            <v>7809</v>
          </cell>
        </row>
        <row r="90">
          <cell r="A90" t="str">
            <v>00113</v>
          </cell>
          <cell r="B90" t="str">
            <v>伊達邵國小</v>
          </cell>
          <cell r="C90">
            <v>4764</v>
          </cell>
          <cell r="D90">
            <v>0</v>
          </cell>
          <cell r="E90">
            <v>10000</v>
          </cell>
          <cell r="F90">
            <v>45753</v>
          </cell>
          <cell r="G90">
            <v>60517</v>
          </cell>
          <cell r="H90">
            <v>0</v>
          </cell>
          <cell r="J90">
            <v>0</v>
          </cell>
          <cell r="K90">
            <v>4764</v>
          </cell>
          <cell r="L90">
            <v>45753</v>
          </cell>
        </row>
        <row r="91">
          <cell r="A91" t="str">
            <v>00114</v>
          </cell>
          <cell r="B91" t="str">
            <v>共和國小</v>
          </cell>
          <cell r="C91">
            <v>1402614</v>
          </cell>
          <cell r="D91">
            <v>0</v>
          </cell>
          <cell r="E91">
            <v>0</v>
          </cell>
          <cell r="F91">
            <v>55978</v>
          </cell>
          <cell r="G91">
            <v>1458592</v>
          </cell>
          <cell r="H91">
            <v>0</v>
          </cell>
          <cell r="J91">
            <v>0</v>
          </cell>
          <cell r="K91">
            <v>1402614</v>
          </cell>
          <cell r="L91">
            <v>55978</v>
          </cell>
        </row>
        <row r="92">
          <cell r="A92" t="str">
            <v>00115</v>
          </cell>
          <cell r="B92" t="str">
            <v>水里國小</v>
          </cell>
          <cell r="C92">
            <v>5053653</v>
          </cell>
          <cell r="D92">
            <v>48871</v>
          </cell>
          <cell r="E92">
            <v>0</v>
          </cell>
          <cell r="F92">
            <v>229009</v>
          </cell>
          <cell r="G92">
            <v>5331533</v>
          </cell>
          <cell r="H92">
            <v>20141</v>
          </cell>
          <cell r="J92">
            <v>12929233</v>
          </cell>
          <cell r="K92">
            <v>18031757</v>
          </cell>
          <cell r="L92">
            <v>249150</v>
          </cell>
        </row>
        <row r="93">
          <cell r="A93" t="str">
            <v>00116</v>
          </cell>
          <cell r="B93" t="str">
            <v>郡坑國小</v>
          </cell>
          <cell r="C93">
            <v>1807715</v>
          </cell>
          <cell r="D93">
            <v>-2000</v>
          </cell>
          <cell r="E93">
            <v>0</v>
          </cell>
          <cell r="F93">
            <v>286666</v>
          </cell>
          <cell r="G93">
            <v>2092381</v>
          </cell>
          <cell r="H93">
            <v>774</v>
          </cell>
          <cell r="J93">
            <v>0</v>
          </cell>
          <cell r="K93">
            <v>1805715</v>
          </cell>
          <cell r="L93">
            <v>287440</v>
          </cell>
        </row>
        <row r="94">
          <cell r="A94" t="str">
            <v>00117</v>
          </cell>
          <cell r="B94" t="str">
            <v>民和國小</v>
          </cell>
          <cell r="C94">
            <v>219922</v>
          </cell>
          <cell r="D94">
            <v>0</v>
          </cell>
          <cell r="E94">
            <v>0</v>
          </cell>
          <cell r="F94">
            <v>223882</v>
          </cell>
          <cell r="G94">
            <v>443804</v>
          </cell>
          <cell r="H94">
            <v>0</v>
          </cell>
          <cell r="J94">
            <v>0</v>
          </cell>
          <cell r="K94">
            <v>219922</v>
          </cell>
          <cell r="L94">
            <v>223882</v>
          </cell>
        </row>
        <row r="95">
          <cell r="A95" t="str">
            <v>00118</v>
          </cell>
          <cell r="B95" t="str">
            <v>新興國小</v>
          </cell>
          <cell r="C95">
            <v>198160</v>
          </cell>
          <cell r="D95">
            <v>-6000</v>
          </cell>
          <cell r="E95">
            <v>0</v>
          </cell>
          <cell r="F95">
            <v>426199</v>
          </cell>
          <cell r="G95">
            <v>618359</v>
          </cell>
          <cell r="H95">
            <v>5000</v>
          </cell>
          <cell r="J95">
            <v>0</v>
          </cell>
          <cell r="K95">
            <v>192160</v>
          </cell>
          <cell r="L95">
            <v>431199</v>
          </cell>
        </row>
        <row r="96">
          <cell r="A96" t="str">
            <v>00120</v>
          </cell>
          <cell r="B96" t="str">
            <v>永興國小</v>
          </cell>
          <cell r="C96">
            <v>703011</v>
          </cell>
          <cell r="D96">
            <v>0</v>
          </cell>
          <cell r="E96">
            <v>0</v>
          </cell>
          <cell r="F96">
            <v>353847</v>
          </cell>
          <cell r="G96">
            <v>1056858</v>
          </cell>
          <cell r="H96">
            <v>0</v>
          </cell>
          <cell r="J96">
            <v>0</v>
          </cell>
          <cell r="K96">
            <v>703011</v>
          </cell>
          <cell r="L96">
            <v>353847</v>
          </cell>
        </row>
        <row r="97">
          <cell r="A97" t="str">
            <v>00124</v>
          </cell>
          <cell r="B97" t="str">
            <v>成城國小</v>
          </cell>
          <cell r="C97">
            <v>463127</v>
          </cell>
          <cell r="D97">
            <v>0</v>
          </cell>
          <cell r="E97">
            <v>6562</v>
          </cell>
          <cell r="F97">
            <v>509278</v>
          </cell>
          <cell r="G97">
            <v>978967</v>
          </cell>
          <cell r="H97">
            <v>0</v>
          </cell>
          <cell r="J97">
            <v>0</v>
          </cell>
          <cell r="K97">
            <v>463127</v>
          </cell>
          <cell r="L97">
            <v>509278</v>
          </cell>
        </row>
        <row r="98">
          <cell r="A98" t="str">
            <v>00125</v>
          </cell>
          <cell r="B98" t="str">
            <v>集集國小</v>
          </cell>
          <cell r="C98">
            <v>117331</v>
          </cell>
          <cell r="D98">
            <v>0</v>
          </cell>
          <cell r="E98">
            <v>0</v>
          </cell>
          <cell r="F98">
            <v>48699</v>
          </cell>
          <cell r="G98">
            <v>166030</v>
          </cell>
          <cell r="H98">
            <v>4000</v>
          </cell>
          <cell r="J98">
            <v>0</v>
          </cell>
          <cell r="K98">
            <v>117331</v>
          </cell>
          <cell r="L98">
            <v>52699</v>
          </cell>
        </row>
        <row r="99">
          <cell r="A99" t="str">
            <v>00126</v>
          </cell>
          <cell r="B99" t="str">
            <v>隘寮國小</v>
          </cell>
          <cell r="C99">
            <v>458209</v>
          </cell>
          <cell r="D99">
            <v>0</v>
          </cell>
          <cell r="E99">
            <v>0</v>
          </cell>
          <cell r="F99">
            <v>231777</v>
          </cell>
          <cell r="G99">
            <v>689986</v>
          </cell>
          <cell r="H99">
            <v>3600</v>
          </cell>
          <cell r="J99">
            <v>0</v>
          </cell>
          <cell r="K99">
            <v>458209</v>
          </cell>
          <cell r="L99">
            <v>235377</v>
          </cell>
        </row>
        <row r="100">
          <cell r="A100" t="str">
            <v>00127</v>
          </cell>
          <cell r="B100" t="str">
            <v>永昌國小</v>
          </cell>
          <cell r="C100">
            <v>5859754</v>
          </cell>
          <cell r="D100">
            <v>0</v>
          </cell>
          <cell r="E100">
            <v>0</v>
          </cell>
          <cell r="F100">
            <v>1332572</v>
          </cell>
          <cell r="G100">
            <v>7192326</v>
          </cell>
          <cell r="H100">
            <v>3300</v>
          </cell>
          <cell r="J100">
            <v>5892965</v>
          </cell>
          <cell r="K100">
            <v>11752719</v>
          </cell>
          <cell r="L100">
            <v>1335872</v>
          </cell>
        </row>
        <row r="101">
          <cell r="A101" t="str">
            <v>00129</v>
          </cell>
          <cell r="B101" t="str">
            <v>和平國小</v>
          </cell>
          <cell r="C101">
            <v>391826</v>
          </cell>
          <cell r="D101">
            <v>0</v>
          </cell>
          <cell r="E101">
            <v>15400</v>
          </cell>
          <cell r="F101">
            <v>433397</v>
          </cell>
          <cell r="G101">
            <v>840623</v>
          </cell>
          <cell r="H101">
            <v>0</v>
          </cell>
          <cell r="J101">
            <v>0</v>
          </cell>
          <cell r="K101">
            <v>391826</v>
          </cell>
          <cell r="L101">
            <v>433397</v>
          </cell>
        </row>
        <row r="102">
          <cell r="A102" t="str">
            <v>00130</v>
          </cell>
          <cell r="B102" t="str">
            <v>竹山國小</v>
          </cell>
          <cell r="C102">
            <v>0</v>
          </cell>
          <cell r="D102">
            <v>0</v>
          </cell>
          <cell r="E102">
            <v>20200</v>
          </cell>
          <cell r="F102">
            <v>1499595</v>
          </cell>
          <cell r="G102">
            <v>1519795</v>
          </cell>
          <cell r="H102">
            <v>24000</v>
          </cell>
          <cell r="J102">
            <v>0</v>
          </cell>
          <cell r="K102">
            <v>0</v>
          </cell>
          <cell r="L102">
            <v>1523595</v>
          </cell>
        </row>
        <row r="103">
          <cell r="A103" t="str">
            <v>00131</v>
          </cell>
          <cell r="B103" t="str">
            <v>延平國小</v>
          </cell>
          <cell r="C103">
            <v>393358</v>
          </cell>
          <cell r="D103">
            <v>0</v>
          </cell>
          <cell r="E103">
            <v>0</v>
          </cell>
          <cell r="F103">
            <v>542943</v>
          </cell>
          <cell r="G103">
            <v>936301</v>
          </cell>
          <cell r="H103">
            <v>29900</v>
          </cell>
          <cell r="J103">
            <v>0</v>
          </cell>
          <cell r="K103">
            <v>393358</v>
          </cell>
          <cell r="L103">
            <v>572843</v>
          </cell>
        </row>
        <row r="104">
          <cell r="A104" t="str">
            <v>00132</v>
          </cell>
          <cell r="B104" t="str">
            <v>社寮國小</v>
          </cell>
          <cell r="C104">
            <v>570707</v>
          </cell>
          <cell r="D104">
            <v>-8000</v>
          </cell>
          <cell r="E104">
            <v>0</v>
          </cell>
          <cell r="F104">
            <v>342119</v>
          </cell>
          <cell r="G104">
            <v>904826</v>
          </cell>
          <cell r="H104">
            <v>0</v>
          </cell>
          <cell r="J104">
            <v>0</v>
          </cell>
          <cell r="K104">
            <v>562707</v>
          </cell>
          <cell r="L104">
            <v>342119</v>
          </cell>
        </row>
        <row r="105">
          <cell r="A105" t="str">
            <v>00133</v>
          </cell>
          <cell r="B105" t="str">
            <v>過溪國小</v>
          </cell>
          <cell r="C105">
            <v>148973</v>
          </cell>
          <cell r="D105">
            <v>0</v>
          </cell>
          <cell r="E105">
            <v>0</v>
          </cell>
          <cell r="F105">
            <v>65403</v>
          </cell>
          <cell r="G105">
            <v>214376</v>
          </cell>
          <cell r="H105">
            <v>0</v>
          </cell>
          <cell r="J105">
            <v>0</v>
          </cell>
          <cell r="K105">
            <v>148973</v>
          </cell>
          <cell r="L105">
            <v>65403</v>
          </cell>
        </row>
        <row r="106">
          <cell r="A106" t="str">
            <v>00134</v>
          </cell>
          <cell r="B106" t="str">
            <v>大鞍國小</v>
          </cell>
          <cell r="C106">
            <v>2881347</v>
          </cell>
          <cell r="D106">
            <v>0</v>
          </cell>
          <cell r="E106">
            <v>0</v>
          </cell>
          <cell r="F106">
            <v>53787</v>
          </cell>
          <cell r="G106">
            <v>2935134</v>
          </cell>
          <cell r="H106">
            <v>0</v>
          </cell>
          <cell r="J106">
            <v>0</v>
          </cell>
          <cell r="K106">
            <v>2881347</v>
          </cell>
          <cell r="L106">
            <v>53787</v>
          </cell>
        </row>
        <row r="107">
          <cell r="A107" t="str">
            <v>00135</v>
          </cell>
          <cell r="B107" t="str">
            <v>瑞竹國小</v>
          </cell>
          <cell r="C107">
            <v>1739261</v>
          </cell>
          <cell r="D107">
            <v>4000</v>
          </cell>
          <cell r="E107">
            <v>20000</v>
          </cell>
          <cell r="F107">
            <v>257423</v>
          </cell>
          <cell r="G107">
            <v>2020684</v>
          </cell>
          <cell r="H107">
            <v>0</v>
          </cell>
          <cell r="J107">
            <v>0</v>
          </cell>
          <cell r="K107">
            <v>1743261</v>
          </cell>
          <cell r="L107">
            <v>257423</v>
          </cell>
        </row>
        <row r="108">
          <cell r="A108" t="str">
            <v>00136</v>
          </cell>
          <cell r="B108" t="str">
            <v>秀林國小</v>
          </cell>
          <cell r="C108">
            <v>808875</v>
          </cell>
          <cell r="D108">
            <v>0</v>
          </cell>
          <cell r="E108">
            <v>0</v>
          </cell>
          <cell r="F108">
            <v>404364</v>
          </cell>
          <cell r="G108">
            <v>1213239</v>
          </cell>
          <cell r="H108">
            <v>0</v>
          </cell>
          <cell r="J108">
            <v>0</v>
          </cell>
          <cell r="K108">
            <v>808875</v>
          </cell>
          <cell r="L108">
            <v>404364</v>
          </cell>
        </row>
        <row r="109">
          <cell r="A109" t="str">
            <v>00137</v>
          </cell>
          <cell r="B109" t="str">
            <v>雲林國小</v>
          </cell>
          <cell r="C109">
            <v>611784</v>
          </cell>
          <cell r="D109">
            <v>63424</v>
          </cell>
          <cell r="E109">
            <v>54000</v>
          </cell>
          <cell r="F109">
            <v>182592</v>
          </cell>
          <cell r="G109">
            <v>911800</v>
          </cell>
          <cell r="H109">
            <v>0</v>
          </cell>
          <cell r="J109">
            <v>0</v>
          </cell>
          <cell r="K109">
            <v>675208</v>
          </cell>
          <cell r="L109">
            <v>182592</v>
          </cell>
        </row>
        <row r="110">
          <cell r="A110" t="str">
            <v>00138</v>
          </cell>
          <cell r="B110" t="str">
            <v>鯉魚國小</v>
          </cell>
          <cell r="C110">
            <v>85012</v>
          </cell>
          <cell r="D110">
            <v>0</v>
          </cell>
          <cell r="E110">
            <v>0</v>
          </cell>
          <cell r="F110">
            <v>53320</v>
          </cell>
          <cell r="G110">
            <v>138332</v>
          </cell>
          <cell r="H110">
            <v>0</v>
          </cell>
          <cell r="J110">
            <v>0</v>
          </cell>
          <cell r="K110">
            <v>85012</v>
          </cell>
          <cell r="L110">
            <v>53320</v>
          </cell>
        </row>
        <row r="111">
          <cell r="A111" t="str">
            <v>00139</v>
          </cell>
          <cell r="B111" t="str">
            <v>桶頭國小</v>
          </cell>
          <cell r="C111">
            <v>807812</v>
          </cell>
          <cell r="D111">
            <v>0</v>
          </cell>
          <cell r="E111">
            <v>100</v>
          </cell>
          <cell r="F111">
            <v>115233</v>
          </cell>
          <cell r="G111">
            <v>923145</v>
          </cell>
          <cell r="H111">
            <v>0</v>
          </cell>
          <cell r="J111">
            <v>0</v>
          </cell>
          <cell r="K111">
            <v>807812</v>
          </cell>
          <cell r="L111">
            <v>115233</v>
          </cell>
        </row>
        <row r="112">
          <cell r="A112" t="str">
            <v>00140</v>
          </cell>
          <cell r="B112" t="str">
            <v>中州國小</v>
          </cell>
          <cell r="C112">
            <v>133863</v>
          </cell>
          <cell r="D112">
            <v>0</v>
          </cell>
          <cell r="E112">
            <v>0</v>
          </cell>
          <cell r="F112">
            <v>366862</v>
          </cell>
          <cell r="G112">
            <v>500725</v>
          </cell>
          <cell r="H112">
            <v>0</v>
          </cell>
          <cell r="J112">
            <v>0</v>
          </cell>
          <cell r="K112">
            <v>133863</v>
          </cell>
          <cell r="L112">
            <v>366862</v>
          </cell>
        </row>
        <row r="113">
          <cell r="A113" t="str">
            <v>00141</v>
          </cell>
          <cell r="B113" t="str">
            <v>中和國小</v>
          </cell>
          <cell r="C113">
            <v>232380</v>
          </cell>
          <cell r="D113">
            <v>0</v>
          </cell>
          <cell r="E113">
            <v>19500</v>
          </cell>
          <cell r="F113">
            <v>248229</v>
          </cell>
          <cell r="G113">
            <v>500109</v>
          </cell>
          <cell r="H113">
            <v>0</v>
          </cell>
          <cell r="J113">
            <v>0</v>
          </cell>
          <cell r="K113">
            <v>232380</v>
          </cell>
          <cell r="L113">
            <v>248229</v>
          </cell>
        </row>
        <row r="114">
          <cell r="A114" t="str">
            <v>00143</v>
          </cell>
          <cell r="B114" t="str">
            <v>鹿谷國小</v>
          </cell>
          <cell r="C114">
            <v>1997840</v>
          </cell>
          <cell r="D114">
            <v>0</v>
          </cell>
          <cell r="E114">
            <v>0</v>
          </cell>
          <cell r="F114">
            <v>1135348</v>
          </cell>
          <cell r="G114">
            <v>3133188</v>
          </cell>
          <cell r="H114">
            <v>463615</v>
          </cell>
          <cell r="J114">
            <v>2273728</v>
          </cell>
          <cell r="K114">
            <v>4271568</v>
          </cell>
          <cell r="L114">
            <v>1598963</v>
          </cell>
        </row>
        <row r="115">
          <cell r="A115" t="str">
            <v>00144</v>
          </cell>
          <cell r="B115" t="str">
            <v>秀峰國小</v>
          </cell>
          <cell r="C115">
            <v>156863</v>
          </cell>
          <cell r="D115">
            <v>-14000</v>
          </cell>
          <cell r="E115">
            <v>0</v>
          </cell>
          <cell r="F115">
            <v>355656</v>
          </cell>
          <cell r="G115">
            <v>498519</v>
          </cell>
          <cell r="H115">
            <v>0</v>
          </cell>
          <cell r="J115">
            <v>0</v>
          </cell>
          <cell r="K115">
            <v>142863</v>
          </cell>
          <cell r="L115">
            <v>355656</v>
          </cell>
        </row>
        <row r="116">
          <cell r="A116" t="str">
            <v>00145</v>
          </cell>
          <cell r="B116" t="str">
            <v>文昌國小</v>
          </cell>
          <cell r="C116">
            <v>49421</v>
          </cell>
          <cell r="D116">
            <v>0</v>
          </cell>
          <cell r="E116">
            <v>0</v>
          </cell>
          <cell r="F116">
            <v>162953</v>
          </cell>
          <cell r="G116">
            <v>212374</v>
          </cell>
          <cell r="H116">
            <v>0</v>
          </cell>
          <cell r="J116">
            <v>0</v>
          </cell>
          <cell r="K116">
            <v>49421</v>
          </cell>
          <cell r="L116">
            <v>162953</v>
          </cell>
        </row>
        <row r="117">
          <cell r="A117" t="str">
            <v>00146</v>
          </cell>
          <cell r="B117" t="str">
            <v>鳳凰國小</v>
          </cell>
          <cell r="C117">
            <v>351352</v>
          </cell>
          <cell r="D117">
            <v>0</v>
          </cell>
          <cell r="E117">
            <v>0</v>
          </cell>
          <cell r="F117">
            <v>22</v>
          </cell>
          <cell r="G117">
            <v>351374</v>
          </cell>
          <cell r="H117">
            <v>0</v>
          </cell>
          <cell r="J117">
            <v>0</v>
          </cell>
          <cell r="K117">
            <v>351352</v>
          </cell>
          <cell r="L117">
            <v>22</v>
          </cell>
        </row>
        <row r="118">
          <cell r="A118" t="str">
            <v>00147</v>
          </cell>
          <cell r="B118" t="str">
            <v>內湖國小</v>
          </cell>
          <cell r="C118">
            <v>573320</v>
          </cell>
          <cell r="D118">
            <v>0</v>
          </cell>
          <cell r="E118">
            <v>0</v>
          </cell>
          <cell r="F118">
            <v>252771</v>
          </cell>
          <cell r="G118">
            <v>826091</v>
          </cell>
          <cell r="H118">
            <v>0</v>
          </cell>
          <cell r="J118">
            <v>28382</v>
          </cell>
          <cell r="K118">
            <v>601702</v>
          </cell>
          <cell r="L118">
            <v>252771</v>
          </cell>
        </row>
        <row r="119">
          <cell r="A119" t="str">
            <v>00148</v>
          </cell>
          <cell r="B119" t="str">
            <v>初鄉國小</v>
          </cell>
          <cell r="C119">
            <v>209078</v>
          </cell>
          <cell r="D119">
            <v>0</v>
          </cell>
          <cell r="E119">
            <v>0</v>
          </cell>
          <cell r="F119">
            <v>347106</v>
          </cell>
          <cell r="G119">
            <v>556184</v>
          </cell>
          <cell r="H119">
            <v>0</v>
          </cell>
          <cell r="J119">
            <v>0</v>
          </cell>
          <cell r="K119">
            <v>209078</v>
          </cell>
          <cell r="L119">
            <v>347106</v>
          </cell>
        </row>
        <row r="120">
          <cell r="A120" t="str">
            <v>00149</v>
          </cell>
          <cell r="B120" t="str">
            <v>瑞田國小</v>
          </cell>
          <cell r="C120">
            <v>403952</v>
          </cell>
          <cell r="D120">
            <v>0</v>
          </cell>
          <cell r="E120">
            <v>0</v>
          </cell>
          <cell r="F120">
            <v>815832</v>
          </cell>
          <cell r="G120">
            <v>1219784</v>
          </cell>
          <cell r="H120">
            <v>0</v>
          </cell>
          <cell r="J120">
            <v>0</v>
          </cell>
          <cell r="K120">
            <v>403952</v>
          </cell>
          <cell r="L120">
            <v>815832</v>
          </cell>
        </row>
        <row r="121">
          <cell r="A121" t="str">
            <v>00151</v>
          </cell>
          <cell r="B121" t="str">
            <v>廣興國小</v>
          </cell>
          <cell r="C121">
            <v>203026</v>
          </cell>
          <cell r="D121">
            <v>0</v>
          </cell>
          <cell r="E121">
            <v>0</v>
          </cell>
          <cell r="F121">
            <v>769138</v>
          </cell>
          <cell r="G121">
            <v>972164</v>
          </cell>
          <cell r="H121">
            <v>0</v>
          </cell>
          <cell r="J121">
            <v>0</v>
          </cell>
          <cell r="K121">
            <v>203026</v>
          </cell>
          <cell r="L121">
            <v>769138</v>
          </cell>
        </row>
        <row r="122">
          <cell r="A122" t="str">
            <v>00152</v>
          </cell>
          <cell r="B122" t="str">
            <v>名間國小</v>
          </cell>
          <cell r="C122">
            <v>404800</v>
          </cell>
          <cell r="D122">
            <v>-4000</v>
          </cell>
          <cell r="E122">
            <v>0</v>
          </cell>
          <cell r="F122">
            <v>663477</v>
          </cell>
          <cell r="G122">
            <v>1064277</v>
          </cell>
          <cell r="H122">
            <v>5500</v>
          </cell>
          <cell r="J122">
            <v>419879</v>
          </cell>
          <cell r="K122">
            <v>820679</v>
          </cell>
          <cell r="L122">
            <v>668977</v>
          </cell>
        </row>
        <row r="123">
          <cell r="A123" t="str">
            <v>00153</v>
          </cell>
          <cell r="B123" t="str">
            <v>新街國小</v>
          </cell>
          <cell r="C123">
            <v>224184</v>
          </cell>
          <cell r="D123">
            <v>-6000</v>
          </cell>
          <cell r="E123">
            <v>0</v>
          </cell>
          <cell r="F123">
            <v>537779</v>
          </cell>
          <cell r="G123">
            <v>755963</v>
          </cell>
          <cell r="H123">
            <v>38160</v>
          </cell>
          <cell r="J123">
            <v>0</v>
          </cell>
          <cell r="K123">
            <v>218184</v>
          </cell>
          <cell r="L123">
            <v>575939</v>
          </cell>
        </row>
        <row r="124">
          <cell r="A124" t="str">
            <v>00154</v>
          </cell>
          <cell r="B124" t="str">
            <v>名崗國小</v>
          </cell>
          <cell r="C124">
            <v>20889</v>
          </cell>
          <cell r="D124">
            <v>0</v>
          </cell>
          <cell r="E124">
            <v>10000</v>
          </cell>
          <cell r="F124">
            <v>696708</v>
          </cell>
          <cell r="G124">
            <v>727597</v>
          </cell>
          <cell r="H124">
            <v>0</v>
          </cell>
          <cell r="J124">
            <v>0</v>
          </cell>
          <cell r="K124">
            <v>20889</v>
          </cell>
          <cell r="L124">
            <v>696708</v>
          </cell>
        </row>
        <row r="125">
          <cell r="A125" t="str">
            <v>00155</v>
          </cell>
          <cell r="B125" t="str">
            <v>中山國小</v>
          </cell>
          <cell r="C125">
            <v>1207016</v>
          </cell>
          <cell r="D125">
            <v>0</v>
          </cell>
          <cell r="E125">
            <v>0</v>
          </cell>
          <cell r="F125">
            <v>258320</v>
          </cell>
          <cell r="G125">
            <v>1465336</v>
          </cell>
          <cell r="H125">
            <v>0</v>
          </cell>
          <cell r="J125">
            <v>0</v>
          </cell>
          <cell r="K125">
            <v>1207016</v>
          </cell>
          <cell r="L125">
            <v>258320</v>
          </cell>
        </row>
        <row r="126">
          <cell r="A126" t="str">
            <v>00156</v>
          </cell>
          <cell r="B126" t="str">
            <v>弓鞋國小</v>
          </cell>
          <cell r="C126">
            <v>283363</v>
          </cell>
          <cell r="D126">
            <v>0</v>
          </cell>
          <cell r="E126">
            <v>0</v>
          </cell>
          <cell r="F126">
            <v>356281</v>
          </cell>
          <cell r="G126">
            <v>639644</v>
          </cell>
          <cell r="H126">
            <v>36000</v>
          </cell>
          <cell r="J126">
            <v>0</v>
          </cell>
          <cell r="K126">
            <v>283363</v>
          </cell>
          <cell r="L126">
            <v>392281</v>
          </cell>
        </row>
        <row r="127">
          <cell r="A127" t="str">
            <v>00157</v>
          </cell>
          <cell r="B127" t="str">
            <v>田豐國小</v>
          </cell>
          <cell r="C127">
            <v>188513</v>
          </cell>
          <cell r="D127">
            <v>0</v>
          </cell>
          <cell r="E127">
            <v>0</v>
          </cell>
          <cell r="F127">
            <v>257160</v>
          </cell>
          <cell r="G127">
            <v>445673</v>
          </cell>
          <cell r="H127">
            <v>0</v>
          </cell>
          <cell r="J127">
            <v>0</v>
          </cell>
          <cell r="K127">
            <v>188513</v>
          </cell>
          <cell r="L127">
            <v>257160</v>
          </cell>
        </row>
        <row r="128">
          <cell r="A128" t="str">
            <v>00158</v>
          </cell>
          <cell r="B128" t="str">
            <v>僑興國小</v>
          </cell>
          <cell r="C128">
            <v>174285</v>
          </cell>
          <cell r="D128">
            <v>0</v>
          </cell>
          <cell r="E128">
            <v>0</v>
          </cell>
          <cell r="F128">
            <v>458982</v>
          </cell>
          <cell r="G128">
            <v>633267</v>
          </cell>
          <cell r="H128">
            <v>0</v>
          </cell>
          <cell r="J128">
            <v>0</v>
          </cell>
          <cell r="K128">
            <v>174285</v>
          </cell>
          <cell r="L128">
            <v>458982</v>
          </cell>
        </row>
        <row r="129">
          <cell r="A129" t="str">
            <v>00159</v>
          </cell>
          <cell r="B129" t="str">
            <v>新民國小</v>
          </cell>
          <cell r="C129">
            <v>702712</v>
          </cell>
          <cell r="D129">
            <v>0</v>
          </cell>
          <cell r="E129">
            <v>0</v>
          </cell>
          <cell r="F129">
            <v>185038</v>
          </cell>
          <cell r="G129">
            <v>887750</v>
          </cell>
          <cell r="H129">
            <v>2000</v>
          </cell>
          <cell r="J129">
            <v>0</v>
          </cell>
          <cell r="K129">
            <v>702712</v>
          </cell>
          <cell r="L129">
            <v>187038</v>
          </cell>
        </row>
        <row r="130">
          <cell r="A130" t="str">
            <v>00160</v>
          </cell>
          <cell r="B130" t="str">
            <v>中寮國小</v>
          </cell>
          <cell r="C130">
            <v>1996273</v>
          </cell>
          <cell r="D130">
            <v>-6000</v>
          </cell>
          <cell r="E130">
            <v>-1600</v>
          </cell>
          <cell r="F130">
            <v>334981</v>
          </cell>
          <cell r="G130">
            <v>2323654</v>
          </cell>
          <cell r="H130">
            <v>1600</v>
          </cell>
          <cell r="J130">
            <v>0</v>
          </cell>
          <cell r="K130">
            <v>1990273</v>
          </cell>
          <cell r="L130">
            <v>336581</v>
          </cell>
        </row>
        <row r="131">
          <cell r="A131" t="str">
            <v>00161</v>
          </cell>
          <cell r="B131" t="str">
            <v>爽文國小</v>
          </cell>
          <cell r="C131">
            <v>407754</v>
          </cell>
          <cell r="D131">
            <v>0</v>
          </cell>
          <cell r="E131">
            <v>0</v>
          </cell>
          <cell r="F131">
            <v>147530</v>
          </cell>
          <cell r="G131">
            <v>555284</v>
          </cell>
          <cell r="H131">
            <v>12000</v>
          </cell>
          <cell r="J131">
            <v>0</v>
          </cell>
          <cell r="K131">
            <v>407754</v>
          </cell>
          <cell r="L131">
            <v>159530</v>
          </cell>
        </row>
        <row r="132">
          <cell r="A132" t="str">
            <v>00162</v>
          </cell>
          <cell r="B132" t="str">
            <v>永樂國小</v>
          </cell>
          <cell r="C132">
            <v>1237026</v>
          </cell>
          <cell r="D132">
            <v>0</v>
          </cell>
          <cell r="E132">
            <v>0</v>
          </cell>
          <cell r="F132">
            <v>384694</v>
          </cell>
          <cell r="G132">
            <v>1621720</v>
          </cell>
          <cell r="H132">
            <v>0</v>
          </cell>
          <cell r="J132">
            <v>0</v>
          </cell>
          <cell r="K132">
            <v>1237026</v>
          </cell>
          <cell r="L132">
            <v>384694</v>
          </cell>
        </row>
        <row r="133">
          <cell r="A133" t="str">
            <v>00163</v>
          </cell>
          <cell r="B133" t="str">
            <v>永康國小</v>
          </cell>
          <cell r="C133">
            <v>160063</v>
          </cell>
          <cell r="D133">
            <v>0</v>
          </cell>
          <cell r="E133">
            <v>0</v>
          </cell>
          <cell r="F133">
            <v>280812</v>
          </cell>
          <cell r="G133">
            <v>440875</v>
          </cell>
          <cell r="H133">
            <v>600</v>
          </cell>
          <cell r="J133">
            <v>0</v>
          </cell>
          <cell r="K133">
            <v>160063</v>
          </cell>
          <cell r="L133">
            <v>281412</v>
          </cell>
        </row>
        <row r="134">
          <cell r="A134" t="str">
            <v>00164</v>
          </cell>
          <cell r="B134" t="str">
            <v>清水國小</v>
          </cell>
          <cell r="C134">
            <v>192628</v>
          </cell>
          <cell r="D134">
            <v>6000</v>
          </cell>
          <cell r="E134">
            <v>0</v>
          </cell>
          <cell r="F134">
            <v>141156</v>
          </cell>
          <cell r="G134">
            <v>339784</v>
          </cell>
          <cell r="H134">
            <v>0</v>
          </cell>
          <cell r="J134">
            <v>0</v>
          </cell>
          <cell r="K134">
            <v>198628</v>
          </cell>
          <cell r="L134">
            <v>141156</v>
          </cell>
        </row>
        <row r="135">
          <cell r="A135" t="str">
            <v>00165</v>
          </cell>
          <cell r="B135" t="str">
            <v>至誠國小</v>
          </cell>
          <cell r="C135">
            <v>49872</v>
          </cell>
          <cell r="D135">
            <v>0</v>
          </cell>
          <cell r="E135">
            <v>4506</v>
          </cell>
          <cell r="F135">
            <v>125880</v>
          </cell>
          <cell r="G135">
            <v>180258</v>
          </cell>
          <cell r="H135">
            <v>0</v>
          </cell>
          <cell r="J135">
            <v>0</v>
          </cell>
          <cell r="K135">
            <v>49872</v>
          </cell>
          <cell r="L135">
            <v>125880</v>
          </cell>
        </row>
        <row r="136">
          <cell r="A136" t="str">
            <v>00166</v>
          </cell>
          <cell r="B136" t="str">
            <v>永和國小</v>
          </cell>
          <cell r="C136">
            <v>1278222</v>
          </cell>
          <cell r="D136">
            <v>0</v>
          </cell>
          <cell r="E136">
            <v>0</v>
          </cell>
          <cell r="F136">
            <v>7344</v>
          </cell>
          <cell r="G136">
            <v>1285566</v>
          </cell>
          <cell r="H136">
            <v>0</v>
          </cell>
          <cell r="J136">
            <v>0</v>
          </cell>
          <cell r="K136">
            <v>1278222</v>
          </cell>
          <cell r="L136">
            <v>7344</v>
          </cell>
        </row>
        <row r="137">
          <cell r="A137" t="str">
            <v>00167</v>
          </cell>
          <cell r="B137" t="str">
            <v>廣福國小</v>
          </cell>
          <cell r="C137">
            <v>184694</v>
          </cell>
          <cell r="D137">
            <v>0</v>
          </cell>
          <cell r="E137">
            <v>9000</v>
          </cell>
          <cell r="F137">
            <v>212755</v>
          </cell>
          <cell r="G137">
            <v>406449</v>
          </cell>
          <cell r="H137">
            <v>135183</v>
          </cell>
          <cell r="J137">
            <v>0</v>
          </cell>
          <cell r="K137">
            <v>184694</v>
          </cell>
          <cell r="L137">
            <v>347938</v>
          </cell>
        </row>
        <row r="138">
          <cell r="A138" t="str">
            <v>00170</v>
          </cell>
          <cell r="B138" t="str">
            <v>仁愛國小</v>
          </cell>
          <cell r="C138">
            <v>934829</v>
          </cell>
          <cell r="D138">
            <v>0</v>
          </cell>
          <cell r="E138">
            <v>0</v>
          </cell>
          <cell r="F138">
            <v>411132</v>
          </cell>
          <cell r="G138">
            <v>1345961</v>
          </cell>
          <cell r="H138">
            <v>8011</v>
          </cell>
          <cell r="J138">
            <v>0</v>
          </cell>
          <cell r="K138">
            <v>934829</v>
          </cell>
          <cell r="L138">
            <v>419143</v>
          </cell>
        </row>
        <row r="139">
          <cell r="A139" t="str">
            <v>00171</v>
          </cell>
          <cell r="B139" t="str">
            <v>親愛國小</v>
          </cell>
          <cell r="C139">
            <v>757813</v>
          </cell>
          <cell r="D139">
            <v>0</v>
          </cell>
          <cell r="E139">
            <v>0</v>
          </cell>
          <cell r="F139">
            <v>243483</v>
          </cell>
          <cell r="G139">
            <v>1001296</v>
          </cell>
          <cell r="H139">
            <v>0</v>
          </cell>
          <cell r="J139">
            <v>0</v>
          </cell>
          <cell r="K139">
            <v>757813</v>
          </cell>
          <cell r="L139">
            <v>243483</v>
          </cell>
        </row>
        <row r="140">
          <cell r="A140" t="str">
            <v>00172</v>
          </cell>
          <cell r="B140" t="str">
            <v>法治國小</v>
          </cell>
          <cell r="C140">
            <v>464742</v>
          </cell>
          <cell r="D140">
            <v>0</v>
          </cell>
          <cell r="E140">
            <v>10000</v>
          </cell>
          <cell r="F140">
            <v>507228</v>
          </cell>
          <cell r="G140">
            <v>981970</v>
          </cell>
          <cell r="H140">
            <v>0</v>
          </cell>
          <cell r="J140">
            <v>0</v>
          </cell>
          <cell r="K140">
            <v>464742</v>
          </cell>
          <cell r="L140">
            <v>507228</v>
          </cell>
        </row>
        <row r="141">
          <cell r="A141" t="str">
            <v>00173</v>
          </cell>
          <cell r="B141" t="str">
            <v>德鹿谷國小</v>
          </cell>
          <cell r="C141">
            <v>1846762</v>
          </cell>
          <cell r="D141">
            <v>0</v>
          </cell>
          <cell r="E141">
            <v>0</v>
          </cell>
          <cell r="F141">
            <v>515622</v>
          </cell>
          <cell r="G141">
            <v>2362384</v>
          </cell>
          <cell r="H141">
            <v>0</v>
          </cell>
          <cell r="J141">
            <v>0</v>
          </cell>
          <cell r="K141">
            <v>1846762</v>
          </cell>
          <cell r="L141">
            <v>515622</v>
          </cell>
        </row>
        <row r="142">
          <cell r="A142" t="str">
            <v>00174</v>
          </cell>
          <cell r="B142" t="str">
            <v>互助國小</v>
          </cell>
          <cell r="C142">
            <v>165030</v>
          </cell>
          <cell r="D142">
            <v>0</v>
          </cell>
          <cell r="E142">
            <v>6000</v>
          </cell>
          <cell r="F142">
            <v>526109</v>
          </cell>
          <cell r="G142">
            <v>697139</v>
          </cell>
          <cell r="H142">
            <v>0</v>
          </cell>
          <cell r="J142">
            <v>0</v>
          </cell>
          <cell r="K142">
            <v>165030</v>
          </cell>
          <cell r="L142">
            <v>526109</v>
          </cell>
        </row>
        <row r="143">
          <cell r="A143" t="str">
            <v>00175</v>
          </cell>
          <cell r="B143" t="str">
            <v>力行國小</v>
          </cell>
          <cell r="C143">
            <v>6901093</v>
          </cell>
          <cell r="D143">
            <v>2000</v>
          </cell>
          <cell r="E143">
            <v>0</v>
          </cell>
          <cell r="F143">
            <v>625762</v>
          </cell>
          <cell r="G143">
            <v>7528855</v>
          </cell>
          <cell r="H143">
            <v>23000</v>
          </cell>
          <cell r="J143">
            <v>763809</v>
          </cell>
          <cell r="K143">
            <v>7666902</v>
          </cell>
          <cell r="L143">
            <v>648762</v>
          </cell>
        </row>
        <row r="144">
          <cell r="A144" t="str">
            <v>00176</v>
          </cell>
          <cell r="B144" t="str">
            <v>南豐國小</v>
          </cell>
          <cell r="C144">
            <v>935</v>
          </cell>
          <cell r="D144">
            <v>0</v>
          </cell>
          <cell r="E144">
            <v>0</v>
          </cell>
          <cell r="F144">
            <v>144748</v>
          </cell>
          <cell r="G144">
            <v>145683</v>
          </cell>
          <cell r="H144">
            <v>0</v>
          </cell>
          <cell r="J144">
            <v>0</v>
          </cell>
          <cell r="K144">
            <v>935</v>
          </cell>
          <cell r="L144">
            <v>144748</v>
          </cell>
        </row>
        <row r="145">
          <cell r="A145" t="str">
            <v>00177</v>
          </cell>
          <cell r="B145" t="str">
            <v>中正國小</v>
          </cell>
          <cell r="C145">
            <v>1150602</v>
          </cell>
          <cell r="D145">
            <v>0</v>
          </cell>
          <cell r="E145">
            <v>0</v>
          </cell>
          <cell r="F145">
            <v>454108</v>
          </cell>
          <cell r="G145">
            <v>1604710</v>
          </cell>
          <cell r="H145">
            <v>9000</v>
          </cell>
          <cell r="J145">
            <v>0</v>
          </cell>
          <cell r="K145">
            <v>1150602</v>
          </cell>
          <cell r="L145">
            <v>463108</v>
          </cell>
        </row>
        <row r="146">
          <cell r="A146" t="str">
            <v>00178</v>
          </cell>
          <cell r="B146" t="str">
            <v>廬山國小</v>
          </cell>
          <cell r="C146">
            <v>740801</v>
          </cell>
          <cell r="D146">
            <v>0</v>
          </cell>
          <cell r="E146">
            <v>0</v>
          </cell>
          <cell r="F146">
            <v>254807</v>
          </cell>
          <cell r="G146">
            <v>995608</v>
          </cell>
          <cell r="H146">
            <v>0</v>
          </cell>
          <cell r="J146">
            <v>0</v>
          </cell>
          <cell r="K146">
            <v>740801</v>
          </cell>
          <cell r="L146">
            <v>254807</v>
          </cell>
        </row>
        <row r="147">
          <cell r="A147" t="str">
            <v>00179</v>
          </cell>
          <cell r="B147" t="str">
            <v>發祥國小</v>
          </cell>
          <cell r="C147">
            <v>4400186</v>
          </cell>
          <cell r="D147">
            <v>0</v>
          </cell>
          <cell r="E147">
            <v>15850</v>
          </cell>
          <cell r="F147">
            <v>368558</v>
          </cell>
          <cell r="G147">
            <v>4784594</v>
          </cell>
          <cell r="H147">
            <v>42242</v>
          </cell>
          <cell r="J147">
            <v>0</v>
          </cell>
          <cell r="K147">
            <v>4400186</v>
          </cell>
          <cell r="L147">
            <v>410800</v>
          </cell>
        </row>
        <row r="148">
          <cell r="A148" t="str">
            <v>00180</v>
          </cell>
          <cell r="B148" t="str">
            <v>萬豐國小</v>
          </cell>
          <cell r="C148">
            <v>118183</v>
          </cell>
          <cell r="D148">
            <v>0</v>
          </cell>
          <cell r="E148">
            <v>3800</v>
          </cell>
          <cell r="F148">
            <v>406778</v>
          </cell>
          <cell r="G148">
            <v>528761</v>
          </cell>
          <cell r="H148">
            <v>0</v>
          </cell>
          <cell r="J148">
            <v>0</v>
          </cell>
          <cell r="K148">
            <v>118183</v>
          </cell>
          <cell r="L148">
            <v>406778</v>
          </cell>
        </row>
        <row r="149">
          <cell r="A149" t="str">
            <v>00181</v>
          </cell>
          <cell r="B149" t="str">
            <v>都達國小</v>
          </cell>
          <cell r="C149">
            <v>43864</v>
          </cell>
          <cell r="D149">
            <v>0</v>
          </cell>
          <cell r="E149">
            <v>0</v>
          </cell>
          <cell r="F149">
            <v>281196</v>
          </cell>
          <cell r="G149">
            <v>325060</v>
          </cell>
          <cell r="H149">
            <v>0</v>
          </cell>
          <cell r="J149">
            <v>0</v>
          </cell>
          <cell r="K149">
            <v>43864</v>
          </cell>
          <cell r="L149">
            <v>281196</v>
          </cell>
        </row>
        <row r="150">
          <cell r="A150" t="str">
            <v>00182</v>
          </cell>
          <cell r="B150" t="str">
            <v>春陽國小</v>
          </cell>
          <cell r="C150">
            <v>1085253</v>
          </cell>
          <cell r="D150">
            <v>0</v>
          </cell>
          <cell r="E150">
            <v>0</v>
          </cell>
          <cell r="F150">
            <v>253015</v>
          </cell>
          <cell r="G150">
            <v>1338268</v>
          </cell>
          <cell r="H150">
            <v>0</v>
          </cell>
          <cell r="J150">
            <v>0</v>
          </cell>
          <cell r="K150">
            <v>1085253</v>
          </cell>
          <cell r="L150">
            <v>253015</v>
          </cell>
        </row>
        <row r="151">
          <cell r="A151" t="str">
            <v>00183</v>
          </cell>
          <cell r="B151" t="str">
            <v>紅葉國小</v>
          </cell>
          <cell r="C151">
            <v>1033223</v>
          </cell>
          <cell r="D151">
            <v>0</v>
          </cell>
          <cell r="E151">
            <v>0</v>
          </cell>
          <cell r="F151">
            <v>84026</v>
          </cell>
          <cell r="G151">
            <v>1117249</v>
          </cell>
          <cell r="H151">
            <v>0</v>
          </cell>
          <cell r="J151">
            <v>0</v>
          </cell>
          <cell r="K151">
            <v>1033223</v>
          </cell>
          <cell r="L151">
            <v>84026</v>
          </cell>
        </row>
        <row r="152">
          <cell r="A152" t="str">
            <v>00184</v>
          </cell>
          <cell r="B152" t="str">
            <v>清境國小</v>
          </cell>
          <cell r="C152">
            <v>326904</v>
          </cell>
          <cell r="D152">
            <v>0</v>
          </cell>
          <cell r="E152">
            <v>800</v>
          </cell>
          <cell r="F152">
            <v>507636</v>
          </cell>
          <cell r="G152">
            <v>835340</v>
          </cell>
          <cell r="H152">
            <v>4827</v>
          </cell>
          <cell r="J152">
            <v>0</v>
          </cell>
          <cell r="K152">
            <v>326904</v>
          </cell>
          <cell r="L152">
            <v>512463</v>
          </cell>
        </row>
        <row r="153">
          <cell r="A153" t="str">
            <v>00185</v>
          </cell>
          <cell r="B153" t="str">
            <v>信義國小</v>
          </cell>
          <cell r="C153">
            <v>134458</v>
          </cell>
          <cell r="D153">
            <v>25300</v>
          </cell>
          <cell r="E153">
            <v>931</v>
          </cell>
          <cell r="F153">
            <v>516403</v>
          </cell>
          <cell r="G153">
            <v>677092</v>
          </cell>
          <cell r="H153">
            <v>0</v>
          </cell>
          <cell r="J153">
            <v>0</v>
          </cell>
          <cell r="K153">
            <v>159758</v>
          </cell>
          <cell r="L153">
            <v>516403</v>
          </cell>
        </row>
        <row r="154">
          <cell r="A154" t="str">
            <v>00186</v>
          </cell>
          <cell r="B154" t="str">
            <v>羅娜國小</v>
          </cell>
          <cell r="C154">
            <v>420038</v>
          </cell>
          <cell r="D154">
            <v>6000</v>
          </cell>
          <cell r="E154">
            <v>6000</v>
          </cell>
          <cell r="F154">
            <v>166384</v>
          </cell>
          <cell r="G154">
            <v>598422</v>
          </cell>
          <cell r="H154">
            <v>20</v>
          </cell>
          <cell r="J154">
            <v>0</v>
          </cell>
          <cell r="K154">
            <v>426038</v>
          </cell>
          <cell r="L154">
            <v>166404</v>
          </cell>
        </row>
        <row r="155">
          <cell r="A155" t="str">
            <v>00187</v>
          </cell>
          <cell r="B155" t="str">
            <v>同富國小</v>
          </cell>
          <cell r="C155">
            <v>164528</v>
          </cell>
          <cell r="D155">
            <v>0</v>
          </cell>
          <cell r="E155">
            <v>0</v>
          </cell>
          <cell r="F155">
            <v>21097</v>
          </cell>
          <cell r="G155">
            <v>185625</v>
          </cell>
          <cell r="H155">
            <v>0</v>
          </cell>
          <cell r="J155">
            <v>0</v>
          </cell>
          <cell r="K155">
            <v>164528</v>
          </cell>
          <cell r="L155">
            <v>21097</v>
          </cell>
        </row>
        <row r="156">
          <cell r="A156" t="str">
            <v>00188</v>
          </cell>
          <cell r="B156" t="str">
            <v>愛國國小</v>
          </cell>
          <cell r="C156">
            <v>91865</v>
          </cell>
          <cell r="D156">
            <v>0</v>
          </cell>
          <cell r="E156">
            <v>0</v>
          </cell>
          <cell r="F156">
            <v>655716</v>
          </cell>
          <cell r="G156">
            <v>747581</v>
          </cell>
          <cell r="H156">
            <v>0</v>
          </cell>
          <cell r="J156">
            <v>0</v>
          </cell>
          <cell r="K156">
            <v>91865</v>
          </cell>
          <cell r="L156">
            <v>655716</v>
          </cell>
        </row>
        <row r="157">
          <cell r="A157" t="str">
            <v>00189</v>
          </cell>
          <cell r="B157" t="str">
            <v>人和國小</v>
          </cell>
          <cell r="C157">
            <v>691057</v>
          </cell>
          <cell r="D157">
            <v>0</v>
          </cell>
          <cell r="E157">
            <v>0</v>
          </cell>
          <cell r="F157">
            <v>396046</v>
          </cell>
          <cell r="G157">
            <v>1087103</v>
          </cell>
          <cell r="H157">
            <v>8330</v>
          </cell>
          <cell r="J157">
            <v>0</v>
          </cell>
          <cell r="K157">
            <v>691057</v>
          </cell>
          <cell r="L157">
            <v>404376</v>
          </cell>
        </row>
        <row r="158">
          <cell r="A158" t="str">
            <v>00190</v>
          </cell>
          <cell r="B158" t="str">
            <v>地利國小</v>
          </cell>
          <cell r="C158">
            <v>608194</v>
          </cell>
          <cell r="D158">
            <v>0</v>
          </cell>
          <cell r="E158">
            <v>0</v>
          </cell>
          <cell r="F158">
            <v>300626</v>
          </cell>
          <cell r="G158">
            <v>908820</v>
          </cell>
          <cell r="H158">
            <v>0</v>
          </cell>
          <cell r="J158">
            <v>0</v>
          </cell>
          <cell r="K158">
            <v>608194</v>
          </cell>
          <cell r="L158">
            <v>300626</v>
          </cell>
        </row>
        <row r="159">
          <cell r="A159" t="str">
            <v>00191</v>
          </cell>
          <cell r="B159" t="str">
            <v>東埔國小</v>
          </cell>
          <cell r="C159">
            <v>20285</v>
          </cell>
          <cell r="D159">
            <v>0</v>
          </cell>
          <cell r="E159">
            <v>3000</v>
          </cell>
          <cell r="F159">
            <v>11050</v>
          </cell>
          <cell r="G159">
            <v>34335</v>
          </cell>
          <cell r="H159">
            <v>0</v>
          </cell>
          <cell r="J159">
            <v>0</v>
          </cell>
          <cell r="K159">
            <v>20285</v>
          </cell>
          <cell r="L159">
            <v>11050</v>
          </cell>
        </row>
        <row r="160">
          <cell r="A160" t="str">
            <v>00193</v>
          </cell>
          <cell r="B160" t="str">
            <v>潭南國小</v>
          </cell>
          <cell r="C160">
            <v>568087</v>
          </cell>
          <cell r="D160">
            <v>0</v>
          </cell>
          <cell r="E160">
            <v>0</v>
          </cell>
          <cell r="F160">
            <v>1368737</v>
          </cell>
          <cell r="G160">
            <v>1936824</v>
          </cell>
          <cell r="H160">
            <v>824</v>
          </cell>
          <cell r="J160">
            <v>0</v>
          </cell>
          <cell r="K160">
            <v>568087</v>
          </cell>
          <cell r="L160">
            <v>1369561</v>
          </cell>
        </row>
        <row r="161">
          <cell r="A161" t="str">
            <v>00196</v>
          </cell>
          <cell r="B161" t="str">
            <v>桐林國小</v>
          </cell>
          <cell r="C161">
            <v>2440862</v>
          </cell>
          <cell r="D161">
            <v>0</v>
          </cell>
          <cell r="E161">
            <v>0</v>
          </cell>
          <cell r="F161">
            <v>244955</v>
          </cell>
          <cell r="G161">
            <v>2685817</v>
          </cell>
          <cell r="H161">
            <v>5000</v>
          </cell>
          <cell r="J161">
            <v>209243</v>
          </cell>
          <cell r="K161">
            <v>2650105</v>
          </cell>
          <cell r="L161">
            <v>249955</v>
          </cell>
        </row>
        <row r="162">
          <cell r="A162" t="str">
            <v>00197</v>
          </cell>
          <cell r="B162" t="str">
            <v>隆華國小</v>
          </cell>
          <cell r="C162">
            <v>3375710</v>
          </cell>
          <cell r="D162">
            <v>0</v>
          </cell>
          <cell r="E162">
            <v>0</v>
          </cell>
          <cell r="F162">
            <v>721133</v>
          </cell>
          <cell r="G162">
            <v>4096843</v>
          </cell>
          <cell r="H162">
            <v>0</v>
          </cell>
          <cell r="J162">
            <v>0</v>
          </cell>
          <cell r="K162">
            <v>3375710</v>
          </cell>
          <cell r="L162">
            <v>721133</v>
          </cell>
        </row>
        <row r="163">
          <cell r="A163" t="str">
            <v>00198</v>
          </cell>
          <cell r="B163" t="str">
            <v>希娜巴嵐國小</v>
          </cell>
          <cell r="C163">
            <v>839773</v>
          </cell>
          <cell r="D163">
            <v>0</v>
          </cell>
          <cell r="E163">
            <v>0</v>
          </cell>
          <cell r="F163">
            <v>206907</v>
          </cell>
          <cell r="G163">
            <v>1046680</v>
          </cell>
          <cell r="H163">
            <v>2000</v>
          </cell>
          <cell r="J163">
            <v>0</v>
          </cell>
          <cell r="K163">
            <v>839773</v>
          </cell>
          <cell r="L163">
            <v>208907</v>
          </cell>
        </row>
        <row r="164">
          <cell r="A164" t="str">
            <v>00199</v>
          </cell>
          <cell r="B164" t="str">
            <v>久美國小</v>
          </cell>
          <cell r="C164">
            <v>1258789</v>
          </cell>
          <cell r="D164">
            <v>0</v>
          </cell>
          <cell r="E164">
            <v>0</v>
          </cell>
          <cell r="F164">
            <v>454601</v>
          </cell>
          <cell r="G164">
            <v>1713390</v>
          </cell>
          <cell r="H164">
            <v>0</v>
          </cell>
          <cell r="J164">
            <v>0</v>
          </cell>
          <cell r="K164">
            <v>1258789</v>
          </cell>
          <cell r="L164">
            <v>454601</v>
          </cell>
        </row>
        <row r="165">
          <cell r="A165" t="str">
            <v>00200</v>
          </cell>
          <cell r="B165" t="str">
            <v>雙龍國小</v>
          </cell>
          <cell r="C165">
            <v>1893272</v>
          </cell>
          <cell r="D165">
            <v>0</v>
          </cell>
          <cell r="E165">
            <v>0</v>
          </cell>
          <cell r="F165">
            <v>242568</v>
          </cell>
          <cell r="G165">
            <v>2135840</v>
          </cell>
          <cell r="H165">
            <v>0</v>
          </cell>
          <cell r="J165">
            <v>0</v>
          </cell>
          <cell r="K165">
            <v>1893272</v>
          </cell>
          <cell r="L165">
            <v>242568</v>
          </cell>
        </row>
        <row r="166">
          <cell r="A166" t="str">
            <v>00201</v>
          </cell>
          <cell r="B166" t="str">
            <v>豐丘國小</v>
          </cell>
          <cell r="C166">
            <v>1380551</v>
          </cell>
          <cell r="D166">
            <v>0</v>
          </cell>
          <cell r="E166">
            <v>0</v>
          </cell>
          <cell r="F166">
            <v>0</v>
          </cell>
          <cell r="G166">
            <v>1380551</v>
          </cell>
          <cell r="H166">
            <v>0</v>
          </cell>
          <cell r="J166">
            <v>66077</v>
          </cell>
          <cell r="K166">
            <v>1446628</v>
          </cell>
          <cell r="L166">
            <v>0</v>
          </cell>
        </row>
        <row r="167">
          <cell r="A167" t="str">
            <v>00202</v>
          </cell>
          <cell r="B167" t="str">
            <v>敦和國小</v>
          </cell>
          <cell r="C167">
            <v>158453</v>
          </cell>
          <cell r="D167">
            <v>0</v>
          </cell>
          <cell r="E167">
            <v>0</v>
          </cell>
          <cell r="F167">
            <v>1041844</v>
          </cell>
          <cell r="G167">
            <v>1200297</v>
          </cell>
          <cell r="H167">
            <v>64500</v>
          </cell>
          <cell r="J167">
            <v>0</v>
          </cell>
          <cell r="K167">
            <v>158453</v>
          </cell>
          <cell r="L167">
            <v>1106344</v>
          </cell>
        </row>
        <row r="168">
          <cell r="A168" t="str">
            <v>00203</v>
          </cell>
          <cell r="B168" t="str">
            <v>漳興國小</v>
          </cell>
          <cell r="C168">
            <v>215000</v>
          </cell>
          <cell r="D168">
            <v>0</v>
          </cell>
          <cell r="E168">
            <v>800</v>
          </cell>
          <cell r="F168">
            <v>1283691</v>
          </cell>
          <cell r="G168">
            <v>1499491</v>
          </cell>
          <cell r="H168">
            <v>0</v>
          </cell>
          <cell r="J168">
            <v>0</v>
          </cell>
          <cell r="K168">
            <v>215000</v>
          </cell>
          <cell r="L168">
            <v>1283691</v>
          </cell>
        </row>
        <row r="169">
          <cell r="A169" t="str">
            <v>00204</v>
          </cell>
          <cell r="B169" t="str">
            <v>虎山國小</v>
          </cell>
          <cell r="C169">
            <v>5087</v>
          </cell>
          <cell r="D169">
            <v>0</v>
          </cell>
          <cell r="E169">
            <v>14511</v>
          </cell>
          <cell r="F169">
            <v>558970</v>
          </cell>
          <cell r="G169">
            <v>578568</v>
          </cell>
          <cell r="H169">
            <v>0</v>
          </cell>
          <cell r="J169">
            <v>0</v>
          </cell>
          <cell r="K169">
            <v>5087</v>
          </cell>
          <cell r="L169">
            <v>558970</v>
          </cell>
        </row>
        <row r="170">
          <cell r="A170" t="str">
            <v>00205</v>
          </cell>
          <cell r="B170" t="str">
            <v>康壽國小</v>
          </cell>
          <cell r="C170">
            <v>1867624</v>
          </cell>
          <cell r="D170">
            <v>0</v>
          </cell>
          <cell r="E170">
            <v>0</v>
          </cell>
          <cell r="F170">
            <v>1486938</v>
          </cell>
          <cell r="G170">
            <v>3354562</v>
          </cell>
          <cell r="H170">
            <v>27377</v>
          </cell>
          <cell r="J170">
            <v>0</v>
          </cell>
          <cell r="K170">
            <v>1867624</v>
          </cell>
          <cell r="L170">
            <v>1514315</v>
          </cell>
        </row>
        <row r="171">
          <cell r="A171" t="str">
            <v>00206</v>
          </cell>
          <cell r="B171" t="str">
            <v>前山國小</v>
          </cell>
          <cell r="C171">
            <v>306552</v>
          </cell>
          <cell r="D171">
            <v>0</v>
          </cell>
          <cell r="E171">
            <v>10300</v>
          </cell>
          <cell r="F171">
            <v>289852</v>
          </cell>
          <cell r="G171">
            <v>606704</v>
          </cell>
          <cell r="H171">
            <v>0</v>
          </cell>
          <cell r="J171">
            <v>0</v>
          </cell>
          <cell r="K171">
            <v>306552</v>
          </cell>
          <cell r="L171">
            <v>289852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61"/>
    <pageSetUpPr fitToPage="1"/>
  </sheetPr>
  <dimension ref="A1:AA188"/>
  <sheetViews>
    <sheetView tabSelected="1" view="pageBreakPreview" zoomScale="90" zoomScaleNormal="100" zoomScaleSheetLayoutView="90" workbookViewId="0">
      <pane xSplit="2" ySplit="8" topLeftCell="N9" activePane="bottomRight" state="frozen"/>
      <selection activeCell="S13" sqref="S13"/>
      <selection pane="topRight" activeCell="S13" sqref="S13"/>
      <selection pane="bottomLeft" activeCell="S13" sqref="S13"/>
      <selection pane="bottomRight" activeCell="S13" sqref="S13"/>
    </sheetView>
  </sheetViews>
  <sheetFormatPr defaultRowHeight="16.5" x14ac:dyDescent="0.25"/>
  <cols>
    <col min="1" max="1" width="6.375" style="1" customWidth="1"/>
    <col min="2" max="2" width="23.875" style="1" bestFit="1" customWidth="1"/>
    <col min="3" max="3" width="14.625" style="1" customWidth="1"/>
    <col min="4" max="4" width="15" style="2" customWidth="1"/>
    <col min="5" max="5" width="16.25" style="3" customWidth="1"/>
    <col min="6" max="7" width="16" style="2" customWidth="1"/>
    <col min="8" max="8" width="13.375" style="1" customWidth="1"/>
    <col min="9" max="9" width="18.25" style="2" customWidth="1"/>
    <col min="10" max="10" width="16" style="2" customWidth="1"/>
    <col min="11" max="11" width="22" style="2" customWidth="1"/>
    <col min="12" max="14" width="17.25" style="2" customWidth="1"/>
    <col min="15" max="16" width="16" style="2" customWidth="1"/>
    <col min="17" max="17" width="9.5" style="5" bestFit="1" customWidth="1"/>
    <col min="18" max="18" width="19.125" style="6" customWidth="1"/>
    <col min="19" max="19" width="16.125" style="6" bestFit="1" customWidth="1"/>
    <col min="20" max="20" width="19.375" style="7" bestFit="1" customWidth="1"/>
    <col min="21" max="21" width="16.125" style="6" bestFit="1" customWidth="1"/>
    <col min="22" max="22" width="19" style="7" customWidth="1"/>
    <col min="23" max="23" width="16.125" style="6" customWidth="1"/>
    <col min="24" max="24" width="19.375" style="7" bestFit="1" customWidth="1"/>
    <col min="25" max="25" width="16.125" style="6" bestFit="1" customWidth="1"/>
    <col min="26" max="27" width="9" style="1"/>
    <col min="28" max="16384" width="9" style="2"/>
  </cols>
  <sheetData>
    <row r="1" spans="1:27" x14ac:dyDescent="0.25">
      <c r="F1" s="4" t="s">
        <v>0</v>
      </c>
    </row>
    <row r="2" spans="1:27" ht="26.25" customHeight="1" thickBot="1" x14ac:dyDescent="0.3">
      <c r="A2" s="8" t="s">
        <v>1</v>
      </c>
      <c r="B2" s="8"/>
      <c r="C2" s="9"/>
      <c r="D2" s="10"/>
      <c r="E2" s="11"/>
      <c r="I2" s="1" t="s">
        <v>2</v>
      </c>
      <c r="K2" s="2" t="s">
        <v>3</v>
      </c>
      <c r="L2" s="2" t="s">
        <v>4</v>
      </c>
      <c r="M2" s="2" t="s">
        <v>5</v>
      </c>
      <c r="P2" s="2" t="s">
        <v>6</v>
      </c>
      <c r="R2" s="12" t="s">
        <v>7</v>
      </c>
      <c r="S2" s="13" t="s">
        <v>8</v>
      </c>
      <c r="T2" s="12" t="str">
        <f>R2</f>
        <v>114.7.30核定</v>
      </c>
      <c r="U2" s="14" t="s">
        <v>9</v>
      </c>
      <c r="V2" s="12" t="str">
        <f>R2</f>
        <v>114.7.30核定</v>
      </c>
      <c r="W2" s="14" t="s">
        <v>9</v>
      </c>
      <c r="X2" s="12" t="str">
        <f>R2</f>
        <v>114.7.30核定</v>
      </c>
      <c r="Y2" s="14" t="s">
        <v>10</v>
      </c>
    </row>
    <row r="3" spans="1:27" s="30" customFormat="1" ht="19.5" customHeight="1" x14ac:dyDescent="0.25">
      <c r="A3" s="14" t="s">
        <v>11</v>
      </c>
      <c r="B3" s="14" t="s">
        <v>12</v>
      </c>
      <c r="C3" s="15" t="s">
        <v>13</v>
      </c>
      <c r="D3" s="15" t="s">
        <v>14</v>
      </c>
      <c r="E3" s="16" t="s">
        <v>15</v>
      </c>
      <c r="F3" s="17" t="s">
        <v>16</v>
      </c>
      <c r="G3" s="17" t="s">
        <v>17</v>
      </c>
      <c r="H3" s="18" t="s">
        <v>18</v>
      </c>
      <c r="I3" s="17" t="s">
        <v>19</v>
      </c>
      <c r="J3" s="19" t="s">
        <v>20</v>
      </c>
      <c r="K3" s="20" t="s">
        <v>21</v>
      </c>
      <c r="L3" s="19" t="s">
        <v>22</v>
      </c>
      <c r="M3" s="21" t="s">
        <v>23</v>
      </c>
      <c r="N3" s="22" t="s">
        <v>24</v>
      </c>
      <c r="O3" s="23" t="s">
        <v>25</v>
      </c>
      <c r="P3" s="23" t="s">
        <v>26</v>
      </c>
      <c r="Q3" s="24"/>
      <c r="R3" s="25" t="s">
        <v>27</v>
      </c>
      <c r="S3" s="26"/>
      <c r="T3" s="27" t="s">
        <v>28</v>
      </c>
      <c r="U3" s="28"/>
      <c r="V3" s="27" t="s">
        <v>29</v>
      </c>
      <c r="W3" s="28"/>
      <c r="X3" s="27" t="s">
        <v>30</v>
      </c>
      <c r="Y3" s="28"/>
      <c r="Z3" s="29"/>
      <c r="AA3" s="29"/>
    </row>
    <row r="4" spans="1:27" s="30" customFormat="1" ht="57.75" customHeight="1" thickBot="1" x14ac:dyDescent="0.3">
      <c r="A4" s="31"/>
      <c r="B4" s="31"/>
      <c r="C4" s="32" t="s">
        <v>31</v>
      </c>
      <c r="D4" s="32" t="s">
        <v>32</v>
      </c>
      <c r="E4" s="33"/>
      <c r="F4" s="34"/>
      <c r="G4" s="34"/>
      <c r="H4" s="35"/>
      <c r="I4" s="34"/>
      <c r="J4" s="36"/>
      <c r="K4" s="37"/>
      <c r="L4" s="36"/>
      <c r="M4" s="38"/>
      <c r="N4" s="39"/>
      <c r="O4" s="40"/>
      <c r="P4" s="40"/>
      <c r="Q4" s="24" t="s">
        <v>33</v>
      </c>
      <c r="R4" s="25"/>
      <c r="S4" s="41"/>
      <c r="T4" s="27"/>
      <c r="U4" s="31"/>
      <c r="V4" s="27"/>
      <c r="W4" s="31"/>
      <c r="X4" s="27"/>
      <c r="Y4" s="31"/>
      <c r="Z4" s="29"/>
      <c r="AA4" s="29"/>
    </row>
    <row r="5" spans="1:27" s="49" customFormat="1" ht="14.25" customHeight="1" x14ac:dyDescent="0.25">
      <c r="A5" s="42" t="s">
        <v>34</v>
      </c>
      <c r="B5" s="43"/>
      <c r="C5" s="44">
        <f t="shared" ref="C5:P5" si="0">C6+C7+C8</f>
        <v>614655048</v>
      </c>
      <c r="D5" s="44">
        <f t="shared" si="0"/>
        <v>614657000</v>
      </c>
      <c r="E5" s="44">
        <f t="shared" si="0"/>
        <v>-319754000</v>
      </c>
      <c r="F5" s="44">
        <f t="shared" si="0"/>
        <v>188146000</v>
      </c>
      <c r="G5" s="44">
        <f t="shared" si="0"/>
        <v>83322000</v>
      </c>
      <c r="H5" s="44">
        <f t="shared" si="0"/>
        <v>0</v>
      </c>
      <c r="I5" s="44">
        <f>I6+I7+I8</f>
        <v>7436389000</v>
      </c>
      <c r="J5" s="44">
        <f t="shared" si="0"/>
        <v>3529000</v>
      </c>
      <c r="K5" s="45">
        <f t="shared" si="0"/>
        <v>7523240000</v>
      </c>
      <c r="L5" s="44">
        <f t="shared" si="0"/>
        <v>7248243000</v>
      </c>
      <c r="M5" s="45">
        <f t="shared" si="0"/>
        <v>7251772000</v>
      </c>
      <c r="N5" s="45">
        <f t="shared" si="0"/>
        <v>-271468000</v>
      </c>
      <c r="O5" s="45">
        <f t="shared" si="0"/>
        <v>294903000</v>
      </c>
      <c r="P5" s="45">
        <f t="shared" si="0"/>
        <v>23435000</v>
      </c>
      <c r="Q5" s="46"/>
      <c r="R5" s="44">
        <f t="shared" ref="R5:Y5" si="1">R6+R7+R8</f>
        <v>7395223000</v>
      </c>
      <c r="S5" s="44">
        <f>S6+S7+S8</f>
        <v>41166000</v>
      </c>
      <c r="T5" s="44">
        <f t="shared" si="1"/>
        <v>7482074000</v>
      </c>
      <c r="U5" s="44">
        <f t="shared" si="1"/>
        <v>41166000</v>
      </c>
      <c r="V5" s="44">
        <f t="shared" si="1"/>
        <v>7207077000</v>
      </c>
      <c r="W5" s="44">
        <f t="shared" si="1"/>
        <v>41166000</v>
      </c>
      <c r="X5" s="47">
        <f t="shared" si="1"/>
        <v>7210606000</v>
      </c>
      <c r="Y5" s="47">
        <f t="shared" si="1"/>
        <v>41166000</v>
      </c>
      <c r="Z5" s="48"/>
      <c r="AA5" s="48"/>
    </row>
    <row r="6" spans="1:27" s="49" customFormat="1" ht="14.25" customHeight="1" x14ac:dyDescent="0.25">
      <c r="A6" s="50" t="s">
        <v>35</v>
      </c>
      <c r="B6" s="50"/>
      <c r="C6" s="51">
        <f t="shared" ref="C6:P6" si="2">C9</f>
        <v>15937208</v>
      </c>
      <c r="D6" s="51">
        <f t="shared" si="2"/>
        <v>15937000</v>
      </c>
      <c r="E6" s="51">
        <f t="shared" si="2"/>
        <v>-6936000</v>
      </c>
      <c r="F6" s="51">
        <f t="shared" si="2"/>
        <v>4513000</v>
      </c>
      <c r="G6" s="51">
        <f t="shared" si="2"/>
        <v>3988000</v>
      </c>
      <c r="H6" s="51">
        <f t="shared" si="2"/>
        <v>0</v>
      </c>
      <c r="I6" s="51">
        <f t="shared" si="2"/>
        <v>264633000</v>
      </c>
      <c r="J6" s="51">
        <f t="shared" si="2"/>
        <v>338000</v>
      </c>
      <c r="K6" s="51">
        <f t="shared" si="2"/>
        <v>268959000</v>
      </c>
      <c r="L6" s="51">
        <f t="shared" si="2"/>
        <v>260120000</v>
      </c>
      <c r="M6" s="51">
        <f t="shared" si="2"/>
        <v>260458000</v>
      </c>
      <c r="N6" s="51">
        <f t="shared" si="2"/>
        <v>-8501000</v>
      </c>
      <c r="O6" s="51">
        <f t="shared" si="2"/>
        <v>9001000</v>
      </c>
      <c r="P6" s="51">
        <f t="shared" si="2"/>
        <v>500000</v>
      </c>
      <c r="Q6" s="46"/>
      <c r="R6" s="51">
        <f t="shared" ref="R6:Y6" si="3">R9</f>
        <v>262765000</v>
      </c>
      <c r="S6" s="51">
        <f t="shared" si="3"/>
        <v>1868000</v>
      </c>
      <c r="T6" s="51">
        <f t="shared" si="3"/>
        <v>267091000</v>
      </c>
      <c r="U6" s="51">
        <f t="shared" si="3"/>
        <v>1868000</v>
      </c>
      <c r="V6" s="51">
        <f t="shared" si="3"/>
        <v>258252000</v>
      </c>
      <c r="W6" s="51">
        <f t="shared" si="3"/>
        <v>1868000</v>
      </c>
      <c r="X6" s="52">
        <f t="shared" si="3"/>
        <v>258590000</v>
      </c>
      <c r="Y6" s="52">
        <f t="shared" si="3"/>
        <v>1868000</v>
      </c>
      <c r="Z6" s="48"/>
      <c r="AA6" s="48"/>
    </row>
    <row r="7" spans="1:27" s="49" customFormat="1" ht="14.25" customHeight="1" x14ac:dyDescent="0.25">
      <c r="A7" s="50" t="s">
        <v>36</v>
      </c>
      <c r="B7" s="50"/>
      <c r="C7" s="51">
        <f t="shared" ref="C7:P7" si="4">SUM(C10:C40)</f>
        <v>155019648</v>
      </c>
      <c r="D7" s="51">
        <f t="shared" si="4"/>
        <v>155021000</v>
      </c>
      <c r="E7" s="51">
        <f t="shared" si="4"/>
        <v>-92042000</v>
      </c>
      <c r="F7" s="51">
        <f t="shared" si="4"/>
        <v>40112000</v>
      </c>
      <c r="G7" s="51">
        <f t="shared" si="4"/>
        <v>16778000</v>
      </c>
      <c r="H7" s="51">
        <f t="shared" si="4"/>
        <v>0</v>
      </c>
      <c r="I7" s="51">
        <f t="shared" si="4"/>
        <v>2184678000</v>
      </c>
      <c r="J7" s="51">
        <f t="shared" si="4"/>
        <v>957000</v>
      </c>
      <c r="K7" s="51">
        <f t="shared" si="4"/>
        <v>2202413000</v>
      </c>
      <c r="L7" s="51">
        <f t="shared" si="4"/>
        <v>2144566000</v>
      </c>
      <c r="M7" s="51">
        <f t="shared" si="4"/>
        <v>2145523000</v>
      </c>
      <c r="N7" s="51">
        <f t="shared" si="4"/>
        <v>-56890000</v>
      </c>
      <c r="O7" s="51">
        <f t="shared" si="4"/>
        <v>62979000</v>
      </c>
      <c r="P7" s="51">
        <f t="shared" si="4"/>
        <v>6089000</v>
      </c>
      <c r="Q7" s="46"/>
      <c r="R7" s="51">
        <f t="shared" ref="R7:Y7" si="5">SUM(R10:R40)</f>
        <v>2145380000</v>
      </c>
      <c r="S7" s="51">
        <f t="shared" si="5"/>
        <v>39298000</v>
      </c>
      <c r="T7" s="51">
        <f t="shared" si="5"/>
        <v>2163115000</v>
      </c>
      <c r="U7" s="51">
        <f t="shared" si="5"/>
        <v>39298000</v>
      </c>
      <c r="V7" s="51">
        <f t="shared" si="5"/>
        <v>2105268000</v>
      </c>
      <c r="W7" s="51">
        <f t="shared" si="5"/>
        <v>39298000</v>
      </c>
      <c r="X7" s="52">
        <f t="shared" si="5"/>
        <v>2106225000</v>
      </c>
      <c r="Y7" s="52">
        <f t="shared" si="5"/>
        <v>39298000</v>
      </c>
      <c r="Z7" s="48"/>
      <c r="AA7" s="48"/>
    </row>
    <row r="8" spans="1:27" s="49" customFormat="1" hidden="1" x14ac:dyDescent="0.25">
      <c r="A8" s="50" t="s">
        <v>37</v>
      </c>
      <c r="B8" s="50"/>
      <c r="C8" s="51">
        <f t="shared" ref="C8:P8" si="6">SUM(C41:C176)</f>
        <v>443698192</v>
      </c>
      <c r="D8" s="51">
        <f t="shared" si="6"/>
        <v>443699000</v>
      </c>
      <c r="E8" s="51">
        <f t="shared" si="6"/>
        <v>-220776000</v>
      </c>
      <c r="F8" s="51">
        <f t="shared" si="6"/>
        <v>143521000</v>
      </c>
      <c r="G8" s="51">
        <f t="shared" si="6"/>
        <v>62556000</v>
      </c>
      <c r="H8" s="51">
        <f t="shared" si="6"/>
        <v>0</v>
      </c>
      <c r="I8" s="51">
        <f t="shared" si="6"/>
        <v>4987078000</v>
      </c>
      <c r="J8" s="51">
        <f t="shared" si="6"/>
        <v>2234000</v>
      </c>
      <c r="K8" s="51">
        <f t="shared" si="6"/>
        <v>5051868000</v>
      </c>
      <c r="L8" s="51">
        <f t="shared" si="6"/>
        <v>4843557000</v>
      </c>
      <c r="M8" s="51">
        <f t="shared" si="6"/>
        <v>4845791000</v>
      </c>
      <c r="N8" s="51">
        <f t="shared" si="6"/>
        <v>-206077000</v>
      </c>
      <c r="O8" s="51">
        <f t="shared" si="6"/>
        <v>222923000</v>
      </c>
      <c r="P8" s="51">
        <f t="shared" si="6"/>
        <v>16846000</v>
      </c>
      <c r="Q8" s="5" t="str">
        <f>IF(P8&lt;0,-P8,"")</f>
        <v/>
      </c>
      <c r="R8" s="51">
        <f t="shared" ref="R8:Y8" si="7">SUM(R41:R176)</f>
        <v>4987078000</v>
      </c>
      <c r="S8" s="51">
        <f t="shared" si="7"/>
        <v>0</v>
      </c>
      <c r="T8" s="51">
        <f t="shared" si="7"/>
        <v>5051868000</v>
      </c>
      <c r="U8" s="51">
        <f t="shared" si="7"/>
        <v>0</v>
      </c>
      <c r="V8" s="52">
        <f t="shared" si="7"/>
        <v>4843557000</v>
      </c>
      <c r="W8" s="52">
        <f t="shared" si="7"/>
        <v>0</v>
      </c>
      <c r="X8" s="52">
        <f t="shared" si="7"/>
        <v>4845791000</v>
      </c>
      <c r="Y8" s="52">
        <f t="shared" si="7"/>
        <v>0</v>
      </c>
      <c r="Z8" s="48"/>
      <c r="AA8" s="48"/>
    </row>
    <row r="9" spans="1:27" s="1" customFormat="1" x14ac:dyDescent="0.25">
      <c r="A9" s="53" t="s">
        <v>38</v>
      </c>
      <c r="B9" s="53" t="s">
        <v>39</v>
      </c>
      <c r="C9" s="54">
        <f>VLOOKUP(A9,'[1]113年期末基金餘額(決算)'!$V$15:$W$351,2,FALSE)</f>
        <v>15937208</v>
      </c>
      <c r="D9" s="55">
        <f>ROUND(C9,-3)</f>
        <v>15937000</v>
      </c>
      <c r="E9" s="6">
        <v>-6936000</v>
      </c>
      <c r="F9" s="6">
        <f>IF('[1]113年度各學校賸餘數'!K3&lt;0,0,ROUNDDOWN('[1]113年度各學校賸餘數'!K3,-3))</f>
        <v>4513000</v>
      </c>
      <c r="G9" s="6">
        <f>ROUNDDOWN('[1]113年度各學校賸餘數'!L3,-3)</f>
        <v>3988000</v>
      </c>
      <c r="H9" s="6"/>
      <c r="I9" s="6">
        <f>'用途別(概算)'!AT7</f>
        <v>264633000</v>
      </c>
      <c r="J9" s="6">
        <f>'用途別(概算)'!AS7</f>
        <v>338000</v>
      </c>
      <c r="K9" s="6">
        <f>G9+I9+J9-H9</f>
        <v>268959000</v>
      </c>
      <c r="L9" s="6">
        <f>I9-F9</f>
        <v>260120000</v>
      </c>
      <c r="M9" s="6">
        <f>J9+L9</f>
        <v>260458000</v>
      </c>
      <c r="N9" s="6">
        <f>M9-K9</f>
        <v>-8501000</v>
      </c>
      <c r="O9" s="56">
        <f>D9+E9</f>
        <v>9001000</v>
      </c>
      <c r="P9" s="6">
        <f>O9+N9</f>
        <v>500000</v>
      </c>
      <c r="Q9" s="5" t="str">
        <f>IF(P9&lt;0,-P9,"")</f>
        <v/>
      </c>
      <c r="R9" s="6">
        <v>262765000</v>
      </c>
      <c r="S9" s="6">
        <f>I9-R9</f>
        <v>1868000</v>
      </c>
      <c r="T9" s="7">
        <v>267091000</v>
      </c>
      <c r="U9" s="6">
        <f t="shared" ref="U9:U72" si="8">K9-T9</f>
        <v>1868000</v>
      </c>
      <c r="V9" s="7">
        <v>258252000</v>
      </c>
      <c r="W9" s="6">
        <f t="shared" ref="W9:W72" si="9">L9-V9</f>
        <v>1868000</v>
      </c>
      <c r="X9" s="7">
        <v>258590000</v>
      </c>
      <c r="Y9" s="6">
        <f t="shared" ref="Y9:Y72" si="10">M9-X9</f>
        <v>1868000</v>
      </c>
    </row>
    <row r="10" spans="1:27" ht="16.5" customHeight="1" x14ac:dyDescent="0.25">
      <c r="A10" s="53" t="s">
        <v>40</v>
      </c>
      <c r="B10" s="53" t="s">
        <v>41</v>
      </c>
      <c r="C10" s="54">
        <f>VLOOKUP(A10,'[1]113年期末基金餘額(決算)'!$V$15:$W$351,2,FALSE)</f>
        <v>10050013</v>
      </c>
      <c r="D10" s="55">
        <f t="shared" ref="D10:D73" si="11">ROUND(C10,-3)</f>
        <v>10050000</v>
      </c>
      <c r="E10" s="6">
        <v>-7271000</v>
      </c>
      <c r="F10" s="6">
        <f>IF('[1]113年度各學校賸餘數'!K4&lt;0,0,ROUNDDOWN('[1]113年度各學校賸餘數'!K4,-3))</f>
        <v>699000</v>
      </c>
      <c r="G10" s="6">
        <f>ROUNDDOWN('[1]113年度各學校賸餘數'!L4,-3)</f>
        <v>1949000</v>
      </c>
      <c r="H10" s="6"/>
      <c r="I10" s="6">
        <f>'用途別(概算)'!AT8</f>
        <v>121932000</v>
      </c>
      <c r="J10" s="6">
        <f>'用途別(概算)'!AS8</f>
        <v>226000</v>
      </c>
      <c r="K10" s="6">
        <f t="shared" ref="K10:K73" si="12">G10+I10+J10-H10</f>
        <v>124107000</v>
      </c>
      <c r="L10" s="6">
        <f t="shared" ref="L10:L73" si="13">I10-F10</f>
        <v>121233000</v>
      </c>
      <c r="M10" s="6">
        <f t="shared" ref="M10:M73" si="14">J10+L10</f>
        <v>121459000</v>
      </c>
      <c r="N10" s="6">
        <f>M10-K10</f>
        <v>-2648000</v>
      </c>
      <c r="O10" s="56">
        <f>D10+E10</f>
        <v>2779000</v>
      </c>
      <c r="P10" s="6">
        <f t="shared" ref="P10:P73" si="15">O10+N10</f>
        <v>131000</v>
      </c>
      <c r="Q10" s="5" t="str">
        <f t="shared" ref="Q10:Q73" si="16">IF(P10&lt;0,-P10,"")</f>
        <v/>
      </c>
      <c r="R10" s="6">
        <v>125014000</v>
      </c>
      <c r="S10" s="6">
        <f t="shared" ref="S10:S40" si="17">I10-R10</f>
        <v>-3082000</v>
      </c>
      <c r="T10" s="7">
        <v>127189000</v>
      </c>
      <c r="U10" s="6">
        <f t="shared" si="8"/>
        <v>-3082000</v>
      </c>
      <c r="V10" s="7">
        <v>124315000</v>
      </c>
      <c r="W10" s="6">
        <f t="shared" si="9"/>
        <v>-3082000</v>
      </c>
      <c r="X10" s="7">
        <v>124541000</v>
      </c>
      <c r="Y10" s="6">
        <f t="shared" si="10"/>
        <v>-3082000</v>
      </c>
    </row>
    <row r="11" spans="1:27" ht="16.5" customHeight="1" x14ac:dyDescent="0.25">
      <c r="A11" s="53" t="s">
        <v>42</v>
      </c>
      <c r="B11" s="53" t="s">
        <v>43</v>
      </c>
      <c r="C11" s="54">
        <f>VLOOKUP(A11,'[1]113年期末基金餘額(決算)'!$V$15:$W$351,2,FALSE)</f>
        <v>7903053</v>
      </c>
      <c r="D11" s="55">
        <f t="shared" si="11"/>
        <v>7903000</v>
      </c>
      <c r="E11" s="6">
        <v>-5653000</v>
      </c>
      <c r="F11" s="6">
        <f>IF('[1]113年度各學校賸餘數'!K5&lt;0,0,ROUNDDOWN('[1]113年度各學校賸餘數'!K5,-3))</f>
        <v>676000</v>
      </c>
      <c r="G11" s="6">
        <f>ROUNDDOWN('[1]113年度各學校賸餘數'!L5,-3)</f>
        <v>1215000</v>
      </c>
      <c r="H11" s="6"/>
      <c r="I11" s="6">
        <f>'用途別(概算)'!AT9</f>
        <v>166415000</v>
      </c>
      <c r="J11" s="6">
        <f>'用途別(概算)'!AS9</f>
        <v>32000</v>
      </c>
      <c r="K11" s="6">
        <f>G11+I11+J11-H11</f>
        <v>167662000</v>
      </c>
      <c r="L11" s="6">
        <f t="shared" si="13"/>
        <v>165739000</v>
      </c>
      <c r="M11" s="6">
        <f t="shared" si="14"/>
        <v>165771000</v>
      </c>
      <c r="N11" s="6">
        <f t="shared" ref="N11:N74" si="18">M11-K11</f>
        <v>-1891000</v>
      </c>
      <c r="O11" s="56">
        <f t="shared" ref="O11:O74" si="19">D11+E11</f>
        <v>2250000</v>
      </c>
      <c r="P11" s="6">
        <f t="shared" si="15"/>
        <v>359000</v>
      </c>
      <c r="Q11" s="5" t="str">
        <f t="shared" si="16"/>
        <v/>
      </c>
      <c r="R11" s="6">
        <v>154273000</v>
      </c>
      <c r="S11" s="6">
        <f t="shared" si="17"/>
        <v>12142000</v>
      </c>
      <c r="T11" s="7">
        <v>155520000</v>
      </c>
      <c r="U11" s="6">
        <f t="shared" si="8"/>
        <v>12142000</v>
      </c>
      <c r="V11" s="7">
        <v>153597000</v>
      </c>
      <c r="W11" s="6">
        <f t="shared" si="9"/>
        <v>12142000</v>
      </c>
      <c r="X11" s="7">
        <v>153629000</v>
      </c>
      <c r="Y11" s="6">
        <f t="shared" si="10"/>
        <v>12142000</v>
      </c>
    </row>
    <row r="12" spans="1:27" x14ac:dyDescent="0.25">
      <c r="A12" s="53" t="s">
        <v>44</v>
      </c>
      <c r="B12" s="53" t="s">
        <v>45</v>
      </c>
      <c r="C12" s="54">
        <f>VLOOKUP(A12,'[1]113年期末基金餘額(決算)'!$V$15:$W$351,2,FALSE)</f>
        <v>8203121</v>
      </c>
      <c r="D12" s="55">
        <f t="shared" si="11"/>
        <v>8203000</v>
      </c>
      <c r="E12" s="6">
        <v>-6321000</v>
      </c>
      <c r="F12" s="6">
        <f>IF('[1]113年度各學校賸餘數'!K6&lt;0,0,ROUNDDOWN('[1]113年度各學校賸餘數'!K6,-3))</f>
        <v>600000</v>
      </c>
      <c r="G12" s="6">
        <f>ROUNDDOWN('[1]113年度各學校賸餘數'!L6,-3)</f>
        <v>1117000</v>
      </c>
      <c r="H12" s="6"/>
      <c r="I12" s="6">
        <f>'用途別(概算)'!AT10</f>
        <v>245418000</v>
      </c>
      <c r="J12" s="6">
        <f>'用途別(概算)'!AS10</f>
        <v>79000</v>
      </c>
      <c r="K12" s="6">
        <f t="shared" si="12"/>
        <v>246614000</v>
      </c>
      <c r="L12" s="6">
        <f t="shared" si="13"/>
        <v>244818000</v>
      </c>
      <c r="M12" s="6">
        <f t="shared" si="14"/>
        <v>244897000</v>
      </c>
      <c r="N12" s="6">
        <f t="shared" si="18"/>
        <v>-1717000</v>
      </c>
      <c r="O12" s="56">
        <f t="shared" si="19"/>
        <v>1882000</v>
      </c>
      <c r="P12" s="6">
        <f t="shared" si="15"/>
        <v>165000</v>
      </c>
      <c r="Q12" s="5" t="str">
        <f t="shared" si="16"/>
        <v/>
      </c>
      <c r="R12" s="6">
        <v>239816000</v>
      </c>
      <c r="S12" s="6">
        <f t="shared" si="17"/>
        <v>5602000</v>
      </c>
      <c r="T12" s="7">
        <v>241012000</v>
      </c>
      <c r="U12" s="6">
        <f t="shared" si="8"/>
        <v>5602000</v>
      </c>
      <c r="V12" s="7">
        <v>239216000</v>
      </c>
      <c r="W12" s="6">
        <f t="shared" si="9"/>
        <v>5602000</v>
      </c>
      <c r="X12" s="7">
        <v>239295000</v>
      </c>
      <c r="Y12" s="6">
        <f t="shared" si="10"/>
        <v>5602000</v>
      </c>
    </row>
    <row r="13" spans="1:27" hidden="1" x14ac:dyDescent="0.25">
      <c r="A13" s="53" t="s">
        <v>46</v>
      </c>
      <c r="B13" s="53" t="s">
        <v>47</v>
      </c>
      <c r="C13" s="54">
        <f>VLOOKUP(A13,'[1]113年期末基金餘額(決算)'!$V$15:$W$351,2,FALSE)</f>
        <v>1878891</v>
      </c>
      <c r="D13" s="55">
        <f t="shared" si="11"/>
        <v>1879000</v>
      </c>
      <c r="E13" s="6">
        <v>-1369000</v>
      </c>
      <c r="F13" s="6">
        <f>IF('[1]113年度各學校賸餘數'!K7&lt;0,0,ROUNDDOWN('[1]113年度各學校賸餘數'!K7,-3))</f>
        <v>295000</v>
      </c>
      <c r="G13" s="6">
        <f>ROUNDDOWN('[1]113年度各學校賸餘數'!L7,-3)</f>
        <v>43000</v>
      </c>
      <c r="H13" s="6"/>
      <c r="I13" s="6">
        <f>'用途別(概算)'!AT11</f>
        <v>24790000</v>
      </c>
      <c r="J13" s="6">
        <f>'用途別(概算)'!AS11</f>
        <v>0</v>
      </c>
      <c r="K13" s="6">
        <f t="shared" si="12"/>
        <v>24833000</v>
      </c>
      <c r="L13" s="6">
        <f>I13-F13</f>
        <v>24495000</v>
      </c>
      <c r="M13" s="6">
        <f t="shared" si="14"/>
        <v>24495000</v>
      </c>
      <c r="N13" s="6">
        <f t="shared" si="18"/>
        <v>-338000</v>
      </c>
      <c r="O13" s="56">
        <f t="shared" si="19"/>
        <v>510000</v>
      </c>
      <c r="P13" s="6">
        <f t="shared" si="15"/>
        <v>172000</v>
      </c>
      <c r="Q13" s="5" t="str">
        <f t="shared" si="16"/>
        <v/>
      </c>
      <c r="R13" s="6">
        <v>24790000</v>
      </c>
      <c r="S13" s="6">
        <f t="shared" si="17"/>
        <v>0</v>
      </c>
      <c r="T13" s="7">
        <v>24833000</v>
      </c>
      <c r="U13" s="6">
        <f t="shared" si="8"/>
        <v>0</v>
      </c>
      <c r="V13" s="7">
        <v>24495000</v>
      </c>
      <c r="W13" s="6">
        <f t="shared" si="9"/>
        <v>0</v>
      </c>
      <c r="X13" s="7">
        <v>24495000</v>
      </c>
      <c r="Y13" s="6">
        <f t="shared" si="10"/>
        <v>0</v>
      </c>
      <c r="Z13" s="57"/>
    </row>
    <row r="14" spans="1:27" x14ac:dyDescent="0.25">
      <c r="A14" s="53" t="s">
        <v>48</v>
      </c>
      <c r="B14" s="53" t="s">
        <v>49</v>
      </c>
      <c r="C14" s="54">
        <f>VLOOKUP(A14,'[1]113年期末基金餘額(決算)'!$V$15:$W$351,2,FALSE)</f>
        <v>4538324</v>
      </c>
      <c r="D14" s="55">
        <f t="shared" si="11"/>
        <v>4538000</v>
      </c>
      <c r="E14" s="6">
        <v>-2939000</v>
      </c>
      <c r="F14" s="6">
        <f>IF('[1]113年度各學校賸餘數'!K8&lt;0,0,ROUNDDOWN('[1]113年度各學校賸餘數'!K8,-3))</f>
        <v>703000</v>
      </c>
      <c r="G14" s="6">
        <f>ROUNDDOWN('[1]113年度各學校賸餘數'!L8,-3)</f>
        <v>547000</v>
      </c>
      <c r="H14" s="6"/>
      <c r="I14" s="6">
        <f>'用途別(概算)'!AT12</f>
        <v>201718000</v>
      </c>
      <c r="J14" s="6">
        <f>'用途別(概算)'!AS12</f>
        <v>30000</v>
      </c>
      <c r="K14" s="6">
        <f t="shared" si="12"/>
        <v>202295000</v>
      </c>
      <c r="L14" s="6">
        <f t="shared" si="13"/>
        <v>201015000</v>
      </c>
      <c r="M14" s="6">
        <f t="shared" si="14"/>
        <v>201045000</v>
      </c>
      <c r="N14" s="6">
        <f t="shared" si="18"/>
        <v>-1250000</v>
      </c>
      <c r="O14" s="56">
        <f t="shared" si="19"/>
        <v>1599000</v>
      </c>
      <c r="P14" s="6">
        <f t="shared" si="15"/>
        <v>349000</v>
      </c>
      <c r="Q14" s="5" t="str">
        <f t="shared" si="16"/>
        <v/>
      </c>
      <c r="R14" s="6">
        <v>195180000</v>
      </c>
      <c r="S14" s="6">
        <f t="shared" si="17"/>
        <v>6538000</v>
      </c>
      <c r="T14" s="7">
        <v>195757000</v>
      </c>
      <c r="U14" s="6">
        <f t="shared" si="8"/>
        <v>6538000</v>
      </c>
      <c r="V14" s="7">
        <v>194477000</v>
      </c>
      <c r="W14" s="6">
        <f t="shared" si="9"/>
        <v>6538000</v>
      </c>
      <c r="X14" s="7">
        <v>194507000</v>
      </c>
      <c r="Y14" s="6">
        <f t="shared" si="10"/>
        <v>6538000</v>
      </c>
      <c r="Z14" s="57"/>
    </row>
    <row r="15" spans="1:27" ht="16.5" customHeight="1" x14ac:dyDescent="0.25">
      <c r="A15" s="53" t="s">
        <v>50</v>
      </c>
      <c r="B15" s="53" t="s">
        <v>51</v>
      </c>
      <c r="C15" s="54">
        <f>VLOOKUP(A15,'[1]113年期末基金餘額(決算)'!$V$15:$W$351,2,FALSE)</f>
        <v>4219747</v>
      </c>
      <c r="D15" s="55">
        <f t="shared" si="11"/>
        <v>4220000</v>
      </c>
      <c r="E15" s="6">
        <v>-3105000</v>
      </c>
      <c r="F15" s="6">
        <f>IF('[1]113年度各學校賸餘數'!K9&lt;0,0,ROUNDDOWN('[1]113年度各學校賸餘數'!K9,-3))</f>
        <v>1058000</v>
      </c>
      <c r="G15" s="6">
        <f>ROUNDDOWN('[1]113年度各學校賸餘數'!L9,-3)</f>
        <v>48000</v>
      </c>
      <c r="H15" s="6"/>
      <c r="I15" s="6">
        <f>'用途別(概算)'!AT13</f>
        <v>38900000</v>
      </c>
      <c r="J15" s="6">
        <f>'用途別(概算)'!AS13</f>
        <v>32000</v>
      </c>
      <c r="K15" s="6">
        <f t="shared" si="12"/>
        <v>38980000</v>
      </c>
      <c r="L15" s="6">
        <f t="shared" si="13"/>
        <v>37842000</v>
      </c>
      <c r="M15" s="6">
        <f t="shared" si="14"/>
        <v>37874000</v>
      </c>
      <c r="N15" s="6">
        <f t="shared" si="18"/>
        <v>-1106000</v>
      </c>
      <c r="O15" s="56">
        <f t="shared" si="19"/>
        <v>1115000</v>
      </c>
      <c r="P15" s="6">
        <f t="shared" si="15"/>
        <v>9000</v>
      </c>
      <c r="Q15" s="5" t="str">
        <f t="shared" si="16"/>
        <v/>
      </c>
      <c r="R15" s="6">
        <v>37966000</v>
      </c>
      <c r="S15" s="6">
        <f t="shared" si="17"/>
        <v>934000</v>
      </c>
      <c r="T15" s="7">
        <v>38046000</v>
      </c>
      <c r="U15" s="6">
        <f t="shared" si="8"/>
        <v>934000</v>
      </c>
      <c r="V15" s="7">
        <v>36908000</v>
      </c>
      <c r="W15" s="6">
        <f t="shared" si="9"/>
        <v>934000</v>
      </c>
      <c r="X15" s="7">
        <v>36940000</v>
      </c>
      <c r="Y15" s="6">
        <f t="shared" si="10"/>
        <v>934000</v>
      </c>
    </row>
    <row r="16" spans="1:27" ht="16.5" hidden="1" customHeight="1" x14ac:dyDescent="0.25">
      <c r="A16" s="53" t="s">
        <v>52</v>
      </c>
      <c r="B16" s="53" t="s">
        <v>53</v>
      </c>
      <c r="C16" s="54">
        <f>VLOOKUP(A16,'[1]113年期末基金餘額(決算)'!$V$15:$W$351,2,FALSE)</f>
        <v>2740683</v>
      </c>
      <c r="D16" s="55">
        <f t="shared" si="11"/>
        <v>2741000</v>
      </c>
      <c r="E16" s="6">
        <v>-903000</v>
      </c>
      <c r="F16" s="6">
        <f>IF('[1]113年度各學校賸餘數'!K10&lt;0,0,ROUNDDOWN('[1]113年度各學校賸餘數'!K10,-3))</f>
        <v>1326000</v>
      </c>
      <c r="G16" s="6">
        <f>ROUNDDOWN('[1]113年度各學校賸餘數'!L10,-3)</f>
        <v>10000</v>
      </c>
      <c r="H16" s="6"/>
      <c r="I16" s="6">
        <f>'用途別(概算)'!AT14</f>
        <v>41521000</v>
      </c>
      <c r="J16" s="6">
        <f>'用途別(概算)'!AS14</f>
        <v>30000</v>
      </c>
      <c r="K16" s="6">
        <f t="shared" si="12"/>
        <v>41561000</v>
      </c>
      <c r="L16" s="6">
        <f t="shared" si="13"/>
        <v>40195000</v>
      </c>
      <c r="M16" s="6">
        <f t="shared" si="14"/>
        <v>40225000</v>
      </c>
      <c r="N16" s="6">
        <f t="shared" si="18"/>
        <v>-1336000</v>
      </c>
      <c r="O16" s="56">
        <f t="shared" si="19"/>
        <v>1838000</v>
      </c>
      <c r="P16" s="6">
        <f t="shared" si="15"/>
        <v>502000</v>
      </c>
      <c r="Q16" s="5" t="str">
        <f t="shared" si="16"/>
        <v/>
      </c>
      <c r="R16" s="6">
        <v>41521000</v>
      </c>
      <c r="S16" s="6">
        <f t="shared" si="17"/>
        <v>0</v>
      </c>
      <c r="T16" s="7">
        <v>41561000</v>
      </c>
      <c r="U16" s="6">
        <f t="shared" si="8"/>
        <v>0</v>
      </c>
      <c r="V16" s="7">
        <v>40195000</v>
      </c>
      <c r="W16" s="6">
        <f t="shared" si="9"/>
        <v>0</v>
      </c>
      <c r="X16" s="7">
        <v>40225000</v>
      </c>
      <c r="Y16" s="6">
        <f t="shared" si="10"/>
        <v>0</v>
      </c>
    </row>
    <row r="17" spans="1:25" ht="16.5" customHeight="1" x14ac:dyDescent="0.25">
      <c r="A17" s="53" t="s">
        <v>54</v>
      </c>
      <c r="B17" s="53" t="s">
        <v>55</v>
      </c>
      <c r="C17" s="54">
        <f>VLOOKUP(A17,'[1]113年期末基金餘額(決算)'!$V$15:$W$351,2,FALSE)</f>
        <v>5168728</v>
      </c>
      <c r="D17" s="55">
        <f t="shared" si="11"/>
        <v>5169000</v>
      </c>
      <c r="E17" s="6">
        <v>-2548000</v>
      </c>
      <c r="F17" s="6">
        <f>IF('[1]113年度各學校賸餘數'!K11&lt;0,0,ROUNDDOWN('[1]113年度各學校賸餘數'!K11,-3))</f>
        <v>1871000</v>
      </c>
      <c r="G17" s="6">
        <f>ROUNDDOWN('[1]113年度各學校賸餘數'!L11,-3)</f>
        <v>595000</v>
      </c>
      <c r="H17" s="6"/>
      <c r="I17" s="6">
        <f>'用途別(概算)'!AT15</f>
        <v>25236000</v>
      </c>
      <c r="J17" s="6">
        <f>'用途別(概算)'!AS15</f>
        <v>0</v>
      </c>
      <c r="K17" s="6">
        <f t="shared" si="12"/>
        <v>25831000</v>
      </c>
      <c r="L17" s="6">
        <f t="shared" si="13"/>
        <v>23365000</v>
      </c>
      <c r="M17" s="6">
        <f t="shared" si="14"/>
        <v>23365000</v>
      </c>
      <c r="N17" s="6">
        <f t="shared" si="18"/>
        <v>-2466000</v>
      </c>
      <c r="O17" s="56">
        <f t="shared" si="19"/>
        <v>2621000</v>
      </c>
      <c r="P17" s="6">
        <f t="shared" si="15"/>
        <v>155000</v>
      </c>
      <c r="Q17" s="5" t="str">
        <f t="shared" si="16"/>
        <v/>
      </c>
      <c r="R17" s="6">
        <v>26819000</v>
      </c>
      <c r="S17" s="6">
        <f t="shared" si="17"/>
        <v>-1583000</v>
      </c>
      <c r="T17" s="7">
        <v>27414000</v>
      </c>
      <c r="U17" s="6">
        <f t="shared" si="8"/>
        <v>-1583000</v>
      </c>
      <c r="V17" s="7">
        <v>24948000</v>
      </c>
      <c r="W17" s="6">
        <f t="shared" si="9"/>
        <v>-1583000</v>
      </c>
      <c r="X17" s="7">
        <v>24948000</v>
      </c>
      <c r="Y17" s="6">
        <f t="shared" si="10"/>
        <v>-1583000</v>
      </c>
    </row>
    <row r="18" spans="1:25" ht="16.5" hidden="1" customHeight="1" x14ac:dyDescent="0.25">
      <c r="A18" s="53" t="s">
        <v>56</v>
      </c>
      <c r="B18" s="53" t="s">
        <v>57</v>
      </c>
      <c r="C18" s="54">
        <f>VLOOKUP(A18,'[1]113年期末基金餘額(決算)'!$V$15:$W$351,2,FALSE)</f>
        <v>2590411</v>
      </c>
      <c r="D18" s="55">
        <f t="shared" si="11"/>
        <v>2590000</v>
      </c>
      <c r="E18" s="6">
        <v>-1553000</v>
      </c>
      <c r="F18" s="6">
        <f>IF('[1]113年度各學校賸餘數'!K12&lt;0,0,ROUNDDOWN('[1]113年度各學校賸餘數'!K12,-3))</f>
        <v>938000</v>
      </c>
      <c r="G18" s="6">
        <f>ROUNDDOWN('[1]113年度各學校賸餘數'!L12,-3)</f>
        <v>63000</v>
      </c>
      <c r="H18" s="6"/>
      <c r="I18" s="6">
        <f>'用途別(概算)'!AT16</f>
        <v>26308000</v>
      </c>
      <c r="J18" s="6">
        <f>'用途別(概算)'!AS16</f>
        <v>5000</v>
      </c>
      <c r="K18" s="6">
        <f t="shared" si="12"/>
        <v>26376000</v>
      </c>
      <c r="L18" s="6">
        <f t="shared" si="13"/>
        <v>25370000</v>
      </c>
      <c r="M18" s="6">
        <f t="shared" si="14"/>
        <v>25375000</v>
      </c>
      <c r="N18" s="6">
        <f t="shared" si="18"/>
        <v>-1001000</v>
      </c>
      <c r="O18" s="56">
        <f t="shared" si="19"/>
        <v>1037000</v>
      </c>
      <c r="P18" s="6">
        <f t="shared" si="15"/>
        <v>36000</v>
      </c>
      <c r="Q18" s="5" t="str">
        <f t="shared" si="16"/>
        <v/>
      </c>
      <c r="R18" s="6">
        <v>26308000</v>
      </c>
      <c r="S18" s="6">
        <f t="shared" si="17"/>
        <v>0</v>
      </c>
      <c r="T18" s="7">
        <v>26376000</v>
      </c>
      <c r="U18" s="6">
        <f t="shared" si="8"/>
        <v>0</v>
      </c>
      <c r="V18" s="7">
        <v>25370000</v>
      </c>
      <c r="W18" s="6">
        <f t="shared" si="9"/>
        <v>0</v>
      </c>
      <c r="X18" s="7">
        <v>25375000</v>
      </c>
      <c r="Y18" s="6">
        <f t="shared" si="10"/>
        <v>0</v>
      </c>
    </row>
    <row r="19" spans="1:25" ht="16.5" customHeight="1" x14ac:dyDescent="0.25">
      <c r="A19" s="53" t="s">
        <v>58</v>
      </c>
      <c r="B19" s="53" t="s">
        <v>59</v>
      </c>
      <c r="C19" s="54">
        <f>VLOOKUP(A19,'[1]113年期末基金餘額(決算)'!$V$15:$W$351,2,FALSE)</f>
        <v>12143504</v>
      </c>
      <c r="D19" s="55">
        <f t="shared" si="11"/>
        <v>12144000</v>
      </c>
      <c r="E19" s="6">
        <v>-7549000</v>
      </c>
      <c r="F19" s="6">
        <f>IF('[1]113年度各學校賸餘數'!K13&lt;0,0,ROUNDDOWN('[1]113年度各學校賸餘數'!K13,-3))</f>
        <v>1554000</v>
      </c>
      <c r="G19" s="6">
        <f>ROUNDDOWN('[1]113年度各學校賸餘數'!L13,-3)</f>
        <v>2780000</v>
      </c>
      <c r="H19" s="6"/>
      <c r="I19" s="6">
        <f>'用途別(概算)'!AT17</f>
        <v>190447000</v>
      </c>
      <c r="J19" s="6">
        <f>'用途別(概算)'!AS17</f>
        <v>33000</v>
      </c>
      <c r="K19" s="6">
        <f t="shared" si="12"/>
        <v>193260000</v>
      </c>
      <c r="L19" s="6">
        <f t="shared" si="13"/>
        <v>188893000</v>
      </c>
      <c r="M19" s="6">
        <f t="shared" si="14"/>
        <v>188926000</v>
      </c>
      <c r="N19" s="6">
        <f t="shared" si="18"/>
        <v>-4334000</v>
      </c>
      <c r="O19" s="56">
        <f t="shared" si="19"/>
        <v>4595000</v>
      </c>
      <c r="P19" s="6">
        <f t="shared" si="15"/>
        <v>261000</v>
      </c>
      <c r="Q19" s="5" t="str">
        <f t="shared" si="16"/>
        <v/>
      </c>
      <c r="R19" s="6">
        <v>184845000</v>
      </c>
      <c r="S19" s="6">
        <f t="shared" si="17"/>
        <v>5602000</v>
      </c>
      <c r="T19" s="7">
        <v>187658000</v>
      </c>
      <c r="U19" s="6">
        <f t="shared" si="8"/>
        <v>5602000</v>
      </c>
      <c r="V19" s="7">
        <v>183291000</v>
      </c>
      <c r="W19" s="6">
        <f t="shared" si="9"/>
        <v>5602000</v>
      </c>
      <c r="X19" s="7">
        <v>183324000</v>
      </c>
      <c r="Y19" s="6">
        <f t="shared" si="10"/>
        <v>5602000</v>
      </c>
    </row>
    <row r="20" spans="1:25" ht="16.5" customHeight="1" x14ac:dyDescent="0.25">
      <c r="A20" s="53" t="s">
        <v>60</v>
      </c>
      <c r="B20" s="53" t="s">
        <v>61</v>
      </c>
      <c r="C20" s="54">
        <f>VLOOKUP(A20,'[1]113年期末基金餘額(決算)'!$V$15:$W$351,2,FALSE)</f>
        <v>17708943</v>
      </c>
      <c r="D20" s="55">
        <f t="shared" si="11"/>
        <v>17709000</v>
      </c>
      <c r="E20" s="6">
        <v>-9253000</v>
      </c>
      <c r="F20" s="6">
        <f>IF('[1]113年度各學校賸餘數'!K14&lt;0,0,ROUNDDOWN('[1]113年度各學校賸餘數'!K14,-3))</f>
        <v>7275000</v>
      </c>
      <c r="G20" s="6">
        <f>ROUNDDOWN('[1]113年度各學校賸餘數'!L14,-3)</f>
        <v>680000</v>
      </c>
      <c r="H20" s="6"/>
      <c r="I20" s="6">
        <f>'用途別(概算)'!AT18</f>
        <v>85038000</v>
      </c>
      <c r="J20" s="6">
        <f>'用途別(概算)'!AS18</f>
        <v>18000</v>
      </c>
      <c r="K20" s="6">
        <f t="shared" si="12"/>
        <v>85736000</v>
      </c>
      <c r="L20" s="6">
        <f t="shared" si="13"/>
        <v>77763000</v>
      </c>
      <c r="M20" s="6">
        <f t="shared" si="14"/>
        <v>77781000</v>
      </c>
      <c r="N20" s="6">
        <f t="shared" si="18"/>
        <v>-7955000</v>
      </c>
      <c r="O20" s="56">
        <f t="shared" si="19"/>
        <v>8456000</v>
      </c>
      <c r="P20" s="6">
        <f t="shared" si="15"/>
        <v>501000</v>
      </c>
      <c r="Q20" s="5" t="str">
        <f t="shared" si="16"/>
        <v/>
      </c>
      <c r="R20" s="6">
        <v>87414000</v>
      </c>
      <c r="S20" s="6">
        <f t="shared" si="17"/>
        <v>-2376000</v>
      </c>
      <c r="T20" s="7">
        <v>88112000</v>
      </c>
      <c r="U20" s="6">
        <f t="shared" si="8"/>
        <v>-2376000</v>
      </c>
      <c r="V20" s="7">
        <v>80139000</v>
      </c>
      <c r="W20" s="6">
        <f t="shared" si="9"/>
        <v>-2376000</v>
      </c>
      <c r="X20" s="7">
        <v>80157000</v>
      </c>
      <c r="Y20" s="6">
        <f t="shared" si="10"/>
        <v>-2376000</v>
      </c>
    </row>
    <row r="21" spans="1:25" ht="16.5" customHeight="1" x14ac:dyDescent="0.25">
      <c r="A21" s="53" t="s">
        <v>62</v>
      </c>
      <c r="B21" s="53" t="s">
        <v>63</v>
      </c>
      <c r="C21" s="54">
        <f>VLOOKUP(A21,'[1]113年期末基金餘額(決算)'!$V$15:$W$351,2,FALSE)</f>
        <v>14098218</v>
      </c>
      <c r="D21" s="55">
        <f t="shared" si="11"/>
        <v>14098000</v>
      </c>
      <c r="E21" s="6">
        <v>-6956000</v>
      </c>
      <c r="F21" s="6">
        <f>IF('[1]113年度各學校賸餘數'!K15&lt;0,0,ROUNDDOWN('[1]113年度各學校賸餘數'!K15,-3))</f>
        <v>4776000</v>
      </c>
      <c r="G21" s="6">
        <f>ROUNDDOWN('[1]113年度各學校賸餘數'!L15,-3)</f>
        <v>2085000</v>
      </c>
      <c r="H21" s="6"/>
      <c r="I21" s="6">
        <f>'用途別(概算)'!AT19</f>
        <v>150604000</v>
      </c>
      <c r="J21" s="6">
        <f>'用途別(概算)'!AS19</f>
        <v>40000</v>
      </c>
      <c r="K21" s="6">
        <f t="shared" si="12"/>
        <v>152729000</v>
      </c>
      <c r="L21" s="6">
        <f t="shared" si="13"/>
        <v>145828000</v>
      </c>
      <c r="M21" s="6">
        <f t="shared" si="14"/>
        <v>145868000</v>
      </c>
      <c r="N21" s="6">
        <f t="shared" si="18"/>
        <v>-6861000</v>
      </c>
      <c r="O21" s="56">
        <f t="shared" si="19"/>
        <v>7142000</v>
      </c>
      <c r="P21" s="6">
        <f t="shared" si="15"/>
        <v>281000</v>
      </c>
      <c r="Q21" s="5" t="str">
        <f t="shared" si="16"/>
        <v/>
      </c>
      <c r="R21" s="6">
        <v>147802000</v>
      </c>
      <c r="S21" s="6">
        <f t="shared" si="17"/>
        <v>2802000</v>
      </c>
      <c r="T21" s="7">
        <v>149927000</v>
      </c>
      <c r="U21" s="6">
        <f t="shared" si="8"/>
        <v>2802000</v>
      </c>
      <c r="V21" s="7">
        <v>143026000</v>
      </c>
      <c r="W21" s="6">
        <f t="shared" si="9"/>
        <v>2802000</v>
      </c>
      <c r="X21" s="7">
        <v>143066000</v>
      </c>
      <c r="Y21" s="6">
        <f t="shared" si="10"/>
        <v>2802000</v>
      </c>
    </row>
    <row r="22" spans="1:25" ht="16.5" customHeight="1" x14ac:dyDescent="0.25">
      <c r="A22" s="53" t="s">
        <v>64</v>
      </c>
      <c r="B22" s="53" t="s">
        <v>65</v>
      </c>
      <c r="C22" s="54">
        <f>VLOOKUP(A22,'[1]113年期末基金餘額(決算)'!$V$15:$W$351,2,FALSE)</f>
        <v>2119339</v>
      </c>
      <c r="D22" s="55">
        <f t="shared" si="11"/>
        <v>2119000</v>
      </c>
      <c r="E22" s="6">
        <v>-1583000</v>
      </c>
      <c r="F22" s="6">
        <f>IF('[1]113年度各學校賸餘數'!K16&lt;0,0,ROUNDDOWN('[1]113年度各學校賸餘數'!K16,-3))</f>
        <v>368000</v>
      </c>
      <c r="G22" s="6">
        <f>ROUNDDOWN('[1]113年度各學校賸餘數'!L16,-3)</f>
        <v>108000</v>
      </c>
      <c r="H22" s="6"/>
      <c r="I22" s="6">
        <f>'用途別(概算)'!AT20</f>
        <v>34544000</v>
      </c>
      <c r="J22" s="6">
        <f>'用途別(概算)'!AS20</f>
        <v>10000</v>
      </c>
      <c r="K22" s="6">
        <f t="shared" si="12"/>
        <v>34662000</v>
      </c>
      <c r="L22" s="6">
        <f t="shared" si="13"/>
        <v>34176000</v>
      </c>
      <c r="M22" s="6">
        <f t="shared" si="14"/>
        <v>34186000</v>
      </c>
      <c r="N22" s="6">
        <f t="shared" si="18"/>
        <v>-476000</v>
      </c>
      <c r="O22" s="56">
        <f t="shared" si="19"/>
        <v>536000</v>
      </c>
      <c r="P22" s="6">
        <f t="shared" si="15"/>
        <v>60000</v>
      </c>
      <c r="Q22" s="5" t="str">
        <f t="shared" si="16"/>
        <v/>
      </c>
      <c r="R22" s="6">
        <v>37044000</v>
      </c>
      <c r="S22" s="6">
        <f t="shared" si="17"/>
        <v>-2500000</v>
      </c>
      <c r="T22" s="7">
        <v>37162000</v>
      </c>
      <c r="U22" s="6">
        <f t="shared" si="8"/>
        <v>-2500000</v>
      </c>
      <c r="V22" s="7">
        <v>36676000</v>
      </c>
      <c r="W22" s="6">
        <f t="shared" si="9"/>
        <v>-2500000</v>
      </c>
      <c r="X22" s="7">
        <v>36686000</v>
      </c>
      <c r="Y22" s="6">
        <f t="shared" si="10"/>
        <v>-2500000</v>
      </c>
    </row>
    <row r="23" spans="1:25" ht="16.5" customHeight="1" x14ac:dyDescent="0.25">
      <c r="A23" s="53" t="s">
        <v>66</v>
      </c>
      <c r="B23" s="53" t="s">
        <v>67</v>
      </c>
      <c r="C23" s="54">
        <f>VLOOKUP(A23,'[1]113年期末基金餘額(決算)'!$V$15:$W$351,2,FALSE)</f>
        <v>881243</v>
      </c>
      <c r="D23" s="55">
        <f t="shared" si="11"/>
        <v>881000</v>
      </c>
      <c r="E23" s="6">
        <v>-490000</v>
      </c>
      <c r="F23" s="6">
        <f>IF('[1]113年度各學校賸餘數'!K17&lt;0,0,ROUNDDOWN('[1]113年度各學校賸餘數'!K17,-3))</f>
        <v>11000</v>
      </c>
      <c r="G23" s="6">
        <f>ROUNDDOWN('[1]113年度各學校賸餘數'!L17,-3)</f>
        <v>214000</v>
      </c>
      <c r="H23" s="6"/>
      <c r="I23" s="6">
        <f>'用途別(概算)'!AT21</f>
        <v>33399000</v>
      </c>
      <c r="J23" s="6">
        <f>'用途別(概算)'!AS21</f>
        <v>20000</v>
      </c>
      <c r="K23" s="6">
        <f t="shared" si="12"/>
        <v>33633000</v>
      </c>
      <c r="L23" s="6">
        <f>I23-F23</f>
        <v>33388000</v>
      </c>
      <c r="M23" s="6">
        <f t="shared" si="14"/>
        <v>33408000</v>
      </c>
      <c r="N23" s="6">
        <f t="shared" si="18"/>
        <v>-225000</v>
      </c>
      <c r="O23" s="56">
        <f t="shared" si="19"/>
        <v>391000</v>
      </c>
      <c r="P23" s="6">
        <f t="shared" si="15"/>
        <v>166000</v>
      </c>
      <c r="Q23" s="5" t="str">
        <f t="shared" si="16"/>
        <v/>
      </c>
      <c r="R23" s="6">
        <v>34985000</v>
      </c>
      <c r="S23" s="6">
        <f t="shared" si="17"/>
        <v>-1586000</v>
      </c>
      <c r="T23" s="7">
        <v>35219000</v>
      </c>
      <c r="U23" s="6">
        <f t="shared" si="8"/>
        <v>-1586000</v>
      </c>
      <c r="V23" s="7">
        <v>34974000</v>
      </c>
      <c r="W23" s="6">
        <f t="shared" si="9"/>
        <v>-1586000</v>
      </c>
      <c r="X23" s="7">
        <v>34994000</v>
      </c>
      <c r="Y23" s="6">
        <f t="shared" si="10"/>
        <v>-1586000</v>
      </c>
    </row>
    <row r="24" spans="1:25" ht="16.5" hidden="1" customHeight="1" x14ac:dyDescent="0.25">
      <c r="A24" s="53" t="s">
        <v>68</v>
      </c>
      <c r="B24" s="53" t="s">
        <v>69</v>
      </c>
      <c r="C24" s="54">
        <f>VLOOKUP(A24,'[1]113年期末基金餘額(決算)'!$V$15:$W$351,2,FALSE)</f>
        <v>1554419</v>
      </c>
      <c r="D24" s="55">
        <f t="shared" si="11"/>
        <v>1554000</v>
      </c>
      <c r="E24" s="6">
        <v>-715000</v>
      </c>
      <c r="F24" s="6">
        <f>IF('[1]113年度各學校賸餘數'!K18&lt;0,0,ROUNDDOWN('[1]113年度各學校賸餘數'!K18,-3))</f>
        <v>283000</v>
      </c>
      <c r="G24" s="6">
        <f>ROUNDDOWN('[1]113年度各學校賸餘數'!L18,-3)</f>
        <v>429000</v>
      </c>
      <c r="H24" s="6"/>
      <c r="I24" s="6">
        <f>'用途別(概算)'!AT22</f>
        <v>23115000</v>
      </c>
      <c r="J24" s="6">
        <f>'用途別(概算)'!AS22</f>
        <v>2000</v>
      </c>
      <c r="K24" s="6">
        <f t="shared" si="12"/>
        <v>23546000</v>
      </c>
      <c r="L24" s="6">
        <f t="shared" si="13"/>
        <v>22832000</v>
      </c>
      <c r="M24" s="6">
        <f t="shared" si="14"/>
        <v>22834000</v>
      </c>
      <c r="N24" s="6">
        <f t="shared" si="18"/>
        <v>-712000</v>
      </c>
      <c r="O24" s="56">
        <f t="shared" si="19"/>
        <v>839000</v>
      </c>
      <c r="P24" s="6">
        <f t="shared" si="15"/>
        <v>127000</v>
      </c>
      <c r="Q24" s="5" t="str">
        <f t="shared" si="16"/>
        <v/>
      </c>
      <c r="R24" s="6">
        <v>23115000</v>
      </c>
      <c r="S24" s="6">
        <f t="shared" si="17"/>
        <v>0</v>
      </c>
      <c r="T24" s="7">
        <v>23546000</v>
      </c>
      <c r="U24" s="6">
        <f t="shared" si="8"/>
        <v>0</v>
      </c>
      <c r="V24" s="7">
        <v>22832000</v>
      </c>
      <c r="W24" s="6">
        <f t="shared" si="9"/>
        <v>0</v>
      </c>
      <c r="X24" s="7">
        <v>22834000</v>
      </c>
      <c r="Y24" s="6">
        <f t="shared" si="10"/>
        <v>0</v>
      </c>
    </row>
    <row r="25" spans="1:25" ht="16.5" hidden="1" customHeight="1" x14ac:dyDescent="0.25">
      <c r="A25" s="53" t="s">
        <v>70</v>
      </c>
      <c r="B25" s="53" t="s">
        <v>71</v>
      </c>
      <c r="C25" s="54">
        <f>VLOOKUP(A25,'[1]113年期末基金餘額(決算)'!$V$15:$W$351,2,FALSE)</f>
        <v>2557203</v>
      </c>
      <c r="D25" s="55">
        <f t="shared" si="11"/>
        <v>2557000</v>
      </c>
      <c r="E25" s="6">
        <v>-844000</v>
      </c>
      <c r="F25" s="6">
        <f>IF('[1]113年度各學校賸餘數'!K19&lt;0,0,ROUNDDOWN('[1]113年度各學校賸餘數'!K19,-3))</f>
        <v>1557000</v>
      </c>
      <c r="G25" s="6">
        <f>ROUNDDOWN('[1]113年度各學校賸餘數'!L19,-3)</f>
        <v>134000</v>
      </c>
      <c r="H25" s="6"/>
      <c r="I25" s="6">
        <f>'用途別(概算)'!AT23</f>
        <v>29515000</v>
      </c>
      <c r="J25" s="6">
        <f>'用途別(概算)'!AS23</f>
        <v>16000</v>
      </c>
      <c r="K25" s="6">
        <f t="shared" si="12"/>
        <v>29665000</v>
      </c>
      <c r="L25" s="6">
        <f t="shared" si="13"/>
        <v>27958000</v>
      </c>
      <c r="M25" s="6">
        <f t="shared" si="14"/>
        <v>27974000</v>
      </c>
      <c r="N25" s="6">
        <f t="shared" si="18"/>
        <v>-1691000</v>
      </c>
      <c r="O25" s="56">
        <f t="shared" si="19"/>
        <v>1713000</v>
      </c>
      <c r="P25" s="6">
        <f>O25+N25</f>
        <v>22000</v>
      </c>
      <c r="Q25" s="5" t="str">
        <f t="shared" si="16"/>
        <v/>
      </c>
      <c r="R25" s="6">
        <v>29515000</v>
      </c>
      <c r="S25" s="6">
        <f t="shared" si="17"/>
        <v>0</v>
      </c>
      <c r="T25" s="7">
        <v>29665000</v>
      </c>
      <c r="U25" s="6">
        <f t="shared" si="8"/>
        <v>0</v>
      </c>
      <c r="V25" s="7">
        <v>27958000</v>
      </c>
      <c r="W25" s="6">
        <f t="shared" si="9"/>
        <v>0</v>
      </c>
      <c r="X25" s="7">
        <v>27974000</v>
      </c>
      <c r="Y25" s="6">
        <f t="shared" si="10"/>
        <v>0</v>
      </c>
    </row>
    <row r="26" spans="1:25" ht="16.5" customHeight="1" x14ac:dyDescent="0.25">
      <c r="A26" s="53" t="s">
        <v>72</v>
      </c>
      <c r="B26" s="53" t="s">
        <v>73</v>
      </c>
      <c r="C26" s="54">
        <f>VLOOKUP(A26,'[1]113年期末基金餘額(決算)'!$V$15:$W$351,2,FALSE)</f>
        <v>3613618</v>
      </c>
      <c r="D26" s="55">
        <f t="shared" si="11"/>
        <v>3614000</v>
      </c>
      <c r="E26" s="6">
        <v>-994000</v>
      </c>
      <c r="F26" s="6">
        <f>IF('[1]113年度各學校賸餘數'!K20&lt;0,0,ROUNDDOWN('[1]113年度各學校賸餘數'!K20,-3))</f>
        <v>1810000</v>
      </c>
      <c r="G26" s="6">
        <f>ROUNDDOWN('[1]113年度各學校賸餘數'!L20,-3)</f>
        <v>309000</v>
      </c>
      <c r="H26" s="6"/>
      <c r="I26" s="6">
        <f>'用途別(概算)'!AT24</f>
        <v>37225000</v>
      </c>
      <c r="J26" s="6">
        <f>'用途別(概算)'!AS24</f>
        <v>15000</v>
      </c>
      <c r="K26" s="6">
        <f t="shared" si="12"/>
        <v>37549000</v>
      </c>
      <c r="L26" s="6">
        <f t="shared" si="13"/>
        <v>35415000</v>
      </c>
      <c r="M26" s="6">
        <f t="shared" si="14"/>
        <v>35430000</v>
      </c>
      <c r="N26" s="6">
        <f t="shared" si="18"/>
        <v>-2119000</v>
      </c>
      <c r="O26" s="56">
        <f t="shared" si="19"/>
        <v>2620000</v>
      </c>
      <c r="P26" s="6">
        <f t="shared" si="15"/>
        <v>501000</v>
      </c>
      <c r="Q26" s="5" t="str">
        <f t="shared" si="16"/>
        <v/>
      </c>
      <c r="R26" s="6">
        <v>34077000</v>
      </c>
      <c r="S26" s="6">
        <f t="shared" si="17"/>
        <v>3148000</v>
      </c>
      <c r="T26" s="7">
        <v>34401000</v>
      </c>
      <c r="U26" s="6">
        <f t="shared" si="8"/>
        <v>3148000</v>
      </c>
      <c r="V26" s="7">
        <v>32267000</v>
      </c>
      <c r="W26" s="6">
        <f t="shared" si="9"/>
        <v>3148000</v>
      </c>
      <c r="X26" s="7">
        <v>32282000</v>
      </c>
      <c r="Y26" s="6">
        <f t="shared" si="10"/>
        <v>3148000</v>
      </c>
    </row>
    <row r="27" spans="1:25" ht="16.5" customHeight="1" x14ac:dyDescent="0.25">
      <c r="A27" s="53" t="s">
        <v>74</v>
      </c>
      <c r="B27" s="53" t="s">
        <v>75</v>
      </c>
      <c r="C27" s="54">
        <f>VLOOKUP(A27,'[1]113年期末基金餘額(決算)'!$V$15:$W$351,2,FALSE)</f>
        <v>4122282</v>
      </c>
      <c r="D27" s="55">
        <f t="shared" si="11"/>
        <v>4122000</v>
      </c>
      <c r="E27" s="6">
        <v>-2329000</v>
      </c>
      <c r="F27" s="6">
        <f>IF('[1]113年度各學校賸餘數'!K21&lt;0,0,ROUNDDOWN('[1]113年度各學校賸餘數'!K21,-3))</f>
        <v>579000</v>
      </c>
      <c r="G27" s="6">
        <f>ROUNDDOWN('[1]113年度各學校賸餘數'!L21,-3)</f>
        <v>713000</v>
      </c>
      <c r="H27" s="6"/>
      <c r="I27" s="6">
        <f>'用途別(概算)'!AT25</f>
        <v>70879000</v>
      </c>
      <c r="J27" s="6">
        <f>'用途別(概算)'!AS25</f>
        <v>0</v>
      </c>
      <c r="K27" s="6">
        <f t="shared" si="12"/>
        <v>71592000</v>
      </c>
      <c r="L27" s="6">
        <f t="shared" si="13"/>
        <v>70300000</v>
      </c>
      <c r="M27" s="6">
        <f t="shared" si="14"/>
        <v>70300000</v>
      </c>
      <c r="N27" s="6">
        <f t="shared" si="18"/>
        <v>-1292000</v>
      </c>
      <c r="O27" s="56">
        <f t="shared" si="19"/>
        <v>1793000</v>
      </c>
      <c r="P27" s="6">
        <f t="shared" si="15"/>
        <v>501000</v>
      </c>
      <c r="Q27" s="5" t="str">
        <f t="shared" si="16"/>
        <v/>
      </c>
      <c r="R27" s="6">
        <v>69011000</v>
      </c>
      <c r="S27" s="6">
        <f t="shared" si="17"/>
        <v>1868000</v>
      </c>
      <c r="T27" s="7">
        <v>69724000</v>
      </c>
      <c r="U27" s="6">
        <f t="shared" si="8"/>
        <v>1868000</v>
      </c>
      <c r="V27" s="7">
        <v>68432000</v>
      </c>
      <c r="W27" s="6">
        <f t="shared" si="9"/>
        <v>1868000</v>
      </c>
      <c r="X27" s="7">
        <v>68432000</v>
      </c>
      <c r="Y27" s="6">
        <f t="shared" si="10"/>
        <v>1868000</v>
      </c>
    </row>
    <row r="28" spans="1:25" ht="16.5" hidden="1" customHeight="1" x14ac:dyDescent="0.25">
      <c r="A28" s="53" t="s">
        <v>76</v>
      </c>
      <c r="B28" s="53" t="s">
        <v>77</v>
      </c>
      <c r="C28" s="54">
        <f>VLOOKUP(A28,'[1]113年期末基金餘額(決算)'!$V$15:$W$351,2,FALSE)</f>
        <v>3541661</v>
      </c>
      <c r="D28" s="55">
        <f t="shared" si="11"/>
        <v>3542000</v>
      </c>
      <c r="E28" s="6">
        <v>-1458000</v>
      </c>
      <c r="F28" s="6">
        <f>IF('[1]113年度各學校賸餘數'!K22&lt;0,0,ROUNDDOWN('[1]113年度各學校賸餘數'!K22,-3))</f>
        <v>1541000</v>
      </c>
      <c r="G28" s="6">
        <f>ROUNDDOWN('[1]113年度各學校賸餘數'!L22,-3)</f>
        <v>491000</v>
      </c>
      <c r="H28" s="6"/>
      <c r="I28" s="6">
        <f>'用途別(概算)'!AT26</f>
        <v>29165000</v>
      </c>
      <c r="J28" s="6">
        <f>'用途別(概算)'!AS26</f>
        <v>0</v>
      </c>
      <c r="K28" s="6">
        <f t="shared" si="12"/>
        <v>29656000</v>
      </c>
      <c r="L28" s="6">
        <f t="shared" si="13"/>
        <v>27624000</v>
      </c>
      <c r="M28" s="6">
        <f t="shared" si="14"/>
        <v>27624000</v>
      </c>
      <c r="N28" s="6">
        <f t="shared" si="18"/>
        <v>-2032000</v>
      </c>
      <c r="O28" s="56">
        <f t="shared" si="19"/>
        <v>2084000</v>
      </c>
      <c r="P28" s="6">
        <f t="shared" si="15"/>
        <v>52000</v>
      </c>
      <c r="Q28" s="5" t="str">
        <f t="shared" si="16"/>
        <v/>
      </c>
      <c r="R28" s="6">
        <v>29165000</v>
      </c>
      <c r="S28" s="6">
        <f t="shared" si="17"/>
        <v>0</v>
      </c>
      <c r="T28" s="7">
        <v>29656000</v>
      </c>
      <c r="U28" s="6">
        <f t="shared" si="8"/>
        <v>0</v>
      </c>
      <c r="V28" s="7">
        <v>27624000</v>
      </c>
      <c r="W28" s="6">
        <f t="shared" si="9"/>
        <v>0</v>
      </c>
      <c r="X28" s="7">
        <v>27624000</v>
      </c>
      <c r="Y28" s="6">
        <f t="shared" si="10"/>
        <v>0</v>
      </c>
    </row>
    <row r="29" spans="1:25" ht="16.5" customHeight="1" x14ac:dyDescent="0.25">
      <c r="A29" s="53" t="s">
        <v>78</v>
      </c>
      <c r="B29" s="53" t="s">
        <v>79</v>
      </c>
      <c r="C29" s="54">
        <f>VLOOKUP(A29,'[1]113年期末基金餘額(決算)'!$V$15:$W$351,2,FALSE)</f>
        <v>1359599</v>
      </c>
      <c r="D29" s="55">
        <f t="shared" si="11"/>
        <v>1360000</v>
      </c>
      <c r="E29" s="6">
        <v>-847000</v>
      </c>
      <c r="F29" s="6">
        <f>IF('[1]113年度各學校賸餘數'!K23&lt;0,0,ROUNDDOWN('[1]113年度各學校賸餘數'!K23,-3))</f>
        <v>147000</v>
      </c>
      <c r="G29" s="6">
        <f>ROUNDDOWN('[1]113年度各學校賸餘數'!L23,-3)</f>
        <v>335000</v>
      </c>
      <c r="H29" s="6"/>
      <c r="I29" s="6">
        <f>'用途別(概算)'!AT27</f>
        <v>39976000</v>
      </c>
      <c r="J29" s="6">
        <f>'用途別(概算)'!AS27</f>
        <v>0</v>
      </c>
      <c r="K29" s="6">
        <f t="shared" si="12"/>
        <v>40311000</v>
      </c>
      <c r="L29" s="6">
        <f t="shared" si="13"/>
        <v>39829000</v>
      </c>
      <c r="M29" s="6">
        <f t="shared" si="14"/>
        <v>39829000</v>
      </c>
      <c r="N29" s="6">
        <f t="shared" si="18"/>
        <v>-482000</v>
      </c>
      <c r="O29" s="56">
        <f t="shared" si="19"/>
        <v>513000</v>
      </c>
      <c r="P29" s="6">
        <f t="shared" si="15"/>
        <v>31000</v>
      </c>
      <c r="Q29" s="5" t="str">
        <f t="shared" si="16"/>
        <v/>
      </c>
      <c r="R29" s="6">
        <v>38108000</v>
      </c>
      <c r="S29" s="6">
        <f t="shared" si="17"/>
        <v>1868000</v>
      </c>
      <c r="T29" s="7">
        <v>38443000</v>
      </c>
      <c r="U29" s="6">
        <f t="shared" si="8"/>
        <v>1868000</v>
      </c>
      <c r="V29" s="7">
        <v>37961000</v>
      </c>
      <c r="W29" s="6">
        <f t="shared" si="9"/>
        <v>1868000</v>
      </c>
      <c r="X29" s="7">
        <v>37961000</v>
      </c>
      <c r="Y29" s="6">
        <f t="shared" si="10"/>
        <v>1868000</v>
      </c>
    </row>
    <row r="30" spans="1:25" ht="16.5" customHeight="1" x14ac:dyDescent="0.25">
      <c r="A30" s="53" t="s">
        <v>80</v>
      </c>
      <c r="B30" s="53" t="s">
        <v>81</v>
      </c>
      <c r="C30" s="54">
        <f>VLOOKUP(A30,'[1]113年期末基金餘額(決算)'!$V$15:$W$351,2,FALSE)</f>
        <v>4517850</v>
      </c>
      <c r="D30" s="55">
        <f t="shared" si="11"/>
        <v>4518000</v>
      </c>
      <c r="E30" s="6">
        <v>-3746000</v>
      </c>
      <c r="F30" s="6">
        <f>IF('[1]113年度各學校賸餘數'!K24&lt;0,0,ROUNDDOWN('[1]113年度各學校賸餘數'!K24,-3))</f>
        <v>600000</v>
      </c>
      <c r="G30" s="6">
        <f>ROUNDDOWN('[1]113年度各學校賸餘數'!L24,-3)</f>
        <v>79000</v>
      </c>
      <c r="H30" s="6"/>
      <c r="I30" s="6">
        <f>'用途別(概算)'!AT28</f>
        <v>99881000</v>
      </c>
      <c r="J30" s="6">
        <f>'用途別(概算)'!AS28</f>
        <v>20000</v>
      </c>
      <c r="K30" s="6">
        <f t="shared" si="12"/>
        <v>99980000</v>
      </c>
      <c r="L30" s="6">
        <f t="shared" si="13"/>
        <v>99281000</v>
      </c>
      <c r="M30" s="6">
        <f t="shared" si="14"/>
        <v>99301000</v>
      </c>
      <c r="N30" s="6">
        <f t="shared" si="18"/>
        <v>-679000</v>
      </c>
      <c r="O30" s="56">
        <f t="shared" si="19"/>
        <v>772000</v>
      </c>
      <c r="P30" s="6">
        <f t="shared" si="15"/>
        <v>93000</v>
      </c>
      <c r="Q30" s="5" t="str">
        <f t="shared" si="16"/>
        <v/>
      </c>
      <c r="R30" s="6">
        <v>97002000</v>
      </c>
      <c r="S30" s="6">
        <f t="shared" si="17"/>
        <v>2879000</v>
      </c>
      <c r="T30" s="7">
        <v>97101000</v>
      </c>
      <c r="U30" s="6">
        <f t="shared" si="8"/>
        <v>2879000</v>
      </c>
      <c r="V30" s="7">
        <v>96402000</v>
      </c>
      <c r="W30" s="6">
        <f t="shared" si="9"/>
        <v>2879000</v>
      </c>
      <c r="X30" s="7">
        <v>96422000</v>
      </c>
      <c r="Y30" s="6">
        <f t="shared" si="10"/>
        <v>2879000</v>
      </c>
    </row>
    <row r="31" spans="1:25" ht="16.5" hidden="1" customHeight="1" x14ac:dyDescent="0.25">
      <c r="A31" s="53" t="s">
        <v>82</v>
      </c>
      <c r="B31" s="53" t="s">
        <v>83</v>
      </c>
      <c r="C31" s="54">
        <f>VLOOKUP(A31,'[1]113年期末基金餘額(決算)'!$V$15:$W$351,2,FALSE)</f>
        <v>9093221</v>
      </c>
      <c r="D31" s="55">
        <f t="shared" si="11"/>
        <v>9093000</v>
      </c>
      <c r="E31" s="6">
        <v>-7229000</v>
      </c>
      <c r="F31" s="6">
        <f>IF('[1]113年度各學校賸餘數'!K25&lt;0,0,ROUNDDOWN('[1]113年度各學校賸餘數'!K25,-3))</f>
        <v>1169000</v>
      </c>
      <c r="G31" s="6">
        <f>ROUNDDOWN('[1]113年度各學校賸餘數'!L25,-3)</f>
        <v>645000</v>
      </c>
      <c r="H31" s="6"/>
      <c r="I31" s="6">
        <f>'用途別(概算)'!AT29</f>
        <v>109204000</v>
      </c>
      <c r="J31" s="6">
        <f>'用途別(概算)'!AS29</f>
        <v>35000</v>
      </c>
      <c r="K31" s="6">
        <f t="shared" si="12"/>
        <v>109884000</v>
      </c>
      <c r="L31" s="6">
        <f t="shared" si="13"/>
        <v>108035000</v>
      </c>
      <c r="M31" s="6">
        <f t="shared" si="14"/>
        <v>108070000</v>
      </c>
      <c r="N31" s="6">
        <f t="shared" si="18"/>
        <v>-1814000</v>
      </c>
      <c r="O31" s="56">
        <f t="shared" si="19"/>
        <v>1864000</v>
      </c>
      <c r="P31" s="6">
        <f t="shared" si="15"/>
        <v>50000</v>
      </c>
      <c r="Q31" s="5" t="str">
        <f t="shared" si="16"/>
        <v/>
      </c>
      <c r="R31" s="6">
        <v>109204000</v>
      </c>
      <c r="S31" s="6">
        <f t="shared" si="17"/>
        <v>0</v>
      </c>
      <c r="T31" s="7">
        <v>109884000</v>
      </c>
      <c r="U31" s="6">
        <f t="shared" si="8"/>
        <v>0</v>
      </c>
      <c r="V31" s="7">
        <v>108035000</v>
      </c>
      <c r="W31" s="6">
        <f t="shared" si="9"/>
        <v>0</v>
      </c>
      <c r="X31" s="7">
        <v>108070000</v>
      </c>
      <c r="Y31" s="6">
        <f t="shared" si="10"/>
        <v>0</v>
      </c>
    </row>
    <row r="32" spans="1:25" ht="16.5" hidden="1" customHeight="1" x14ac:dyDescent="0.25">
      <c r="A32" s="53" t="s">
        <v>84</v>
      </c>
      <c r="B32" s="53" t="s">
        <v>85</v>
      </c>
      <c r="C32" s="54">
        <f>VLOOKUP(A32,'[1]113年期末基金餘額(決算)'!$V$15:$W$351,2,FALSE)</f>
        <v>962191</v>
      </c>
      <c r="D32" s="55">
        <f t="shared" si="11"/>
        <v>962000</v>
      </c>
      <c r="E32" s="6">
        <v>-720000</v>
      </c>
      <c r="F32" s="6">
        <f>IF('[1]113年度各學校賸餘數'!K26&lt;0,0,ROUNDDOWN('[1]113年度各學校賸餘數'!K26,-3))</f>
        <v>49000</v>
      </c>
      <c r="G32" s="6">
        <f>ROUNDDOWN('[1]113年度各學校賸餘數'!L26,-3)</f>
        <v>87000</v>
      </c>
      <c r="H32" s="6"/>
      <c r="I32" s="6">
        <f>'用途別(概算)'!AT30</f>
        <v>26084000</v>
      </c>
      <c r="J32" s="6">
        <f>'用途別(概算)'!AS30</f>
        <v>0</v>
      </c>
      <c r="K32" s="6">
        <f t="shared" si="12"/>
        <v>26171000</v>
      </c>
      <c r="L32" s="6">
        <f t="shared" si="13"/>
        <v>26035000</v>
      </c>
      <c r="M32" s="6">
        <f t="shared" si="14"/>
        <v>26035000</v>
      </c>
      <c r="N32" s="6">
        <f t="shared" si="18"/>
        <v>-136000</v>
      </c>
      <c r="O32" s="56">
        <f t="shared" si="19"/>
        <v>242000</v>
      </c>
      <c r="P32" s="6">
        <f t="shared" si="15"/>
        <v>106000</v>
      </c>
      <c r="Q32" s="5" t="str">
        <f t="shared" si="16"/>
        <v/>
      </c>
      <c r="R32" s="6">
        <v>26084000</v>
      </c>
      <c r="S32" s="6">
        <f t="shared" si="17"/>
        <v>0</v>
      </c>
      <c r="T32" s="7">
        <v>26171000</v>
      </c>
      <c r="U32" s="6">
        <f t="shared" si="8"/>
        <v>0</v>
      </c>
      <c r="V32" s="7">
        <v>26035000</v>
      </c>
      <c r="W32" s="6">
        <f t="shared" si="9"/>
        <v>0</v>
      </c>
      <c r="X32" s="7">
        <v>26035000</v>
      </c>
      <c r="Y32" s="6">
        <f t="shared" si="10"/>
        <v>0</v>
      </c>
    </row>
    <row r="33" spans="1:27" ht="16.5" hidden="1" customHeight="1" x14ac:dyDescent="0.25">
      <c r="A33" s="53" t="s">
        <v>86</v>
      </c>
      <c r="B33" s="53" t="s">
        <v>87</v>
      </c>
      <c r="C33" s="54">
        <f>VLOOKUP(A33,'[1]113年期末基金餘額(決算)'!$V$15:$W$351,2,FALSE)</f>
        <v>1982470</v>
      </c>
      <c r="D33" s="55">
        <f t="shared" si="11"/>
        <v>1982000</v>
      </c>
      <c r="E33" s="6">
        <v>-1181000</v>
      </c>
      <c r="F33" s="6">
        <f>IF('[1]113年度各學校賸餘數'!K27&lt;0,0,ROUNDDOWN('[1]113年度各學校賸餘數'!K27,-3))</f>
        <v>672000</v>
      </c>
      <c r="G33" s="6">
        <f>ROUNDDOWN('[1]113年度各學校賸餘數'!L27,-3)</f>
        <v>108000</v>
      </c>
      <c r="H33" s="6"/>
      <c r="I33" s="6">
        <f>'用途別(概算)'!AT31</f>
        <v>22517000</v>
      </c>
      <c r="J33" s="6">
        <f>'用途別(概算)'!AS31</f>
        <v>80000</v>
      </c>
      <c r="K33" s="6">
        <f t="shared" si="12"/>
        <v>22705000</v>
      </c>
      <c r="L33" s="6">
        <f t="shared" si="13"/>
        <v>21845000</v>
      </c>
      <c r="M33" s="6">
        <f t="shared" si="14"/>
        <v>21925000</v>
      </c>
      <c r="N33" s="6">
        <f t="shared" si="18"/>
        <v>-780000</v>
      </c>
      <c r="O33" s="56">
        <f t="shared" si="19"/>
        <v>801000</v>
      </c>
      <c r="P33" s="6">
        <f t="shared" si="15"/>
        <v>21000</v>
      </c>
      <c r="Q33" s="5" t="str">
        <f t="shared" si="16"/>
        <v/>
      </c>
      <c r="R33" s="6">
        <v>22517000</v>
      </c>
      <c r="S33" s="6">
        <f t="shared" si="17"/>
        <v>0</v>
      </c>
      <c r="T33" s="7">
        <v>22705000</v>
      </c>
      <c r="U33" s="6">
        <f t="shared" si="8"/>
        <v>0</v>
      </c>
      <c r="V33" s="7">
        <v>21845000</v>
      </c>
      <c r="W33" s="6">
        <f t="shared" si="9"/>
        <v>0</v>
      </c>
      <c r="X33" s="7">
        <v>21925000</v>
      </c>
      <c r="Y33" s="6">
        <f t="shared" si="10"/>
        <v>0</v>
      </c>
    </row>
    <row r="34" spans="1:27" s="1" customFormat="1" ht="16.5" hidden="1" customHeight="1" x14ac:dyDescent="0.25">
      <c r="A34" s="53" t="s">
        <v>88</v>
      </c>
      <c r="B34" s="53" t="s">
        <v>89</v>
      </c>
      <c r="C34" s="54">
        <f>VLOOKUP(A34,'[1]113年期末基金餘額(決算)'!$V$15:$W$351,2,FALSE)</f>
        <v>9305828</v>
      </c>
      <c r="D34" s="55">
        <f t="shared" si="11"/>
        <v>9306000</v>
      </c>
      <c r="E34" s="6">
        <v>-4443000</v>
      </c>
      <c r="F34" s="6">
        <f>IF('[1]113年度各學校賸餘數'!K28&lt;0,0,ROUNDDOWN('[1]113年度各學校賸餘數'!K28,-3))</f>
        <v>3825000</v>
      </c>
      <c r="G34" s="6">
        <f>ROUNDDOWN('[1]113年度各學校賸餘數'!L28,-3)</f>
        <v>536000</v>
      </c>
      <c r="H34" s="6"/>
      <c r="I34" s="6">
        <f>'用途別(概算)'!AT32</f>
        <v>27252000</v>
      </c>
      <c r="J34" s="6">
        <f>'用途別(概算)'!AS32</f>
        <v>0</v>
      </c>
      <c r="K34" s="6">
        <f t="shared" si="12"/>
        <v>27788000</v>
      </c>
      <c r="L34" s="6">
        <f t="shared" si="13"/>
        <v>23427000</v>
      </c>
      <c r="M34" s="6">
        <f t="shared" si="14"/>
        <v>23427000</v>
      </c>
      <c r="N34" s="6">
        <f t="shared" si="18"/>
        <v>-4361000</v>
      </c>
      <c r="O34" s="56">
        <f t="shared" si="19"/>
        <v>4863000</v>
      </c>
      <c r="P34" s="6">
        <f t="shared" si="15"/>
        <v>502000</v>
      </c>
      <c r="Q34" s="5" t="str">
        <f t="shared" si="16"/>
        <v/>
      </c>
      <c r="R34" s="6">
        <v>27252000</v>
      </c>
      <c r="S34" s="6">
        <f t="shared" si="17"/>
        <v>0</v>
      </c>
      <c r="T34" s="7">
        <v>27788000</v>
      </c>
      <c r="U34" s="6">
        <f t="shared" si="8"/>
        <v>0</v>
      </c>
      <c r="V34" s="7">
        <v>23427000</v>
      </c>
      <c r="W34" s="6">
        <f t="shared" si="9"/>
        <v>0</v>
      </c>
      <c r="X34" s="7">
        <v>23427000</v>
      </c>
      <c r="Y34" s="6">
        <f t="shared" si="10"/>
        <v>0</v>
      </c>
    </row>
    <row r="35" spans="1:27" ht="16.5" hidden="1" customHeight="1" x14ac:dyDescent="0.25">
      <c r="A35" s="53" t="s">
        <v>90</v>
      </c>
      <c r="B35" s="53" t="s">
        <v>91</v>
      </c>
      <c r="C35" s="54">
        <f>VLOOKUP(A35,'[1]113年期末基金餘額(決算)'!$V$15:$W$351,2,FALSE)</f>
        <v>4297597</v>
      </c>
      <c r="D35" s="55">
        <f t="shared" si="11"/>
        <v>4298000</v>
      </c>
      <c r="E35" s="6">
        <v>-1798000</v>
      </c>
      <c r="F35" s="6">
        <f>IF('[1]113年度各學校賸餘數'!K29&lt;0,0,ROUNDDOWN('[1]113年度各學校賸餘數'!K29,-3))</f>
        <v>2051000</v>
      </c>
      <c r="G35" s="6">
        <f>ROUNDDOWN('[1]113年度各學校賸餘數'!L29,-3)</f>
        <v>354000</v>
      </c>
      <c r="H35" s="6"/>
      <c r="I35" s="6">
        <f>'用途別(概算)'!AT33</f>
        <v>20423000</v>
      </c>
      <c r="J35" s="6">
        <f>'用途別(概算)'!AS33</f>
        <v>0</v>
      </c>
      <c r="K35" s="6">
        <f t="shared" si="12"/>
        <v>20777000</v>
      </c>
      <c r="L35" s="6">
        <f t="shared" si="13"/>
        <v>18372000</v>
      </c>
      <c r="M35" s="6">
        <f t="shared" si="14"/>
        <v>18372000</v>
      </c>
      <c r="N35" s="6">
        <f t="shared" si="18"/>
        <v>-2405000</v>
      </c>
      <c r="O35" s="56">
        <f t="shared" si="19"/>
        <v>2500000</v>
      </c>
      <c r="P35" s="6">
        <f t="shared" si="15"/>
        <v>95000</v>
      </c>
      <c r="Q35" s="5" t="str">
        <f t="shared" si="16"/>
        <v/>
      </c>
      <c r="R35" s="6">
        <v>20423000</v>
      </c>
      <c r="S35" s="6">
        <f t="shared" si="17"/>
        <v>0</v>
      </c>
      <c r="T35" s="7">
        <v>20777000</v>
      </c>
      <c r="U35" s="6">
        <f t="shared" si="8"/>
        <v>0</v>
      </c>
      <c r="V35" s="7">
        <v>18372000</v>
      </c>
      <c r="W35" s="6">
        <f t="shared" si="9"/>
        <v>0</v>
      </c>
      <c r="X35" s="7">
        <v>18372000</v>
      </c>
      <c r="Y35" s="6">
        <f t="shared" si="10"/>
        <v>0</v>
      </c>
    </row>
    <row r="36" spans="1:27" ht="16.5" customHeight="1" x14ac:dyDescent="0.25">
      <c r="A36" s="53" t="s">
        <v>92</v>
      </c>
      <c r="B36" s="53" t="s">
        <v>93</v>
      </c>
      <c r="C36" s="54">
        <f>VLOOKUP(A36,'[1]113年期末基金餘額(決算)'!$V$15:$W$351,2,FALSE)</f>
        <v>7104561</v>
      </c>
      <c r="D36" s="55">
        <f t="shared" si="11"/>
        <v>7105000</v>
      </c>
      <c r="E36" s="6">
        <v>-4314000</v>
      </c>
      <c r="F36" s="6">
        <f>IF('[1]113年度各學校賸餘數'!K30&lt;0,0,ROUNDDOWN('[1]113年度各學校賸餘數'!K30,-3))</f>
        <v>2136000</v>
      </c>
      <c r="G36" s="6">
        <f>ROUNDDOWN('[1]113年度各學校賸餘數'!L30,-3)</f>
        <v>635000</v>
      </c>
      <c r="H36" s="6"/>
      <c r="I36" s="6">
        <f>'用途別(概算)'!AT34</f>
        <v>54255000</v>
      </c>
      <c r="J36" s="6">
        <f>'用途別(概算)'!AS34</f>
        <v>20000</v>
      </c>
      <c r="K36" s="6">
        <f t="shared" si="12"/>
        <v>54910000</v>
      </c>
      <c r="L36" s="6">
        <f t="shared" si="13"/>
        <v>52119000</v>
      </c>
      <c r="M36" s="6">
        <f t="shared" si="14"/>
        <v>52139000</v>
      </c>
      <c r="N36" s="6">
        <f t="shared" si="18"/>
        <v>-2771000</v>
      </c>
      <c r="O36" s="56">
        <f t="shared" si="19"/>
        <v>2791000</v>
      </c>
      <c r="P36" s="6">
        <f t="shared" si="15"/>
        <v>20000</v>
      </c>
      <c r="Q36" s="5" t="str">
        <f t="shared" si="16"/>
        <v/>
      </c>
      <c r="R36" s="6">
        <v>52817000</v>
      </c>
      <c r="S36" s="6">
        <f t="shared" si="17"/>
        <v>1438000</v>
      </c>
      <c r="T36" s="7">
        <v>53472000</v>
      </c>
      <c r="U36" s="6">
        <f t="shared" si="8"/>
        <v>1438000</v>
      </c>
      <c r="V36" s="7">
        <v>50681000</v>
      </c>
      <c r="W36" s="6">
        <f t="shared" si="9"/>
        <v>1438000</v>
      </c>
      <c r="X36" s="7">
        <v>50701000</v>
      </c>
      <c r="Y36" s="6">
        <f t="shared" si="10"/>
        <v>1438000</v>
      </c>
    </row>
    <row r="37" spans="1:27" ht="16.5" customHeight="1" x14ac:dyDescent="0.25">
      <c r="A37" s="53" t="s">
        <v>94</v>
      </c>
      <c r="B37" s="53" t="s">
        <v>95</v>
      </c>
      <c r="C37" s="54">
        <f>VLOOKUP(A37,'[1]113年期末基金餘額(決算)'!$V$15:$W$351,2,FALSE)</f>
        <v>1380137</v>
      </c>
      <c r="D37" s="55">
        <f t="shared" si="11"/>
        <v>1380000</v>
      </c>
      <c r="E37" s="6">
        <v>-641000</v>
      </c>
      <c r="F37" s="6">
        <f>IF('[1]113年度各學校賸餘數'!K31&lt;0,0,ROUNDDOWN('[1]113年度各學校賸餘數'!K31,-3))</f>
        <v>396000</v>
      </c>
      <c r="G37" s="6">
        <f>ROUNDDOWN('[1]113年度各學校賸餘數'!L31,-3)</f>
        <v>181000</v>
      </c>
      <c r="H37" s="6"/>
      <c r="I37" s="6">
        <f>'用途別(概算)'!AT35</f>
        <v>67326000</v>
      </c>
      <c r="J37" s="6">
        <f>'用途別(概算)'!AS35</f>
        <v>4000</v>
      </c>
      <c r="K37" s="6">
        <f t="shared" si="12"/>
        <v>67511000</v>
      </c>
      <c r="L37" s="6">
        <f t="shared" si="13"/>
        <v>66930000</v>
      </c>
      <c r="M37" s="6">
        <f t="shared" si="14"/>
        <v>66934000</v>
      </c>
      <c r="N37" s="6">
        <f t="shared" si="18"/>
        <v>-577000</v>
      </c>
      <c r="O37" s="56">
        <f t="shared" si="19"/>
        <v>739000</v>
      </c>
      <c r="P37" s="6">
        <f t="shared" si="15"/>
        <v>162000</v>
      </c>
      <c r="Q37" s="5" t="str">
        <f t="shared" si="16"/>
        <v/>
      </c>
      <c r="R37" s="6">
        <v>63590000</v>
      </c>
      <c r="S37" s="6">
        <f t="shared" si="17"/>
        <v>3736000</v>
      </c>
      <c r="T37" s="7">
        <v>63775000</v>
      </c>
      <c r="U37" s="6">
        <f t="shared" si="8"/>
        <v>3736000</v>
      </c>
      <c r="V37" s="7">
        <v>63194000</v>
      </c>
      <c r="W37" s="6">
        <f t="shared" si="9"/>
        <v>3736000</v>
      </c>
      <c r="X37" s="7">
        <v>63198000</v>
      </c>
      <c r="Y37" s="6">
        <f t="shared" si="10"/>
        <v>3736000</v>
      </c>
    </row>
    <row r="38" spans="1:27" ht="16.5" hidden="1" customHeight="1" x14ac:dyDescent="0.25">
      <c r="A38" s="53" t="s">
        <v>96</v>
      </c>
      <c r="B38" s="53" t="s">
        <v>97</v>
      </c>
      <c r="C38" s="54">
        <f>VLOOKUP(A38,'[1]113年期末基金餘額(決算)'!$V$15:$W$351,2,FALSE)</f>
        <v>1612692</v>
      </c>
      <c r="D38" s="55">
        <f t="shared" si="11"/>
        <v>1613000</v>
      </c>
      <c r="E38" s="6">
        <v>-1000000</v>
      </c>
      <c r="F38" s="6">
        <f>IF('[1]113年度各學校賸餘數'!K32&lt;0,0,ROUNDDOWN('[1]113年度各學校賸餘數'!K32,-3))</f>
        <v>278000</v>
      </c>
      <c r="G38" s="6">
        <f>ROUNDDOWN('[1]113年度各學校賸餘數'!L32,-3)</f>
        <v>15000</v>
      </c>
      <c r="H38" s="6"/>
      <c r="I38" s="6">
        <f>'用途別(概算)'!AT36</f>
        <v>28665000</v>
      </c>
      <c r="J38" s="6">
        <f>'用途別(概算)'!AS36</f>
        <v>0</v>
      </c>
      <c r="K38" s="6">
        <f t="shared" si="12"/>
        <v>28680000</v>
      </c>
      <c r="L38" s="6">
        <f t="shared" si="13"/>
        <v>28387000</v>
      </c>
      <c r="M38" s="6">
        <f t="shared" si="14"/>
        <v>28387000</v>
      </c>
      <c r="N38" s="6">
        <f t="shared" si="18"/>
        <v>-293000</v>
      </c>
      <c r="O38" s="56">
        <f t="shared" si="19"/>
        <v>613000</v>
      </c>
      <c r="P38" s="6">
        <f t="shared" si="15"/>
        <v>320000</v>
      </c>
      <c r="Q38" s="5" t="str">
        <f t="shared" si="16"/>
        <v/>
      </c>
      <c r="R38" s="6">
        <v>28665000</v>
      </c>
      <c r="S38" s="6">
        <f t="shared" si="17"/>
        <v>0</v>
      </c>
      <c r="T38" s="7">
        <v>28680000</v>
      </c>
      <c r="U38" s="6">
        <f t="shared" si="8"/>
        <v>0</v>
      </c>
      <c r="V38" s="7">
        <v>28387000</v>
      </c>
      <c r="W38" s="6">
        <f t="shared" si="9"/>
        <v>0</v>
      </c>
      <c r="X38" s="7">
        <v>28387000</v>
      </c>
      <c r="Y38" s="6">
        <f t="shared" si="10"/>
        <v>0</v>
      </c>
    </row>
    <row r="39" spans="1:27" ht="16.5" customHeight="1" x14ac:dyDescent="0.25">
      <c r="A39" s="53" t="s">
        <v>98</v>
      </c>
      <c r="B39" s="53" t="s">
        <v>99</v>
      </c>
      <c r="C39" s="54">
        <f>VLOOKUP(A39,'[1]113年期末基金餘額(決算)'!$V$15:$W$351,2,FALSE)</f>
        <v>2233512</v>
      </c>
      <c r="D39" s="55">
        <f t="shared" si="11"/>
        <v>2234000</v>
      </c>
      <c r="E39" s="6">
        <v>-1222000</v>
      </c>
      <c r="F39" s="6">
        <f>IF('[1]113年度各學校賸餘數'!K33&lt;0,0,ROUNDDOWN('[1]113年度各學校賸餘數'!K33,-3))</f>
        <v>641000</v>
      </c>
      <c r="G39" s="6">
        <f>ROUNDDOWN('[1]113年度各學校賸餘數'!L33,-3)</f>
        <v>198000</v>
      </c>
      <c r="H39" s="6"/>
      <c r="I39" s="6">
        <f>'用途別(概算)'!AT37</f>
        <v>37404000</v>
      </c>
      <c r="J39" s="6">
        <f>'用途別(概算)'!AS37</f>
        <v>0</v>
      </c>
      <c r="K39" s="6">
        <f t="shared" si="12"/>
        <v>37602000</v>
      </c>
      <c r="L39" s="6">
        <f t="shared" si="13"/>
        <v>36763000</v>
      </c>
      <c r="M39" s="6">
        <f t="shared" si="14"/>
        <v>36763000</v>
      </c>
      <c r="N39" s="6">
        <f t="shared" si="18"/>
        <v>-839000</v>
      </c>
      <c r="O39" s="56">
        <f t="shared" si="19"/>
        <v>1012000</v>
      </c>
      <c r="P39" s="6">
        <f t="shared" si="15"/>
        <v>173000</v>
      </c>
      <c r="Q39" s="5" t="str">
        <f t="shared" si="16"/>
        <v/>
      </c>
      <c r="R39" s="6">
        <v>35536000</v>
      </c>
      <c r="S39" s="6">
        <f t="shared" si="17"/>
        <v>1868000</v>
      </c>
      <c r="T39" s="7">
        <v>35734000</v>
      </c>
      <c r="U39" s="6">
        <f t="shared" si="8"/>
        <v>1868000</v>
      </c>
      <c r="V39" s="7">
        <v>34895000</v>
      </c>
      <c r="W39" s="6">
        <f t="shared" si="9"/>
        <v>1868000</v>
      </c>
      <c r="X39" s="7">
        <v>34895000</v>
      </c>
      <c r="Y39" s="6">
        <f t="shared" si="10"/>
        <v>1868000</v>
      </c>
    </row>
    <row r="40" spans="1:27" s="65" customFormat="1" ht="16.5" hidden="1" customHeight="1" x14ac:dyDescent="0.3">
      <c r="A40" s="58" t="s">
        <v>100</v>
      </c>
      <c r="B40" s="58" t="s">
        <v>101</v>
      </c>
      <c r="C40" s="59">
        <f>VLOOKUP(A40,'[1]113年期末基金餘額(決算)'!$V$15:$W$351,2,FALSE)</f>
        <v>1536589</v>
      </c>
      <c r="D40" s="60">
        <f t="shared" si="11"/>
        <v>1537000</v>
      </c>
      <c r="E40" s="61">
        <v>-1068000</v>
      </c>
      <c r="F40" s="61">
        <f>IF('[1]113年度各學校賸餘數'!K34&lt;0,0,ROUNDDOWN('[1]113年度各學校賸餘數'!K34,-3))</f>
        <v>228000</v>
      </c>
      <c r="G40" s="61">
        <f>ROUNDDOWN('[1]113年度各學校賸餘數'!L34,-3)</f>
        <v>75000</v>
      </c>
      <c r="H40" s="61"/>
      <c r="I40" s="61">
        <f>'用途別(概算)'!AT38</f>
        <v>75522000</v>
      </c>
      <c r="J40" s="61">
        <f>'用途別(概算)'!AS38</f>
        <v>210000</v>
      </c>
      <c r="K40" s="61">
        <f t="shared" si="12"/>
        <v>75807000</v>
      </c>
      <c r="L40" s="61">
        <f t="shared" si="13"/>
        <v>75294000</v>
      </c>
      <c r="M40" s="61">
        <f t="shared" si="14"/>
        <v>75504000</v>
      </c>
      <c r="N40" s="61">
        <f t="shared" si="18"/>
        <v>-303000</v>
      </c>
      <c r="O40" s="62">
        <f t="shared" si="19"/>
        <v>469000</v>
      </c>
      <c r="P40" s="61">
        <f t="shared" si="15"/>
        <v>166000</v>
      </c>
      <c r="Q40" s="63" t="str">
        <f t="shared" si="16"/>
        <v/>
      </c>
      <c r="R40" s="6">
        <v>75522000</v>
      </c>
      <c r="S40" s="6">
        <f t="shared" si="17"/>
        <v>0</v>
      </c>
      <c r="T40" s="7">
        <v>75807000</v>
      </c>
      <c r="U40" s="6">
        <f t="shared" si="8"/>
        <v>0</v>
      </c>
      <c r="V40" s="7">
        <v>75294000</v>
      </c>
      <c r="W40" s="6">
        <f t="shared" si="9"/>
        <v>0</v>
      </c>
      <c r="X40" s="7">
        <v>75504000</v>
      </c>
      <c r="Y40" s="6">
        <f t="shared" si="10"/>
        <v>0</v>
      </c>
      <c r="Z40" s="64"/>
      <c r="AA40" s="64"/>
    </row>
    <row r="41" spans="1:27" ht="16.5" hidden="1" customHeight="1" x14ac:dyDescent="0.25">
      <c r="A41" s="66" t="s">
        <v>102</v>
      </c>
      <c r="B41" s="67" t="s">
        <v>103</v>
      </c>
      <c r="C41" s="68">
        <f>VLOOKUP(A41,'[1]113年期末基金餘額(決算)'!$V$15:$W$351,2,FALSE)</f>
        <v>8148253</v>
      </c>
      <c r="D41" s="69">
        <f t="shared" si="11"/>
        <v>8148000</v>
      </c>
      <c r="E41" s="70">
        <v>-5838000</v>
      </c>
      <c r="F41" s="70">
        <f>IF('[1]113年度各學校賸餘數'!K35&lt;0,0,ROUNDDOWN('[1]113年度各學校賸餘數'!K35,-3))</f>
        <v>638000</v>
      </c>
      <c r="G41" s="70">
        <f>ROUNDDOWN('[1]113年度各學校賸餘數'!L35,-3)</f>
        <v>1548000</v>
      </c>
      <c r="H41" s="70"/>
      <c r="I41" s="70">
        <f>'用途別(概算)'!AT39</f>
        <v>147641000</v>
      </c>
      <c r="J41" s="70">
        <f>'用途別(概算)'!AS39</f>
        <v>40000</v>
      </c>
      <c r="K41" s="70">
        <f t="shared" si="12"/>
        <v>149229000</v>
      </c>
      <c r="L41" s="70">
        <f t="shared" si="13"/>
        <v>147003000</v>
      </c>
      <c r="M41" s="70">
        <f t="shared" si="14"/>
        <v>147043000</v>
      </c>
      <c r="N41" s="70">
        <f t="shared" si="18"/>
        <v>-2186000</v>
      </c>
      <c r="O41" s="71">
        <f t="shared" si="19"/>
        <v>2310000</v>
      </c>
      <c r="P41" s="70">
        <f t="shared" si="15"/>
        <v>124000</v>
      </c>
      <c r="Q41" s="5" t="str">
        <f t="shared" si="16"/>
        <v/>
      </c>
      <c r="R41" s="6">
        <v>147641000</v>
      </c>
      <c r="S41" s="6">
        <f>I41-R41</f>
        <v>0</v>
      </c>
      <c r="T41" s="7">
        <v>149229000</v>
      </c>
      <c r="U41" s="6">
        <f t="shared" si="8"/>
        <v>0</v>
      </c>
      <c r="V41" s="7">
        <v>147003000</v>
      </c>
      <c r="W41" s="6">
        <f t="shared" si="9"/>
        <v>0</v>
      </c>
      <c r="X41" s="7">
        <v>147043000</v>
      </c>
      <c r="Y41" s="6">
        <f t="shared" si="10"/>
        <v>0</v>
      </c>
    </row>
    <row r="42" spans="1:27" ht="16.5" hidden="1" customHeight="1" x14ac:dyDescent="0.25">
      <c r="A42" s="72" t="s">
        <v>104</v>
      </c>
      <c r="B42" s="73" t="s">
        <v>105</v>
      </c>
      <c r="C42" s="54">
        <f>VLOOKUP(A42,'[1]113年期末基金餘額(決算)'!$V$15:$W$351,2,FALSE)</f>
        <v>1819474</v>
      </c>
      <c r="D42" s="55">
        <f t="shared" si="11"/>
        <v>1819000</v>
      </c>
      <c r="E42" s="6">
        <v>-1395000</v>
      </c>
      <c r="F42" s="6">
        <f>IF('[1]113年度各學校賸餘數'!K36&lt;0,0,ROUNDDOWN('[1]113年度各學校賸餘數'!K36,-3))</f>
        <v>231000</v>
      </c>
      <c r="G42" s="6">
        <f>ROUNDDOWN('[1]113年度各學校賸餘數'!L36,-3)</f>
        <v>140000</v>
      </c>
      <c r="H42" s="6"/>
      <c r="I42" s="6">
        <f>'用途別(概算)'!AT40</f>
        <v>125538000</v>
      </c>
      <c r="J42" s="6">
        <f>'用途別(概算)'!AS40</f>
        <v>50000</v>
      </c>
      <c r="K42" s="6">
        <f t="shared" si="12"/>
        <v>125728000</v>
      </c>
      <c r="L42" s="6">
        <f t="shared" si="13"/>
        <v>125307000</v>
      </c>
      <c r="M42" s="6">
        <f t="shared" si="14"/>
        <v>125357000</v>
      </c>
      <c r="N42" s="6">
        <f t="shared" si="18"/>
        <v>-371000</v>
      </c>
      <c r="O42" s="56">
        <f t="shared" si="19"/>
        <v>424000</v>
      </c>
      <c r="P42" s="6">
        <f t="shared" si="15"/>
        <v>53000</v>
      </c>
      <c r="Q42" s="5" t="str">
        <f t="shared" si="16"/>
        <v/>
      </c>
      <c r="R42" s="6">
        <v>125538000</v>
      </c>
      <c r="S42" s="6">
        <f t="shared" ref="S42:S105" si="20">I42-R42</f>
        <v>0</v>
      </c>
      <c r="T42" s="7">
        <v>125728000</v>
      </c>
      <c r="U42" s="6">
        <f t="shared" si="8"/>
        <v>0</v>
      </c>
      <c r="V42" s="7">
        <v>125307000</v>
      </c>
      <c r="W42" s="6">
        <f t="shared" si="9"/>
        <v>0</v>
      </c>
      <c r="X42" s="7">
        <v>125357000</v>
      </c>
      <c r="Y42" s="6">
        <f t="shared" si="10"/>
        <v>0</v>
      </c>
    </row>
    <row r="43" spans="1:27" ht="16.5" hidden="1" customHeight="1" x14ac:dyDescent="0.25">
      <c r="A43" s="72" t="s">
        <v>106</v>
      </c>
      <c r="B43" s="73" t="s">
        <v>107</v>
      </c>
      <c r="C43" s="54">
        <f>VLOOKUP(A43,'[1]113年期末基金餘額(決算)'!$V$15:$W$351,2,FALSE)</f>
        <v>1352296</v>
      </c>
      <c r="D43" s="55">
        <f t="shared" si="11"/>
        <v>1352000</v>
      </c>
      <c r="E43" s="6">
        <v>-682000</v>
      </c>
      <c r="F43" s="6">
        <f>IF('[1]113年度各學校賸餘數'!K37&lt;0,0,ROUNDDOWN('[1]113年度各學校賸餘數'!K37,-3))</f>
        <v>168000</v>
      </c>
      <c r="G43" s="6">
        <f>ROUNDDOWN('[1]113年度各學校賸餘數'!L37,-3)</f>
        <v>461000</v>
      </c>
      <c r="H43" s="6"/>
      <c r="I43" s="6">
        <f>'用途別(概算)'!AT41</f>
        <v>54387000</v>
      </c>
      <c r="J43" s="6">
        <f>'用途別(概算)'!AS41</f>
        <v>60000</v>
      </c>
      <c r="K43" s="6">
        <f t="shared" si="12"/>
        <v>54908000</v>
      </c>
      <c r="L43" s="6">
        <f t="shared" si="13"/>
        <v>54219000</v>
      </c>
      <c r="M43" s="6">
        <f t="shared" si="14"/>
        <v>54279000</v>
      </c>
      <c r="N43" s="6">
        <f t="shared" si="18"/>
        <v>-629000</v>
      </c>
      <c r="O43" s="56">
        <f t="shared" si="19"/>
        <v>670000</v>
      </c>
      <c r="P43" s="6">
        <f t="shared" si="15"/>
        <v>41000</v>
      </c>
      <c r="Q43" s="5" t="str">
        <f t="shared" si="16"/>
        <v/>
      </c>
      <c r="R43" s="6">
        <v>54387000</v>
      </c>
      <c r="S43" s="6">
        <f t="shared" si="20"/>
        <v>0</v>
      </c>
      <c r="T43" s="7">
        <v>54908000</v>
      </c>
      <c r="U43" s="6">
        <f t="shared" si="8"/>
        <v>0</v>
      </c>
      <c r="V43" s="7">
        <v>54219000</v>
      </c>
      <c r="W43" s="6">
        <f t="shared" si="9"/>
        <v>0</v>
      </c>
      <c r="X43" s="7">
        <v>54279000</v>
      </c>
      <c r="Y43" s="6">
        <f t="shared" si="10"/>
        <v>0</v>
      </c>
    </row>
    <row r="44" spans="1:27" ht="16.5" hidden="1" customHeight="1" x14ac:dyDescent="0.25">
      <c r="A44" s="72" t="s">
        <v>108</v>
      </c>
      <c r="B44" s="73" t="s">
        <v>109</v>
      </c>
      <c r="C44" s="54">
        <f>VLOOKUP(A44,'[1]113年期末基金餘額(決算)'!$V$15:$W$351,2,FALSE)</f>
        <v>654619</v>
      </c>
      <c r="D44" s="55">
        <f t="shared" si="11"/>
        <v>655000</v>
      </c>
      <c r="E44" s="6">
        <v>-404000</v>
      </c>
      <c r="F44" s="6">
        <f>IF('[1]113年度各學校賸餘數'!K38&lt;0,0,ROUNDDOWN('[1]113年度各學校賸餘數'!K38,-3))</f>
        <v>155000</v>
      </c>
      <c r="G44" s="6">
        <f>ROUNDDOWN('[1]113年度各學校賸餘數'!L38,-3)</f>
        <v>1000</v>
      </c>
      <c r="H44" s="6"/>
      <c r="I44" s="6">
        <f>'用途別(概算)'!AT42</f>
        <v>21600000</v>
      </c>
      <c r="J44" s="6">
        <f>'用途別(概算)'!AS42</f>
        <v>61000</v>
      </c>
      <c r="K44" s="6">
        <f t="shared" si="12"/>
        <v>21662000</v>
      </c>
      <c r="L44" s="6">
        <f t="shared" si="13"/>
        <v>21445000</v>
      </c>
      <c r="M44" s="6">
        <f t="shared" si="14"/>
        <v>21506000</v>
      </c>
      <c r="N44" s="6">
        <f t="shared" si="18"/>
        <v>-156000</v>
      </c>
      <c r="O44" s="56">
        <f t="shared" si="19"/>
        <v>251000</v>
      </c>
      <c r="P44" s="6">
        <f t="shared" si="15"/>
        <v>95000</v>
      </c>
      <c r="Q44" s="5" t="str">
        <f t="shared" si="16"/>
        <v/>
      </c>
      <c r="R44" s="6">
        <v>21600000</v>
      </c>
      <c r="S44" s="6">
        <f t="shared" si="20"/>
        <v>0</v>
      </c>
      <c r="T44" s="7">
        <v>21662000</v>
      </c>
      <c r="U44" s="6">
        <f t="shared" si="8"/>
        <v>0</v>
      </c>
      <c r="V44" s="7">
        <v>21445000</v>
      </c>
      <c r="W44" s="6">
        <f t="shared" si="9"/>
        <v>0</v>
      </c>
      <c r="X44" s="7">
        <v>21506000</v>
      </c>
      <c r="Y44" s="6">
        <f t="shared" si="10"/>
        <v>0</v>
      </c>
    </row>
    <row r="45" spans="1:27" ht="16.5" hidden="1" customHeight="1" x14ac:dyDescent="0.25">
      <c r="A45" s="72" t="s">
        <v>110</v>
      </c>
      <c r="B45" s="73" t="s">
        <v>111</v>
      </c>
      <c r="C45" s="54">
        <f>VLOOKUP(A45,'[1]113年期末基金餘額(決算)'!$V$15:$W$351,2,FALSE)</f>
        <v>1360615</v>
      </c>
      <c r="D45" s="55">
        <f t="shared" si="11"/>
        <v>1361000</v>
      </c>
      <c r="E45" s="6">
        <v>-712000</v>
      </c>
      <c r="F45" s="6">
        <f>IF('[1]113年度各學校賸餘數'!K39&lt;0,0,ROUNDDOWN('[1]113年度各學校賸餘數'!K39,-3))</f>
        <v>8000</v>
      </c>
      <c r="G45" s="6">
        <f>ROUNDDOWN('[1]113年度各學校賸餘數'!L39,-3)</f>
        <v>593000</v>
      </c>
      <c r="H45" s="6"/>
      <c r="I45" s="6">
        <f>'用途別(概算)'!AT43</f>
        <v>22405000</v>
      </c>
      <c r="J45" s="6">
        <f>'用途別(概算)'!AS43</f>
        <v>5000</v>
      </c>
      <c r="K45" s="6">
        <f t="shared" si="12"/>
        <v>23003000</v>
      </c>
      <c r="L45" s="6">
        <f t="shared" si="13"/>
        <v>22397000</v>
      </c>
      <c r="M45" s="6">
        <f t="shared" si="14"/>
        <v>22402000</v>
      </c>
      <c r="N45" s="6">
        <f t="shared" si="18"/>
        <v>-601000</v>
      </c>
      <c r="O45" s="56">
        <f>D45+E45</f>
        <v>649000</v>
      </c>
      <c r="P45" s="6">
        <f t="shared" si="15"/>
        <v>48000</v>
      </c>
      <c r="Q45" s="5" t="str">
        <f t="shared" si="16"/>
        <v/>
      </c>
      <c r="R45" s="6">
        <v>22405000</v>
      </c>
      <c r="S45" s="6">
        <f t="shared" si="20"/>
        <v>0</v>
      </c>
      <c r="T45" s="7">
        <v>23003000</v>
      </c>
      <c r="U45" s="6">
        <f t="shared" si="8"/>
        <v>0</v>
      </c>
      <c r="V45" s="7">
        <v>22397000</v>
      </c>
      <c r="W45" s="6">
        <f t="shared" si="9"/>
        <v>0</v>
      </c>
      <c r="X45" s="7">
        <v>22402000</v>
      </c>
      <c r="Y45" s="6">
        <f t="shared" si="10"/>
        <v>0</v>
      </c>
    </row>
    <row r="46" spans="1:27" ht="16.5" hidden="1" customHeight="1" x14ac:dyDescent="0.25">
      <c r="A46" s="72" t="s">
        <v>112</v>
      </c>
      <c r="B46" s="73" t="s">
        <v>113</v>
      </c>
      <c r="C46" s="54">
        <f>VLOOKUP(A46,'[1]113年期末基金餘額(決算)'!$V$15:$W$351,2,FALSE)</f>
        <v>2694550</v>
      </c>
      <c r="D46" s="55">
        <f t="shared" si="11"/>
        <v>2695000</v>
      </c>
      <c r="E46" s="6">
        <v>-828000</v>
      </c>
      <c r="F46" s="6">
        <f>IF('[1]113年度各學校賸餘數'!K40&lt;0,0,ROUNDDOWN('[1]113年度各學校賸餘數'!K40,-3))</f>
        <v>1402000</v>
      </c>
      <c r="G46" s="6">
        <f>ROUNDDOWN('[1]113年度各學校賸餘數'!L40,-3)</f>
        <v>445000</v>
      </c>
      <c r="H46" s="6"/>
      <c r="I46" s="6">
        <f>'用途別(概算)'!AT44</f>
        <v>22359000</v>
      </c>
      <c r="J46" s="6">
        <f>'用途別(概算)'!AS44</f>
        <v>0</v>
      </c>
      <c r="K46" s="6">
        <f t="shared" si="12"/>
        <v>22804000</v>
      </c>
      <c r="L46" s="6">
        <f t="shared" si="13"/>
        <v>20957000</v>
      </c>
      <c r="M46" s="6">
        <f t="shared" si="14"/>
        <v>20957000</v>
      </c>
      <c r="N46" s="6">
        <f t="shared" si="18"/>
        <v>-1847000</v>
      </c>
      <c r="O46" s="56">
        <f t="shared" si="19"/>
        <v>1867000</v>
      </c>
      <c r="P46" s="6">
        <f t="shared" si="15"/>
        <v>20000</v>
      </c>
      <c r="Q46" s="5" t="str">
        <f t="shared" si="16"/>
        <v/>
      </c>
      <c r="R46" s="6">
        <v>22359000</v>
      </c>
      <c r="S46" s="6">
        <f t="shared" si="20"/>
        <v>0</v>
      </c>
      <c r="T46" s="7">
        <v>22804000</v>
      </c>
      <c r="U46" s="6">
        <f t="shared" si="8"/>
        <v>0</v>
      </c>
      <c r="V46" s="7">
        <v>20957000</v>
      </c>
      <c r="W46" s="6">
        <f t="shared" si="9"/>
        <v>0</v>
      </c>
      <c r="X46" s="7">
        <v>20957000</v>
      </c>
      <c r="Y46" s="6">
        <f t="shared" si="10"/>
        <v>0</v>
      </c>
    </row>
    <row r="47" spans="1:27" ht="16.5" hidden="1" customHeight="1" x14ac:dyDescent="0.25">
      <c r="A47" s="72" t="s">
        <v>114</v>
      </c>
      <c r="B47" s="73" t="s">
        <v>115</v>
      </c>
      <c r="C47" s="54">
        <f>VLOOKUP(A47,'[1]113年期末基金餘額(決算)'!$V$15:$W$351,2,FALSE)</f>
        <v>8219361</v>
      </c>
      <c r="D47" s="55">
        <f t="shared" si="11"/>
        <v>8219000</v>
      </c>
      <c r="E47" s="6">
        <v>-6253000</v>
      </c>
      <c r="F47" s="6">
        <f>IF('[1]113年度各學校賸餘數'!K41&lt;0,0,ROUNDDOWN('[1]113年度各學校賸餘數'!K41,-3))</f>
        <v>494000</v>
      </c>
      <c r="G47" s="6">
        <f>ROUNDDOWN('[1]113年度各學校賸餘數'!L41,-3)</f>
        <v>1133000</v>
      </c>
      <c r="H47" s="6"/>
      <c r="I47" s="6">
        <f>'用途別(概算)'!AT45</f>
        <v>115060000</v>
      </c>
      <c r="J47" s="6">
        <f>'用途別(概算)'!AS45</f>
        <v>100000</v>
      </c>
      <c r="K47" s="6">
        <f t="shared" si="12"/>
        <v>116293000</v>
      </c>
      <c r="L47" s="6">
        <f t="shared" si="13"/>
        <v>114566000</v>
      </c>
      <c r="M47" s="6">
        <f t="shared" si="14"/>
        <v>114666000</v>
      </c>
      <c r="N47" s="6">
        <f t="shared" si="18"/>
        <v>-1627000</v>
      </c>
      <c r="O47" s="56">
        <f t="shared" si="19"/>
        <v>1966000</v>
      </c>
      <c r="P47" s="6">
        <f t="shared" si="15"/>
        <v>339000</v>
      </c>
      <c r="Q47" s="5" t="str">
        <f t="shared" si="16"/>
        <v/>
      </c>
      <c r="R47" s="6">
        <v>115060000</v>
      </c>
      <c r="S47" s="6">
        <f t="shared" si="20"/>
        <v>0</v>
      </c>
      <c r="T47" s="7">
        <v>116293000</v>
      </c>
      <c r="U47" s="6">
        <f t="shared" si="8"/>
        <v>0</v>
      </c>
      <c r="V47" s="7">
        <v>114566000</v>
      </c>
      <c r="W47" s="6">
        <f t="shared" si="9"/>
        <v>0</v>
      </c>
      <c r="X47" s="7">
        <v>114666000</v>
      </c>
      <c r="Y47" s="6">
        <f t="shared" si="10"/>
        <v>0</v>
      </c>
    </row>
    <row r="48" spans="1:27" ht="16.5" hidden="1" customHeight="1" x14ac:dyDescent="0.25">
      <c r="A48" s="72" t="s">
        <v>116</v>
      </c>
      <c r="B48" s="73" t="s">
        <v>117</v>
      </c>
      <c r="C48" s="54">
        <f>VLOOKUP(A48,'[1]113年期末基金餘額(決算)'!$V$15:$W$351,2,FALSE)</f>
        <v>3899288</v>
      </c>
      <c r="D48" s="55">
        <f t="shared" si="11"/>
        <v>3899000</v>
      </c>
      <c r="E48" s="6">
        <v>-2085000</v>
      </c>
      <c r="F48" s="6">
        <f>IF('[1]113年度各學校賸餘數'!K42&lt;0,0,ROUNDDOWN('[1]113年度各學校賸餘數'!K42,-3))</f>
        <v>1504000</v>
      </c>
      <c r="G48" s="6">
        <f>ROUNDDOWN('[1]113年度各學校賸餘數'!L42,-3)</f>
        <v>266000</v>
      </c>
      <c r="H48" s="6"/>
      <c r="I48" s="6">
        <f>'用途別(概算)'!AT46</f>
        <v>43792000</v>
      </c>
      <c r="J48" s="6">
        <f>'用途別(概算)'!AS46</f>
        <v>0</v>
      </c>
      <c r="K48" s="6">
        <f t="shared" si="12"/>
        <v>44058000</v>
      </c>
      <c r="L48" s="6">
        <f t="shared" si="13"/>
        <v>42288000</v>
      </c>
      <c r="M48" s="6">
        <f t="shared" si="14"/>
        <v>42288000</v>
      </c>
      <c r="N48" s="6">
        <f t="shared" si="18"/>
        <v>-1770000</v>
      </c>
      <c r="O48" s="56">
        <f t="shared" si="19"/>
        <v>1814000</v>
      </c>
      <c r="P48" s="6">
        <f t="shared" si="15"/>
        <v>44000</v>
      </c>
      <c r="Q48" s="5" t="str">
        <f t="shared" si="16"/>
        <v/>
      </c>
      <c r="R48" s="6">
        <v>43792000</v>
      </c>
      <c r="S48" s="6">
        <f t="shared" si="20"/>
        <v>0</v>
      </c>
      <c r="T48" s="7">
        <v>44058000</v>
      </c>
      <c r="U48" s="6">
        <f t="shared" si="8"/>
        <v>0</v>
      </c>
      <c r="V48" s="7">
        <v>42288000</v>
      </c>
      <c r="W48" s="6">
        <f t="shared" si="9"/>
        <v>0</v>
      </c>
      <c r="X48" s="7">
        <v>42288000</v>
      </c>
      <c r="Y48" s="6">
        <f t="shared" si="10"/>
        <v>0</v>
      </c>
    </row>
    <row r="49" spans="1:27" ht="16.5" hidden="1" customHeight="1" x14ac:dyDescent="0.25">
      <c r="A49" s="72" t="s">
        <v>118</v>
      </c>
      <c r="B49" s="73" t="s">
        <v>119</v>
      </c>
      <c r="C49" s="54">
        <f>VLOOKUP(A49,'[1]113年期末基金餘額(決算)'!$V$15:$W$351,2,FALSE)</f>
        <v>3133482</v>
      </c>
      <c r="D49" s="55">
        <f t="shared" si="11"/>
        <v>3133000</v>
      </c>
      <c r="E49" s="6">
        <v>-1033000</v>
      </c>
      <c r="F49" s="6">
        <f>IF('[1]113年度各學校賸餘數'!K43&lt;0,0,ROUNDDOWN('[1]113年度各學校賸餘數'!K43,-3))</f>
        <v>1456000</v>
      </c>
      <c r="G49" s="6">
        <f>ROUNDDOWN('[1]113年度各學校賸餘數'!L43,-3)</f>
        <v>541000</v>
      </c>
      <c r="H49" s="6"/>
      <c r="I49" s="6">
        <f>'用途別(概算)'!AT47</f>
        <v>24139000</v>
      </c>
      <c r="J49" s="6">
        <f>'用途別(概算)'!AS47</f>
        <v>10000</v>
      </c>
      <c r="K49" s="6">
        <f t="shared" si="12"/>
        <v>24690000</v>
      </c>
      <c r="L49" s="6">
        <f t="shared" si="13"/>
        <v>22683000</v>
      </c>
      <c r="M49" s="6">
        <f t="shared" si="14"/>
        <v>22693000</v>
      </c>
      <c r="N49" s="6">
        <f t="shared" si="18"/>
        <v>-1997000</v>
      </c>
      <c r="O49" s="56">
        <f t="shared" si="19"/>
        <v>2100000</v>
      </c>
      <c r="P49" s="6">
        <f t="shared" si="15"/>
        <v>103000</v>
      </c>
      <c r="Q49" s="5" t="str">
        <f t="shared" si="16"/>
        <v/>
      </c>
      <c r="R49" s="6">
        <v>24139000</v>
      </c>
      <c r="S49" s="6">
        <f t="shared" si="20"/>
        <v>0</v>
      </c>
      <c r="T49" s="7">
        <v>24690000</v>
      </c>
      <c r="U49" s="6">
        <f t="shared" si="8"/>
        <v>0</v>
      </c>
      <c r="V49" s="7">
        <v>22683000</v>
      </c>
      <c r="W49" s="6">
        <f t="shared" si="9"/>
        <v>0</v>
      </c>
      <c r="X49" s="7">
        <v>22693000</v>
      </c>
      <c r="Y49" s="6">
        <f t="shared" si="10"/>
        <v>0</v>
      </c>
    </row>
    <row r="50" spans="1:27" ht="16.5" hidden="1" customHeight="1" x14ac:dyDescent="0.25">
      <c r="A50" s="72" t="s">
        <v>120</v>
      </c>
      <c r="B50" s="73" t="s">
        <v>121</v>
      </c>
      <c r="C50" s="54">
        <f>VLOOKUP(A50,'[1]113年期末基金餘額(決算)'!$V$15:$W$351,2,FALSE)</f>
        <v>2708619</v>
      </c>
      <c r="D50" s="55">
        <f t="shared" si="11"/>
        <v>2709000</v>
      </c>
      <c r="E50" s="6">
        <v>-2097000</v>
      </c>
      <c r="F50" s="6">
        <f>IF('[1]113年度各學校賸餘數'!K44&lt;0,0,ROUNDDOWN('[1]113年度各學校賸餘數'!K44,-3))</f>
        <v>69000</v>
      </c>
      <c r="G50" s="6">
        <f>ROUNDDOWN('[1]113年度各學校賸餘數'!L44,-3)</f>
        <v>525000</v>
      </c>
      <c r="H50" s="6"/>
      <c r="I50" s="6">
        <f>'用途別(概算)'!AT48</f>
        <v>34188000</v>
      </c>
      <c r="J50" s="6">
        <f>'用途別(概算)'!AS48</f>
        <v>20000</v>
      </c>
      <c r="K50" s="6">
        <f t="shared" si="12"/>
        <v>34733000</v>
      </c>
      <c r="L50" s="6">
        <f t="shared" si="13"/>
        <v>34119000</v>
      </c>
      <c r="M50" s="6">
        <f t="shared" si="14"/>
        <v>34139000</v>
      </c>
      <c r="N50" s="6">
        <f t="shared" si="18"/>
        <v>-594000</v>
      </c>
      <c r="O50" s="56">
        <f t="shared" si="19"/>
        <v>612000</v>
      </c>
      <c r="P50" s="6">
        <f t="shared" si="15"/>
        <v>18000</v>
      </c>
      <c r="Q50" s="5" t="str">
        <f t="shared" si="16"/>
        <v/>
      </c>
      <c r="R50" s="6">
        <v>34188000</v>
      </c>
      <c r="S50" s="6">
        <f t="shared" si="20"/>
        <v>0</v>
      </c>
      <c r="T50" s="7">
        <v>34733000</v>
      </c>
      <c r="U50" s="6">
        <f t="shared" si="8"/>
        <v>0</v>
      </c>
      <c r="V50" s="7">
        <v>34119000</v>
      </c>
      <c r="W50" s="6">
        <f t="shared" si="9"/>
        <v>0</v>
      </c>
      <c r="X50" s="7">
        <v>34139000</v>
      </c>
      <c r="Y50" s="6">
        <f t="shared" si="10"/>
        <v>0</v>
      </c>
    </row>
    <row r="51" spans="1:27" ht="16.5" hidden="1" customHeight="1" x14ac:dyDescent="0.25">
      <c r="A51" s="72" t="s">
        <v>122</v>
      </c>
      <c r="B51" s="73" t="s">
        <v>123</v>
      </c>
      <c r="C51" s="54">
        <f>VLOOKUP(A51,'[1]113年期末基金餘額(決算)'!$V$15:$W$351,2,FALSE)</f>
        <v>1963470</v>
      </c>
      <c r="D51" s="55">
        <f t="shared" si="11"/>
        <v>1963000</v>
      </c>
      <c r="E51" s="6">
        <v>-570000</v>
      </c>
      <c r="F51" s="6">
        <f>IF('[1]113年度各學校賸餘數'!K45&lt;0,0,ROUNDDOWN('[1]113年度各學校賸餘數'!K45,-3))</f>
        <v>337000</v>
      </c>
      <c r="G51" s="6">
        <f>ROUNDDOWN('[1]113年度各學校賸餘數'!L45,-3)</f>
        <v>750000</v>
      </c>
      <c r="H51" s="6"/>
      <c r="I51" s="6">
        <f>'用途別(概算)'!AT49</f>
        <v>57076000</v>
      </c>
      <c r="J51" s="6">
        <f>'用途別(概算)'!AS49</f>
        <v>50000</v>
      </c>
      <c r="K51" s="6">
        <f t="shared" si="12"/>
        <v>57876000</v>
      </c>
      <c r="L51" s="6">
        <f t="shared" si="13"/>
        <v>56739000</v>
      </c>
      <c r="M51" s="6">
        <f t="shared" si="14"/>
        <v>56789000</v>
      </c>
      <c r="N51" s="6">
        <f t="shared" si="18"/>
        <v>-1087000</v>
      </c>
      <c r="O51" s="56">
        <f t="shared" si="19"/>
        <v>1393000</v>
      </c>
      <c r="P51" s="6">
        <f t="shared" si="15"/>
        <v>306000</v>
      </c>
      <c r="Q51" s="5" t="str">
        <f t="shared" si="16"/>
        <v/>
      </c>
      <c r="R51" s="6">
        <v>57076000</v>
      </c>
      <c r="S51" s="6">
        <f t="shared" si="20"/>
        <v>0</v>
      </c>
      <c r="T51" s="7">
        <v>57876000</v>
      </c>
      <c r="U51" s="6">
        <f t="shared" si="8"/>
        <v>0</v>
      </c>
      <c r="V51" s="7">
        <v>56739000</v>
      </c>
      <c r="W51" s="6">
        <f t="shared" si="9"/>
        <v>0</v>
      </c>
      <c r="X51" s="7">
        <v>56789000</v>
      </c>
      <c r="Y51" s="6">
        <f t="shared" si="10"/>
        <v>0</v>
      </c>
    </row>
    <row r="52" spans="1:27" ht="16.5" hidden="1" customHeight="1" x14ac:dyDescent="0.25">
      <c r="A52" s="72" t="s">
        <v>124</v>
      </c>
      <c r="B52" s="73" t="s">
        <v>125</v>
      </c>
      <c r="C52" s="54">
        <f>VLOOKUP(A52,'[1]113年期末基金餘額(決算)'!$V$15:$W$351,2,FALSE)</f>
        <v>1528189</v>
      </c>
      <c r="D52" s="55">
        <f t="shared" si="11"/>
        <v>1528000</v>
      </c>
      <c r="E52" s="6">
        <v>-656000</v>
      </c>
      <c r="F52" s="6">
        <f>IF('[1]113年度各學校賸餘數'!K46&lt;0,0,ROUNDDOWN('[1]113年度各學校賸餘數'!K46,-3))</f>
        <v>112000</v>
      </c>
      <c r="G52" s="6">
        <f>ROUNDDOWN('[1]113年度各學校賸餘數'!L46,-3)</f>
        <v>752000</v>
      </c>
      <c r="H52" s="6"/>
      <c r="I52" s="6">
        <f>'用途別(概算)'!AT50</f>
        <v>48055000</v>
      </c>
      <c r="J52" s="6">
        <f>'用途別(概算)'!AS50</f>
        <v>5000</v>
      </c>
      <c r="K52" s="6">
        <f t="shared" si="12"/>
        <v>48812000</v>
      </c>
      <c r="L52" s="6">
        <f t="shared" si="13"/>
        <v>47943000</v>
      </c>
      <c r="M52" s="6">
        <f t="shared" si="14"/>
        <v>47948000</v>
      </c>
      <c r="N52" s="6">
        <f t="shared" si="18"/>
        <v>-864000</v>
      </c>
      <c r="O52" s="56">
        <f t="shared" si="19"/>
        <v>872000</v>
      </c>
      <c r="P52" s="6">
        <f t="shared" si="15"/>
        <v>8000</v>
      </c>
      <c r="Q52" s="5" t="str">
        <f t="shared" si="16"/>
        <v/>
      </c>
      <c r="R52" s="6">
        <v>48055000</v>
      </c>
      <c r="S52" s="6">
        <f t="shared" si="20"/>
        <v>0</v>
      </c>
      <c r="T52" s="7">
        <v>48812000</v>
      </c>
      <c r="U52" s="6">
        <f t="shared" si="8"/>
        <v>0</v>
      </c>
      <c r="V52" s="7">
        <v>47943000</v>
      </c>
      <c r="W52" s="6">
        <f t="shared" si="9"/>
        <v>0</v>
      </c>
      <c r="X52" s="7">
        <v>47948000</v>
      </c>
      <c r="Y52" s="6">
        <f t="shared" si="10"/>
        <v>0</v>
      </c>
    </row>
    <row r="53" spans="1:27" ht="16.5" hidden="1" customHeight="1" x14ac:dyDescent="0.25">
      <c r="A53" s="72" t="s">
        <v>126</v>
      </c>
      <c r="B53" s="73" t="s">
        <v>127</v>
      </c>
      <c r="C53" s="54">
        <f>VLOOKUP(A53,'[1]113年期末基金餘額(決算)'!$V$15:$W$351,2,FALSE)</f>
        <v>1480237</v>
      </c>
      <c r="D53" s="55">
        <f t="shared" si="11"/>
        <v>1480000</v>
      </c>
      <c r="E53" s="6">
        <v>-654000</v>
      </c>
      <c r="F53" s="6">
        <f>IF('[1]113年度各學校賸餘數'!K47&lt;0,0,ROUNDDOWN('[1]113年度各學校賸餘數'!K47,-3))</f>
        <v>132000</v>
      </c>
      <c r="G53" s="6">
        <f>ROUNDDOWN('[1]113年度各學校賸餘數'!L47,-3)</f>
        <v>653000</v>
      </c>
      <c r="H53" s="6"/>
      <c r="I53" s="6">
        <f>'用途別(概算)'!AT51</f>
        <v>27055000</v>
      </c>
      <c r="J53" s="6">
        <f>'用途別(概算)'!AS51</f>
        <v>0</v>
      </c>
      <c r="K53" s="6">
        <f t="shared" si="12"/>
        <v>27708000</v>
      </c>
      <c r="L53" s="6">
        <f t="shared" si="13"/>
        <v>26923000</v>
      </c>
      <c r="M53" s="6">
        <f t="shared" si="14"/>
        <v>26923000</v>
      </c>
      <c r="N53" s="6">
        <f t="shared" si="18"/>
        <v>-785000</v>
      </c>
      <c r="O53" s="56">
        <f t="shared" si="19"/>
        <v>826000</v>
      </c>
      <c r="P53" s="6">
        <f t="shared" si="15"/>
        <v>41000</v>
      </c>
      <c r="Q53" s="5" t="str">
        <f t="shared" si="16"/>
        <v/>
      </c>
      <c r="R53" s="6">
        <v>27055000</v>
      </c>
      <c r="S53" s="6">
        <f t="shared" si="20"/>
        <v>0</v>
      </c>
      <c r="T53" s="7">
        <v>27708000</v>
      </c>
      <c r="U53" s="6">
        <f t="shared" si="8"/>
        <v>0</v>
      </c>
      <c r="V53" s="7">
        <v>26923000</v>
      </c>
      <c r="W53" s="6">
        <f t="shared" si="9"/>
        <v>0</v>
      </c>
      <c r="X53" s="7">
        <v>26923000</v>
      </c>
      <c r="Y53" s="6">
        <f t="shared" si="10"/>
        <v>0</v>
      </c>
    </row>
    <row r="54" spans="1:27" ht="16.5" hidden="1" customHeight="1" x14ac:dyDescent="0.25">
      <c r="A54" s="72" t="s">
        <v>128</v>
      </c>
      <c r="B54" s="73" t="s">
        <v>129</v>
      </c>
      <c r="C54" s="54">
        <f>VLOOKUP(A54,'[1]113年期末基金餘額(決算)'!$V$15:$W$351,2,FALSE)</f>
        <v>2143982</v>
      </c>
      <c r="D54" s="55">
        <f t="shared" si="11"/>
        <v>2144000</v>
      </c>
      <c r="E54" s="6">
        <v>-975000</v>
      </c>
      <c r="F54" s="6">
        <f>IF('[1]113年度各學校賸餘數'!K48&lt;0,0,ROUNDDOWN('[1]113年度各學校賸餘數'!K48,-3))</f>
        <v>595000</v>
      </c>
      <c r="G54" s="6">
        <f>ROUNDDOWN('[1]113年度各學校賸餘數'!L48,-3)</f>
        <v>418000</v>
      </c>
      <c r="H54" s="6"/>
      <c r="I54" s="6">
        <f>'用途別(概算)'!AT52</f>
        <v>20983000</v>
      </c>
      <c r="J54" s="6">
        <f>'用途別(概算)'!AS52</f>
        <v>0</v>
      </c>
      <c r="K54" s="6">
        <f t="shared" si="12"/>
        <v>21401000</v>
      </c>
      <c r="L54" s="6">
        <f t="shared" si="13"/>
        <v>20388000</v>
      </c>
      <c r="M54" s="6">
        <f t="shared" si="14"/>
        <v>20388000</v>
      </c>
      <c r="N54" s="6">
        <f t="shared" si="18"/>
        <v>-1013000</v>
      </c>
      <c r="O54" s="56">
        <f t="shared" si="19"/>
        <v>1169000</v>
      </c>
      <c r="P54" s="6">
        <f t="shared" si="15"/>
        <v>156000</v>
      </c>
      <c r="Q54" s="5" t="str">
        <f t="shared" si="16"/>
        <v/>
      </c>
      <c r="R54" s="6">
        <v>20983000</v>
      </c>
      <c r="S54" s="6">
        <f t="shared" si="20"/>
        <v>0</v>
      </c>
      <c r="T54" s="7">
        <v>21401000</v>
      </c>
      <c r="U54" s="6">
        <f t="shared" si="8"/>
        <v>0</v>
      </c>
      <c r="V54" s="7">
        <v>20388000</v>
      </c>
      <c r="W54" s="6">
        <f t="shared" si="9"/>
        <v>0</v>
      </c>
      <c r="X54" s="7">
        <v>20388000</v>
      </c>
      <c r="Y54" s="6">
        <f t="shared" si="10"/>
        <v>0</v>
      </c>
    </row>
    <row r="55" spans="1:27" ht="16.5" hidden="1" customHeight="1" x14ac:dyDescent="0.25">
      <c r="A55" s="72" t="s">
        <v>130</v>
      </c>
      <c r="B55" s="73" t="s">
        <v>131</v>
      </c>
      <c r="C55" s="54">
        <f>VLOOKUP(A55,'[1]113年期末基金餘額(決算)'!$V$15:$W$351,2,FALSE)</f>
        <v>5826410</v>
      </c>
      <c r="D55" s="55">
        <f t="shared" si="11"/>
        <v>5826000</v>
      </c>
      <c r="E55" s="6">
        <v>-4495000</v>
      </c>
      <c r="F55" s="6">
        <f>IF('[1]113年度各學校賸餘數'!K49&lt;0,0,ROUNDDOWN('[1]113年度各學校賸餘數'!K49,-3))</f>
        <v>756000</v>
      </c>
      <c r="G55" s="6">
        <f>ROUNDDOWN('[1]113年度各學校賸餘數'!L49,-3)</f>
        <v>471000</v>
      </c>
      <c r="H55" s="6"/>
      <c r="I55" s="6">
        <f>'用途別(概算)'!AT53</f>
        <v>150834000</v>
      </c>
      <c r="J55" s="6">
        <f>'用途別(概算)'!AS53</f>
        <v>30000</v>
      </c>
      <c r="K55" s="6">
        <f t="shared" si="12"/>
        <v>151335000</v>
      </c>
      <c r="L55" s="6">
        <f t="shared" si="13"/>
        <v>150078000</v>
      </c>
      <c r="M55" s="6">
        <f t="shared" si="14"/>
        <v>150108000</v>
      </c>
      <c r="N55" s="6">
        <f t="shared" si="18"/>
        <v>-1227000</v>
      </c>
      <c r="O55" s="56">
        <f t="shared" si="19"/>
        <v>1331000</v>
      </c>
      <c r="P55" s="6">
        <f t="shared" si="15"/>
        <v>104000</v>
      </c>
      <c r="Q55" s="5" t="str">
        <f t="shared" si="16"/>
        <v/>
      </c>
      <c r="R55" s="6">
        <v>150834000</v>
      </c>
      <c r="S55" s="6">
        <f t="shared" si="20"/>
        <v>0</v>
      </c>
      <c r="T55" s="7">
        <v>151335000</v>
      </c>
      <c r="U55" s="6">
        <f t="shared" si="8"/>
        <v>0</v>
      </c>
      <c r="V55" s="7">
        <v>150078000</v>
      </c>
      <c r="W55" s="6">
        <f t="shared" si="9"/>
        <v>0</v>
      </c>
      <c r="X55" s="7">
        <v>150108000</v>
      </c>
      <c r="Y55" s="6">
        <f t="shared" si="10"/>
        <v>0</v>
      </c>
    </row>
    <row r="56" spans="1:27" ht="16.5" hidden="1" customHeight="1" x14ac:dyDescent="0.25">
      <c r="A56" s="72" t="s">
        <v>132</v>
      </c>
      <c r="B56" s="73" t="s">
        <v>133</v>
      </c>
      <c r="C56" s="54">
        <f>VLOOKUP(A56,'[1]113年期末基金餘額(決算)'!$V$15:$W$351,2,FALSE)</f>
        <v>6296985</v>
      </c>
      <c r="D56" s="55">
        <f t="shared" si="11"/>
        <v>6297000</v>
      </c>
      <c r="E56" s="6">
        <v>-5280000</v>
      </c>
      <c r="F56" s="6">
        <f>IF('[1]113年度各學校賸餘數'!K50&lt;0,0,ROUNDDOWN('[1]113年度各學校賸餘數'!K50,-3))</f>
        <v>418000</v>
      </c>
      <c r="G56" s="6">
        <f>ROUNDDOWN('[1]113年度各學校賸餘數'!L50,-3)</f>
        <v>578000</v>
      </c>
      <c r="H56" s="6"/>
      <c r="I56" s="6">
        <f>'用途別(概算)'!AT54</f>
        <v>30848000</v>
      </c>
      <c r="J56" s="6">
        <f>'用途別(概算)'!AS54</f>
        <v>10000</v>
      </c>
      <c r="K56" s="6">
        <f t="shared" si="12"/>
        <v>31436000</v>
      </c>
      <c r="L56" s="6">
        <f t="shared" si="13"/>
        <v>30430000</v>
      </c>
      <c r="M56" s="6">
        <f t="shared" si="14"/>
        <v>30440000</v>
      </c>
      <c r="N56" s="6">
        <f t="shared" si="18"/>
        <v>-996000</v>
      </c>
      <c r="O56" s="56">
        <f t="shared" si="19"/>
        <v>1017000</v>
      </c>
      <c r="P56" s="6">
        <f t="shared" si="15"/>
        <v>21000</v>
      </c>
      <c r="Q56" s="5" t="str">
        <f t="shared" si="16"/>
        <v/>
      </c>
      <c r="R56" s="6">
        <v>30848000</v>
      </c>
      <c r="S56" s="6">
        <f t="shared" si="20"/>
        <v>0</v>
      </c>
      <c r="T56" s="7">
        <v>31436000</v>
      </c>
      <c r="U56" s="6">
        <f t="shared" si="8"/>
        <v>0</v>
      </c>
      <c r="V56" s="7">
        <v>30430000</v>
      </c>
      <c r="W56" s="6">
        <f t="shared" si="9"/>
        <v>0</v>
      </c>
      <c r="X56" s="7">
        <v>30440000</v>
      </c>
      <c r="Y56" s="6">
        <f t="shared" si="10"/>
        <v>0</v>
      </c>
    </row>
    <row r="57" spans="1:27" ht="16.5" hidden="1" customHeight="1" x14ac:dyDescent="0.25">
      <c r="A57" s="72" t="s">
        <v>134</v>
      </c>
      <c r="B57" s="73" t="s">
        <v>135</v>
      </c>
      <c r="C57" s="54">
        <f>VLOOKUP(A57,'[1]113年期末基金餘額(決算)'!$V$15:$W$351,2,FALSE)</f>
        <v>7123034</v>
      </c>
      <c r="D57" s="55">
        <f t="shared" si="11"/>
        <v>7123000</v>
      </c>
      <c r="E57" s="6">
        <v>-4197000</v>
      </c>
      <c r="F57" s="6">
        <f>IF('[1]113年度各學校賸餘數'!K51&lt;0,0,ROUNDDOWN('[1]113年度各學校賸餘數'!K51,-3))</f>
        <v>2848000</v>
      </c>
      <c r="G57" s="6">
        <f>ROUNDDOWN('[1]113年度各學校賸餘數'!L51,-3)</f>
        <v>38000</v>
      </c>
      <c r="H57" s="6"/>
      <c r="I57" s="6">
        <f>'用途別(概算)'!AT55</f>
        <v>45525000</v>
      </c>
      <c r="J57" s="6">
        <f>'用途別(概算)'!AS55</f>
        <v>30000</v>
      </c>
      <c r="K57" s="6">
        <f t="shared" si="12"/>
        <v>45593000</v>
      </c>
      <c r="L57" s="6">
        <f t="shared" si="13"/>
        <v>42677000</v>
      </c>
      <c r="M57" s="6">
        <f t="shared" si="14"/>
        <v>42707000</v>
      </c>
      <c r="N57" s="6">
        <f t="shared" si="18"/>
        <v>-2886000</v>
      </c>
      <c r="O57" s="56">
        <f t="shared" si="19"/>
        <v>2926000</v>
      </c>
      <c r="P57" s="6">
        <f t="shared" si="15"/>
        <v>40000</v>
      </c>
      <c r="Q57" s="5" t="str">
        <f t="shared" si="16"/>
        <v/>
      </c>
      <c r="R57" s="6">
        <v>45525000</v>
      </c>
      <c r="S57" s="6">
        <f t="shared" si="20"/>
        <v>0</v>
      </c>
      <c r="T57" s="7">
        <v>45593000</v>
      </c>
      <c r="U57" s="6">
        <f t="shared" si="8"/>
        <v>0</v>
      </c>
      <c r="V57" s="7">
        <v>42677000</v>
      </c>
      <c r="W57" s="6">
        <f t="shared" si="9"/>
        <v>0</v>
      </c>
      <c r="X57" s="7">
        <v>42707000</v>
      </c>
      <c r="Y57" s="6">
        <f t="shared" si="10"/>
        <v>0</v>
      </c>
    </row>
    <row r="58" spans="1:27" ht="16.5" hidden="1" customHeight="1" x14ac:dyDescent="0.25">
      <c r="A58" s="72" t="s">
        <v>136</v>
      </c>
      <c r="B58" s="73" t="s">
        <v>137</v>
      </c>
      <c r="C58" s="54">
        <f>VLOOKUP(A58,'[1]113年期末基金餘額(決算)'!$V$15:$W$351,2,FALSE)</f>
        <v>2164631</v>
      </c>
      <c r="D58" s="55">
        <f t="shared" si="11"/>
        <v>2165000</v>
      </c>
      <c r="E58" s="6">
        <v>-1057000</v>
      </c>
      <c r="F58" s="6">
        <f>IF('[1]113年度各學校賸餘數'!K52&lt;0,0,ROUNDDOWN('[1]113年度各學校賸餘數'!K52,-3))</f>
        <v>804000</v>
      </c>
      <c r="G58" s="6">
        <f>ROUNDDOWN('[1]113年度各學校賸餘數'!L52,-3)</f>
        <v>231000</v>
      </c>
      <c r="H58" s="6"/>
      <c r="I58" s="6">
        <f>'用途別(概算)'!AT56</f>
        <v>20412000</v>
      </c>
      <c r="J58" s="6">
        <f>'用途別(概算)'!AS56</f>
        <v>10000</v>
      </c>
      <c r="K58" s="6">
        <f t="shared" si="12"/>
        <v>20653000</v>
      </c>
      <c r="L58" s="6">
        <f t="shared" si="13"/>
        <v>19608000</v>
      </c>
      <c r="M58" s="6">
        <f t="shared" si="14"/>
        <v>19618000</v>
      </c>
      <c r="N58" s="6">
        <f t="shared" si="18"/>
        <v>-1035000</v>
      </c>
      <c r="O58" s="56">
        <f t="shared" si="19"/>
        <v>1108000</v>
      </c>
      <c r="P58" s="6">
        <f t="shared" si="15"/>
        <v>73000</v>
      </c>
      <c r="Q58" s="5" t="str">
        <f t="shared" si="16"/>
        <v/>
      </c>
      <c r="R58" s="6">
        <v>20412000</v>
      </c>
      <c r="S58" s="6">
        <f t="shared" si="20"/>
        <v>0</v>
      </c>
      <c r="T58" s="7">
        <v>20653000</v>
      </c>
      <c r="U58" s="6">
        <f t="shared" si="8"/>
        <v>0</v>
      </c>
      <c r="V58" s="7">
        <v>19608000</v>
      </c>
      <c r="W58" s="6">
        <f t="shared" si="9"/>
        <v>0</v>
      </c>
      <c r="X58" s="7">
        <v>19618000</v>
      </c>
      <c r="Y58" s="6">
        <f t="shared" si="10"/>
        <v>0</v>
      </c>
    </row>
    <row r="59" spans="1:27" s="75" customFormat="1" ht="16.5" hidden="1" customHeight="1" x14ac:dyDescent="0.25">
      <c r="A59" s="74" t="s">
        <v>138</v>
      </c>
      <c r="B59" s="73" t="s">
        <v>139</v>
      </c>
      <c r="C59" s="54">
        <f>VLOOKUP(A59,'[1]113年期末基金餘額(決算)'!$V$15:$W$351,2,FALSE)</f>
        <v>1238544</v>
      </c>
      <c r="D59" s="55">
        <f t="shared" si="11"/>
        <v>1239000</v>
      </c>
      <c r="E59" s="6">
        <v>-712000</v>
      </c>
      <c r="F59" s="6">
        <f>IF('[1]113年度各學校賸餘數'!K53&lt;0,0,ROUNDDOWN('[1]113年度各學校賸餘數'!K53,-3))</f>
        <v>213000</v>
      </c>
      <c r="G59" s="6">
        <f>ROUNDDOWN('[1]113年度各學校賸餘數'!L53,-3)</f>
        <v>287000</v>
      </c>
      <c r="H59" s="6"/>
      <c r="I59" s="6">
        <f>'用途別(概算)'!AT57</f>
        <v>27084000</v>
      </c>
      <c r="J59" s="6">
        <f>'用途別(概算)'!AS57</f>
        <v>0</v>
      </c>
      <c r="K59" s="6">
        <f t="shared" si="12"/>
        <v>27371000</v>
      </c>
      <c r="L59" s="6">
        <f t="shared" si="13"/>
        <v>26871000</v>
      </c>
      <c r="M59" s="6">
        <f t="shared" si="14"/>
        <v>26871000</v>
      </c>
      <c r="N59" s="6">
        <f t="shared" si="18"/>
        <v>-500000</v>
      </c>
      <c r="O59" s="56">
        <f t="shared" si="19"/>
        <v>527000</v>
      </c>
      <c r="P59" s="6">
        <f t="shared" si="15"/>
        <v>27000</v>
      </c>
      <c r="Q59" s="5" t="str">
        <f t="shared" si="16"/>
        <v/>
      </c>
      <c r="R59" s="6">
        <v>27084000</v>
      </c>
      <c r="S59" s="6">
        <f t="shared" si="20"/>
        <v>0</v>
      </c>
      <c r="T59" s="7">
        <v>27371000</v>
      </c>
      <c r="U59" s="6">
        <f t="shared" si="8"/>
        <v>0</v>
      </c>
      <c r="V59" s="7">
        <v>26871000</v>
      </c>
      <c r="W59" s="6">
        <f t="shared" si="9"/>
        <v>0</v>
      </c>
      <c r="X59" s="7">
        <v>26871000</v>
      </c>
      <c r="Y59" s="6">
        <f t="shared" si="10"/>
        <v>0</v>
      </c>
      <c r="Z59" s="1"/>
      <c r="AA59" s="1"/>
    </row>
    <row r="60" spans="1:27" s="75" customFormat="1" ht="16.5" hidden="1" customHeight="1" x14ac:dyDescent="0.25">
      <c r="A60" s="74" t="s">
        <v>140</v>
      </c>
      <c r="B60" s="73" t="s">
        <v>141</v>
      </c>
      <c r="C60" s="54">
        <f>VLOOKUP(A60,'[1]113年期末基金餘額(決算)'!$V$15:$W$351,2,FALSE)</f>
        <v>12521662</v>
      </c>
      <c r="D60" s="55">
        <f t="shared" si="11"/>
        <v>12522000</v>
      </c>
      <c r="E60" s="6">
        <v>-6271000</v>
      </c>
      <c r="F60" s="6">
        <f>IF('[1]113年度各學校賸餘數'!K54&lt;0,0,ROUNDDOWN('[1]113年度各學校賸餘數'!K54,-3))</f>
        <v>3993000</v>
      </c>
      <c r="G60" s="6">
        <f>ROUNDDOWN('[1]113年度各學校賸餘數'!L54,-3)</f>
        <v>2238000</v>
      </c>
      <c r="H60" s="6"/>
      <c r="I60" s="6">
        <f>'用途別(概算)'!AT58</f>
        <v>123791000</v>
      </c>
      <c r="J60" s="6">
        <f>'用途別(概算)'!AS58</f>
        <v>100000</v>
      </c>
      <c r="K60" s="6">
        <f t="shared" si="12"/>
        <v>126129000</v>
      </c>
      <c r="L60" s="6">
        <f t="shared" si="13"/>
        <v>119798000</v>
      </c>
      <c r="M60" s="6">
        <f t="shared" si="14"/>
        <v>119898000</v>
      </c>
      <c r="N60" s="6">
        <f t="shared" si="18"/>
        <v>-6231000</v>
      </c>
      <c r="O60" s="56">
        <f t="shared" si="19"/>
        <v>6251000</v>
      </c>
      <c r="P60" s="6">
        <f t="shared" si="15"/>
        <v>20000</v>
      </c>
      <c r="Q60" s="5" t="str">
        <f t="shared" si="16"/>
        <v/>
      </c>
      <c r="R60" s="6">
        <v>123791000</v>
      </c>
      <c r="S60" s="6">
        <f t="shared" si="20"/>
        <v>0</v>
      </c>
      <c r="T60" s="7">
        <v>126129000</v>
      </c>
      <c r="U60" s="6">
        <f t="shared" si="8"/>
        <v>0</v>
      </c>
      <c r="V60" s="7">
        <v>119798000</v>
      </c>
      <c r="W60" s="6">
        <f t="shared" si="9"/>
        <v>0</v>
      </c>
      <c r="X60" s="7">
        <v>119898000</v>
      </c>
      <c r="Y60" s="6">
        <f t="shared" si="10"/>
        <v>0</v>
      </c>
      <c r="Z60" s="1"/>
      <c r="AA60" s="1"/>
    </row>
    <row r="61" spans="1:27" s="75" customFormat="1" ht="16.5" hidden="1" customHeight="1" x14ac:dyDescent="0.25">
      <c r="A61" s="74" t="s">
        <v>142</v>
      </c>
      <c r="B61" s="73" t="s">
        <v>143</v>
      </c>
      <c r="C61" s="54">
        <f>VLOOKUP(A61,'[1]113年期末基金餘額(決算)'!$V$15:$W$351,2,FALSE)</f>
        <v>4916629</v>
      </c>
      <c r="D61" s="55">
        <f t="shared" si="11"/>
        <v>4917000</v>
      </c>
      <c r="E61" s="6">
        <v>-2715000</v>
      </c>
      <c r="F61" s="6">
        <f>IF('[1]113年度各學校賸餘數'!K55&lt;0,0,ROUNDDOWN('[1]113年度各學校賸餘數'!K55,-3))</f>
        <v>1867000</v>
      </c>
      <c r="G61" s="6">
        <f>ROUNDDOWN('[1]113年度各學校賸餘數'!L55,-3)</f>
        <v>158000</v>
      </c>
      <c r="H61" s="6"/>
      <c r="I61" s="6">
        <f>'用途別(概算)'!AT59</f>
        <v>37251000</v>
      </c>
      <c r="J61" s="6">
        <f>'用途別(概算)'!AS59</f>
        <v>10000</v>
      </c>
      <c r="K61" s="6">
        <f t="shared" si="12"/>
        <v>37419000</v>
      </c>
      <c r="L61" s="6">
        <f t="shared" si="13"/>
        <v>35384000</v>
      </c>
      <c r="M61" s="6">
        <f t="shared" si="14"/>
        <v>35394000</v>
      </c>
      <c r="N61" s="6">
        <f t="shared" si="18"/>
        <v>-2025000</v>
      </c>
      <c r="O61" s="56">
        <f t="shared" si="19"/>
        <v>2202000</v>
      </c>
      <c r="P61" s="6">
        <f t="shared" si="15"/>
        <v>177000</v>
      </c>
      <c r="Q61" s="5" t="str">
        <f t="shared" si="16"/>
        <v/>
      </c>
      <c r="R61" s="6">
        <v>37251000</v>
      </c>
      <c r="S61" s="6">
        <f t="shared" si="20"/>
        <v>0</v>
      </c>
      <c r="T61" s="7">
        <v>37419000</v>
      </c>
      <c r="U61" s="6">
        <f t="shared" si="8"/>
        <v>0</v>
      </c>
      <c r="V61" s="7">
        <v>35384000</v>
      </c>
      <c r="W61" s="6">
        <f t="shared" si="9"/>
        <v>0</v>
      </c>
      <c r="X61" s="7">
        <v>35394000</v>
      </c>
      <c r="Y61" s="6">
        <f t="shared" si="10"/>
        <v>0</v>
      </c>
      <c r="Z61" s="1"/>
      <c r="AA61" s="1"/>
    </row>
    <row r="62" spans="1:27" s="75" customFormat="1" ht="16.5" hidden="1" customHeight="1" x14ac:dyDescent="0.25">
      <c r="A62" s="74" t="s">
        <v>144</v>
      </c>
      <c r="B62" s="73" t="s">
        <v>145</v>
      </c>
      <c r="C62" s="54">
        <f>VLOOKUP(A62,'[1]113年期末基金餘額(決算)'!$V$15:$W$351,2,FALSE)</f>
        <v>494515</v>
      </c>
      <c r="D62" s="55">
        <f t="shared" si="11"/>
        <v>495000</v>
      </c>
      <c r="E62" s="6">
        <v>-354000</v>
      </c>
      <c r="F62" s="6">
        <f>IF('[1]113年度各學校賸餘數'!K56&lt;0,0,ROUNDDOWN('[1]113年度各學校賸餘數'!K56,-3))</f>
        <v>6000</v>
      </c>
      <c r="G62" s="6">
        <f>ROUNDDOWN('[1]113年度各學校賸餘數'!L56,-3)</f>
        <v>70000</v>
      </c>
      <c r="H62" s="6"/>
      <c r="I62" s="6">
        <f>'用途別(概算)'!AT60</f>
        <v>20788000</v>
      </c>
      <c r="J62" s="6">
        <f>'用途別(概算)'!AS60</f>
        <v>10000</v>
      </c>
      <c r="K62" s="6">
        <f t="shared" si="12"/>
        <v>20868000</v>
      </c>
      <c r="L62" s="6">
        <f t="shared" si="13"/>
        <v>20782000</v>
      </c>
      <c r="M62" s="6">
        <f t="shared" si="14"/>
        <v>20792000</v>
      </c>
      <c r="N62" s="6">
        <f t="shared" si="18"/>
        <v>-76000</v>
      </c>
      <c r="O62" s="56">
        <f t="shared" si="19"/>
        <v>141000</v>
      </c>
      <c r="P62" s="6">
        <f t="shared" si="15"/>
        <v>65000</v>
      </c>
      <c r="Q62" s="5" t="str">
        <f t="shared" si="16"/>
        <v/>
      </c>
      <c r="R62" s="6">
        <v>20788000</v>
      </c>
      <c r="S62" s="6">
        <f t="shared" si="20"/>
        <v>0</v>
      </c>
      <c r="T62" s="7">
        <v>20868000</v>
      </c>
      <c r="U62" s="6">
        <f t="shared" si="8"/>
        <v>0</v>
      </c>
      <c r="V62" s="7">
        <v>20782000</v>
      </c>
      <c r="W62" s="6">
        <f t="shared" si="9"/>
        <v>0</v>
      </c>
      <c r="X62" s="7">
        <v>20792000</v>
      </c>
      <c r="Y62" s="6">
        <f t="shared" si="10"/>
        <v>0</v>
      </c>
      <c r="Z62" s="1"/>
      <c r="AA62" s="1"/>
    </row>
    <row r="63" spans="1:27" s="75" customFormat="1" ht="16.5" hidden="1" customHeight="1" x14ac:dyDescent="0.25">
      <c r="A63" s="74" t="s">
        <v>146</v>
      </c>
      <c r="B63" s="73" t="s">
        <v>147</v>
      </c>
      <c r="C63" s="54">
        <f>VLOOKUP(A63,'[1]113年期末基金餘額(決算)'!$V$15:$W$351,2,FALSE)</f>
        <v>1267416</v>
      </c>
      <c r="D63" s="55">
        <f t="shared" si="11"/>
        <v>1267000</v>
      </c>
      <c r="E63" s="6">
        <v>-685000</v>
      </c>
      <c r="F63" s="6">
        <f>IF('[1]113年度各學校賸餘數'!K57&lt;0,0,ROUNDDOWN('[1]113年度各學校賸餘數'!K57,-3))</f>
        <v>39000</v>
      </c>
      <c r="G63" s="6">
        <f>ROUNDDOWN('[1]113年度各學校賸餘數'!L57,-3)</f>
        <v>509000</v>
      </c>
      <c r="H63" s="6"/>
      <c r="I63" s="6">
        <f>'用途別(概算)'!AT61</f>
        <v>21091000</v>
      </c>
      <c r="J63" s="6">
        <f>'用途別(概算)'!AS61</f>
        <v>0</v>
      </c>
      <c r="K63" s="6">
        <f t="shared" si="12"/>
        <v>21600000</v>
      </c>
      <c r="L63" s="6">
        <f t="shared" si="13"/>
        <v>21052000</v>
      </c>
      <c r="M63" s="6">
        <f t="shared" si="14"/>
        <v>21052000</v>
      </c>
      <c r="N63" s="6">
        <f t="shared" si="18"/>
        <v>-548000</v>
      </c>
      <c r="O63" s="56">
        <f t="shared" si="19"/>
        <v>582000</v>
      </c>
      <c r="P63" s="6">
        <f t="shared" si="15"/>
        <v>34000</v>
      </c>
      <c r="Q63" s="5" t="str">
        <f t="shared" si="16"/>
        <v/>
      </c>
      <c r="R63" s="6">
        <v>21091000</v>
      </c>
      <c r="S63" s="6">
        <f t="shared" si="20"/>
        <v>0</v>
      </c>
      <c r="T63" s="7">
        <v>21600000</v>
      </c>
      <c r="U63" s="6">
        <f t="shared" si="8"/>
        <v>0</v>
      </c>
      <c r="V63" s="7">
        <v>21052000</v>
      </c>
      <c r="W63" s="6">
        <f t="shared" si="9"/>
        <v>0</v>
      </c>
      <c r="X63" s="7">
        <v>21052000</v>
      </c>
      <c r="Y63" s="6">
        <f t="shared" si="10"/>
        <v>0</v>
      </c>
      <c r="Z63" s="1"/>
      <c r="AA63" s="1"/>
    </row>
    <row r="64" spans="1:27" s="75" customFormat="1" ht="16.5" hidden="1" customHeight="1" x14ac:dyDescent="0.25">
      <c r="A64" s="74" t="s">
        <v>148</v>
      </c>
      <c r="B64" s="73" t="s">
        <v>149</v>
      </c>
      <c r="C64" s="54">
        <f>VLOOKUP(A64,'[1]113年期末基金餘額(決算)'!$V$15:$W$351,2,FALSE)</f>
        <v>1473434</v>
      </c>
      <c r="D64" s="55">
        <f t="shared" si="11"/>
        <v>1473000</v>
      </c>
      <c r="E64" s="6">
        <v>-510000</v>
      </c>
      <c r="F64" s="6">
        <f>IF('[1]113年度各學校賸餘數'!K58&lt;0,0,ROUNDDOWN('[1]113年度各學校賸餘數'!K58,-3))</f>
        <v>99000</v>
      </c>
      <c r="G64" s="6">
        <f>ROUNDDOWN('[1]113年度各學校賸餘數'!L58,-3)</f>
        <v>856000</v>
      </c>
      <c r="H64" s="6"/>
      <c r="I64" s="6">
        <f>'用途別(概算)'!AT62</f>
        <v>64842000</v>
      </c>
      <c r="J64" s="6">
        <f>'用途別(概算)'!AS62</f>
        <v>60000</v>
      </c>
      <c r="K64" s="6">
        <f t="shared" si="12"/>
        <v>65758000</v>
      </c>
      <c r="L64" s="6">
        <f t="shared" si="13"/>
        <v>64743000</v>
      </c>
      <c r="M64" s="6">
        <f t="shared" si="14"/>
        <v>64803000</v>
      </c>
      <c r="N64" s="6">
        <f t="shared" si="18"/>
        <v>-955000</v>
      </c>
      <c r="O64" s="56">
        <f t="shared" si="19"/>
        <v>963000</v>
      </c>
      <c r="P64" s="6">
        <f t="shared" si="15"/>
        <v>8000</v>
      </c>
      <c r="Q64" s="5" t="str">
        <f t="shared" si="16"/>
        <v/>
      </c>
      <c r="R64" s="6">
        <v>64842000</v>
      </c>
      <c r="S64" s="6">
        <f t="shared" si="20"/>
        <v>0</v>
      </c>
      <c r="T64" s="7">
        <v>65758000</v>
      </c>
      <c r="U64" s="6">
        <f t="shared" si="8"/>
        <v>0</v>
      </c>
      <c r="V64" s="7">
        <v>64743000</v>
      </c>
      <c r="W64" s="6">
        <f t="shared" si="9"/>
        <v>0</v>
      </c>
      <c r="X64" s="7">
        <v>64803000</v>
      </c>
      <c r="Y64" s="6">
        <f t="shared" si="10"/>
        <v>0</v>
      </c>
      <c r="Z64" s="1"/>
      <c r="AA64" s="1"/>
    </row>
    <row r="65" spans="1:27" s="75" customFormat="1" ht="16.5" hidden="1" customHeight="1" x14ac:dyDescent="0.25">
      <c r="A65" s="74" t="s">
        <v>150</v>
      </c>
      <c r="B65" s="73" t="s">
        <v>151</v>
      </c>
      <c r="C65" s="54">
        <f>VLOOKUP(A65,'[1]113年期末基金餘額(決算)'!$V$15:$W$351,2,FALSE)</f>
        <v>2795807</v>
      </c>
      <c r="D65" s="55">
        <f t="shared" si="11"/>
        <v>2796000</v>
      </c>
      <c r="E65" s="6">
        <v>-2332000</v>
      </c>
      <c r="F65" s="6">
        <f>IF('[1]113年度各學校賸餘數'!K59&lt;0,0,ROUNDDOWN('[1]113年度各學校賸餘數'!K59,-3))</f>
        <v>0</v>
      </c>
      <c r="G65" s="6">
        <f>ROUNDDOWN('[1]113年度各學校賸餘數'!L59,-3)</f>
        <v>377000</v>
      </c>
      <c r="H65" s="6"/>
      <c r="I65" s="6">
        <f>'用途別(概算)'!AT63</f>
        <v>42919000</v>
      </c>
      <c r="J65" s="6">
        <f>'用途別(概算)'!AS63</f>
        <v>0</v>
      </c>
      <c r="K65" s="6">
        <f t="shared" si="12"/>
        <v>43296000</v>
      </c>
      <c r="L65" s="6">
        <f t="shared" si="13"/>
        <v>42919000</v>
      </c>
      <c r="M65" s="6">
        <f t="shared" si="14"/>
        <v>42919000</v>
      </c>
      <c r="N65" s="6">
        <f t="shared" si="18"/>
        <v>-377000</v>
      </c>
      <c r="O65" s="56">
        <f t="shared" si="19"/>
        <v>464000</v>
      </c>
      <c r="P65" s="6">
        <f t="shared" si="15"/>
        <v>87000</v>
      </c>
      <c r="Q65" s="5" t="str">
        <f t="shared" si="16"/>
        <v/>
      </c>
      <c r="R65" s="6">
        <v>42919000</v>
      </c>
      <c r="S65" s="6">
        <f t="shared" si="20"/>
        <v>0</v>
      </c>
      <c r="T65" s="7">
        <v>43296000</v>
      </c>
      <c r="U65" s="6">
        <f t="shared" si="8"/>
        <v>0</v>
      </c>
      <c r="V65" s="7">
        <v>42919000</v>
      </c>
      <c r="W65" s="6">
        <f t="shared" si="9"/>
        <v>0</v>
      </c>
      <c r="X65" s="7">
        <v>42919000</v>
      </c>
      <c r="Y65" s="6">
        <f t="shared" si="10"/>
        <v>0</v>
      </c>
      <c r="Z65" s="1"/>
      <c r="AA65" s="1"/>
    </row>
    <row r="66" spans="1:27" s="75" customFormat="1" ht="16.5" hidden="1" customHeight="1" x14ac:dyDescent="0.25">
      <c r="A66" s="74" t="s">
        <v>152</v>
      </c>
      <c r="B66" s="73" t="s">
        <v>153</v>
      </c>
      <c r="C66" s="54">
        <f>VLOOKUP(A66,'[1]113年期末基金餘額(決算)'!$V$15:$W$351,2,FALSE)</f>
        <v>1388246</v>
      </c>
      <c r="D66" s="55">
        <f t="shared" si="11"/>
        <v>1388000</v>
      </c>
      <c r="E66" s="6">
        <v>-610000</v>
      </c>
      <c r="F66" s="6">
        <f>IF('[1]113年度各學校賸餘數'!K60&lt;0,0,ROUNDDOWN('[1]113年度各學校賸餘數'!K60,-3))</f>
        <v>290000</v>
      </c>
      <c r="G66" s="6">
        <f>ROUNDDOWN('[1]113年度各學校賸餘數'!L60,-3)</f>
        <v>467000</v>
      </c>
      <c r="H66" s="6"/>
      <c r="I66" s="6">
        <f>'用途別(概算)'!AT64</f>
        <v>57278000</v>
      </c>
      <c r="J66" s="6">
        <f>'用途別(概算)'!AS64</f>
        <v>40000</v>
      </c>
      <c r="K66" s="6">
        <f t="shared" si="12"/>
        <v>57785000</v>
      </c>
      <c r="L66" s="6">
        <f t="shared" si="13"/>
        <v>56988000</v>
      </c>
      <c r="M66" s="6">
        <f t="shared" si="14"/>
        <v>57028000</v>
      </c>
      <c r="N66" s="6">
        <f t="shared" si="18"/>
        <v>-757000</v>
      </c>
      <c r="O66" s="56">
        <f t="shared" si="19"/>
        <v>778000</v>
      </c>
      <c r="P66" s="6">
        <f t="shared" si="15"/>
        <v>21000</v>
      </c>
      <c r="Q66" s="5" t="str">
        <f t="shared" si="16"/>
        <v/>
      </c>
      <c r="R66" s="6">
        <v>57278000</v>
      </c>
      <c r="S66" s="6">
        <f t="shared" si="20"/>
        <v>0</v>
      </c>
      <c r="T66" s="7">
        <v>57785000</v>
      </c>
      <c r="U66" s="6">
        <f t="shared" si="8"/>
        <v>0</v>
      </c>
      <c r="V66" s="7">
        <v>56988000</v>
      </c>
      <c r="W66" s="6">
        <f t="shared" si="9"/>
        <v>0</v>
      </c>
      <c r="X66" s="7">
        <v>57028000</v>
      </c>
      <c r="Y66" s="6">
        <f t="shared" si="10"/>
        <v>0</v>
      </c>
      <c r="Z66" s="1"/>
      <c r="AA66" s="1"/>
    </row>
    <row r="67" spans="1:27" s="75" customFormat="1" ht="16.5" hidden="1" customHeight="1" x14ac:dyDescent="0.25">
      <c r="A67" s="74" t="s">
        <v>154</v>
      </c>
      <c r="B67" s="73" t="s">
        <v>155</v>
      </c>
      <c r="C67" s="54">
        <f>VLOOKUP(A67,'[1]113年期末基金餘額(決算)'!$V$15:$W$351,2,FALSE)</f>
        <v>4576338</v>
      </c>
      <c r="D67" s="55">
        <f t="shared" si="11"/>
        <v>4576000</v>
      </c>
      <c r="E67" s="6">
        <v>-3132000</v>
      </c>
      <c r="F67" s="6">
        <f>IF('[1]113年度各學校賸餘數'!K61&lt;0,0,ROUNDDOWN('[1]113年度各學校賸餘數'!K61,-3))</f>
        <v>488000</v>
      </c>
      <c r="G67" s="6">
        <f>ROUNDDOWN('[1]113年度各學校賸餘數'!L61,-3)</f>
        <v>870000</v>
      </c>
      <c r="H67" s="6"/>
      <c r="I67" s="6">
        <f>'用途別(概算)'!AT65</f>
        <v>38630000</v>
      </c>
      <c r="J67" s="6">
        <f>'用途別(概算)'!AS65</f>
        <v>25000</v>
      </c>
      <c r="K67" s="6">
        <f t="shared" si="12"/>
        <v>39525000</v>
      </c>
      <c r="L67" s="6">
        <f t="shared" si="13"/>
        <v>38142000</v>
      </c>
      <c r="M67" s="6">
        <f t="shared" si="14"/>
        <v>38167000</v>
      </c>
      <c r="N67" s="6">
        <f t="shared" si="18"/>
        <v>-1358000</v>
      </c>
      <c r="O67" s="56">
        <f t="shared" si="19"/>
        <v>1444000</v>
      </c>
      <c r="P67" s="6">
        <f t="shared" si="15"/>
        <v>86000</v>
      </c>
      <c r="Q67" s="5" t="str">
        <f t="shared" si="16"/>
        <v/>
      </c>
      <c r="R67" s="6">
        <v>38630000</v>
      </c>
      <c r="S67" s="6">
        <f t="shared" si="20"/>
        <v>0</v>
      </c>
      <c r="T67" s="7">
        <v>39525000</v>
      </c>
      <c r="U67" s="6">
        <f t="shared" si="8"/>
        <v>0</v>
      </c>
      <c r="V67" s="7">
        <v>38142000</v>
      </c>
      <c r="W67" s="6">
        <f t="shared" si="9"/>
        <v>0</v>
      </c>
      <c r="X67" s="7">
        <v>38167000</v>
      </c>
      <c r="Y67" s="6">
        <f t="shared" si="10"/>
        <v>0</v>
      </c>
      <c r="Z67" s="1"/>
      <c r="AA67" s="1"/>
    </row>
    <row r="68" spans="1:27" s="75" customFormat="1" ht="16.5" hidden="1" customHeight="1" x14ac:dyDescent="0.25">
      <c r="A68" s="74" t="s">
        <v>156</v>
      </c>
      <c r="B68" s="73" t="s">
        <v>157</v>
      </c>
      <c r="C68" s="54">
        <f>VLOOKUP(A68,'[1]113年期末基金餘額(決算)'!$V$15:$W$351,2,FALSE)</f>
        <v>4351724</v>
      </c>
      <c r="D68" s="55">
        <f t="shared" si="11"/>
        <v>4352000</v>
      </c>
      <c r="E68" s="6">
        <v>-2126000</v>
      </c>
      <c r="F68" s="6">
        <f>IF('[1]113年度各學校賸餘數'!K62&lt;0,0,ROUNDDOWN('[1]113年度各學校賸餘數'!K62,-3))</f>
        <v>1916000</v>
      </c>
      <c r="G68" s="6">
        <f>ROUNDDOWN('[1]113年度各學校賸餘數'!L62,-3)</f>
        <v>211000</v>
      </c>
      <c r="H68" s="6"/>
      <c r="I68" s="6">
        <f>'用途別(概算)'!AT66</f>
        <v>30349000</v>
      </c>
      <c r="J68" s="6">
        <f>'用途別(概算)'!AS66</f>
        <v>0</v>
      </c>
      <c r="K68" s="6">
        <f t="shared" si="12"/>
        <v>30560000</v>
      </c>
      <c r="L68" s="6">
        <f t="shared" si="13"/>
        <v>28433000</v>
      </c>
      <c r="M68" s="6">
        <f t="shared" si="14"/>
        <v>28433000</v>
      </c>
      <c r="N68" s="6">
        <f t="shared" si="18"/>
        <v>-2127000</v>
      </c>
      <c r="O68" s="56">
        <f t="shared" si="19"/>
        <v>2226000</v>
      </c>
      <c r="P68" s="6">
        <f t="shared" si="15"/>
        <v>99000</v>
      </c>
      <c r="Q68" s="5" t="str">
        <f t="shared" si="16"/>
        <v/>
      </c>
      <c r="R68" s="6">
        <v>30349000</v>
      </c>
      <c r="S68" s="6">
        <f t="shared" si="20"/>
        <v>0</v>
      </c>
      <c r="T68" s="7">
        <v>30560000</v>
      </c>
      <c r="U68" s="6">
        <f t="shared" si="8"/>
        <v>0</v>
      </c>
      <c r="V68" s="7">
        <v>28433000</v>
      </c>
      <c r="W68" s="6">
        <f t="shared" si="9"/>
        <v>0</v>
      </c>
      <c r="X68" s="7">
        <v>28433000</v>
      </c>
      <c r="Y68" s="6">
        <f t="shared" si="10"/>
        <v>0</v>
      </c>
      <c r="Z68" s="1"/>
      <c r="AA68" s="1"/>
    </row>
    <row r="69" spans="1:27" s="75" customFormat="1" ht="16.5" hidden="1" customHeight="1" x14ac:dyDescent="0.25">
      <c r="A69" s="74" t="s">
        <v>158</v>
      </c>
      <c r="B69" s="73" t="s">
        <v>159</v>
      </c>
      <c r="C69" s="54">
        <f>VLOOKUP(A69,'[1]113年期末基金餘額(決算)'!$V$15:$W$351,2,FALSE)</f>
        <v>2366047</v>
      </c>
      <c r="D69" s="55">
        <f t="shared" si="11"/>
        <v>2366000</v>
      </c>
      <c r="E69" s="6">
        <v>-1393000</v>
      </c>
      <c r="F69" s="6">
        <f>IF('[1]113年度各學校賸餘數'!K63&lt;0,0,ROUNDDOWN('[1]113年度各學校賸餘數'!K63,-3))</f>
        <v>857000</v>
      </c>
      <c r="G69" s="6">
        <f>ROUNDDOWN('[1]113年度各學校賸餘數'!L63,-3)</f>
        <v>10000</v>
      </c>
      <c r="H69" s="6"/>
      <c r="I69" s="6">
        <f>'用途別(概算)'!AT67</f>
        <v>25657000</v>
      </c>
      <c r="J69" s="6">
        <f>'用途別(概算)'!AS67</f>
        <v>30000</v>
      </c>
      <c r="K69" s="6">
        <f t="shared" si="12"/>
        <v>25697000</v>
      </c>
      <c r="L69" s="6">
        <f t="shared" si="13"/>
        <v>24800000</v>
      </c>
      <c r="M69" s="6">
        <f t="shared" si="14"/>
        <v>24830000</v>
      </c>
      <c r="N69" s="6">
        <f t="shared" si="18"/>
        <v>-867000</v>
      </c>
      <c r="O69" s="56">
        <f t="shared" si="19"/>
        <v>973000</v>
      </c>
      <c r="P69" s="6">
        <f t="shared" si="15"/>
        <v>106000</v>
      </c>
      <c r="Q69" s="5" t="str">
        <f t="shared" si="16"/>
        <v/>
      </c>
      <c r="R69" s="6">
        <v>25657000</v>
      </c>
      <c r="S69" s="6">
        <f t="shared" si="20"/>
        <v>0</v>
      </c>
      <c r="T69" s="7">
        <v>25697000</v>
      </c>
      <c r="U69" s="6">
        <f t="shared" si="8"/>
        <v>0</v>
      </c>
      <c r="V69" s="7">
        <v>24800000</v>
      </c>
      <c r="W69" s="6">
        <f t="shared" si="9"/>
        <v>0</v>
      </c>
      <c r="X69" s="7">
        <v>24830000</v>
      </c>
      <c r="Y69" s="6">
        <f t="shared" si="10"/>
        <v>0</v>
      </c>
      <c r="Z69" s="1"/>
      <c r="AA69" s="1"/>
    </row>
    <row r="70" spans="1:27" s="75" customFormat="1" ht="16.5" hidden="1" customHeight="1" x14ac:dyDescent="0.25">
      <c r="A70" s="74" t="s">
        <v>160</v>
      </c>
      <c r="B70" s="73" t="s">
        <v>161</v>
      </c>
      <c r="C70" s="54">
        <f>VLOOKUP(A70,'[1]113年期末基金餘額(決算)'!$V$15:$W$351,2,FALSE)</f>
        <v>1301897</v>
      </c>
      <c r="D70" s="55">
        <f t="shared" si="11"/>
        <v>1302000</v>
      </c>
      <c r="E70" s="6">
        <v>-473000</v>
      </c>
      <c r="F70" s="6">
        <f>IF('[1]113年度各學校賸餘數'!K64&lt;0,0,ROUNDDOWN('[1]113年度各學校賸餘數'!K64,-3))</f>
        <v>76000</v>
      </c>
      <c r="G70" s="6">
        <f>ROUNDDOWN('[1]113年度各學校賸餘數'!L64,-3)</f>
        <v>743000</v>
      </c>
      <c r="H70" s="6"/>
      <c r="I70" s="6">
        <f>'用途別(概算)'!AT68</f>
        <v>25367000</v>
      </c>
      <c r="J70" s="6">
        <f>'用途別(概算)'!AS68</f>
        <v>15000</v>
      </c>
      <c r="K70" s="6">
        <f t="shared" si="12"/>
        <v>26125000</v>
      </c>
      <c r="L70" s="6">
        <f t="shared" si="13"/>
        <v>25291000</v>
      </c>
      <c r="M70" s="6">
        <f t="shared" si="14"/>
        <v>25306000</v>
      </c>
      <c r="N70" s="6">
        <f t="shared" si="18"/>
        <v>-819000</v>
      </c>
      <c r="O70" s="56">
        <f t="shared" si="19"/>
        <v>829000</v>
      </c>
      <c r="P70" s="6">
        <f t="shared" si="15"/>
        <v>10000</v>
      </c>
      <c r="Q70" s="5" t="str">
        <f t="shared" si="16"/>
        <v/>
      </c>
      <c r="R70" s="6">
        <v>25367000</v>
      </c>
      <c r="S70" s="6">
        <f t="shared" si="20"/>
        <v>0</v>
      </c>
      <c r="T70" s="7">
        <v>26125000</v>
      </c>
      <c r="U70" s="6">
        <f t="shared" si="8"/>
        <v>0</v>
      </c>
      <c r="V70" s="7">
        <v>25291000</v>
      </c>
      <c r="W70" s="6">
        <f t="shared" si="9"/>
        <v>0</v>
      </c>
      <c r="X70" s="7">
        <v>25306000</v>
      </c>
      <c r="Y70" s="6">
        <f t="shared" si="10"/>
        <v>0</v>
      </c>
      <c r="Z70" s="1"/>
      <c r="AA70" s="1"/>
    </row>
    <row r="71" spans="1:27" s="75" customFormat="1" ht="16.5" hidden="1" customHeight="1" x14ac:dyDescent="0.25">
      <c r="A71" s="74" t="s">
        <v>162</v>
      </c>
      <c r="B71" s="73" t="s">
        <v>163</v>
      </c>
      <c r="C71" s="54">
        <f>VLOOKUP(A71,'[1]113年期末基金餘額(決算)'!$V$15:$W$351,2,FALSE)</f>
        <v>4523182</v>
      </c>
      <c r="D71" s="55">
        <f t="shared" si="11"/>
        <v>4523000</v>
      </c>
      <c r="E71" s="6">
        <v>-1627000</v>
      </c>
      <c r="F71" s="6">
        <f>IF('[1]113年度各學校賸餘數'!K65&lt;0,0,ROUNDDOWN('[1]113年度各學校賸餘數'!K65,-3))</f>
        <v>2078000</v>
      </c>
      <c r="G71" s="6">
        <f>ROUNDDOWN('[1]113年度各學校賸餘數'!L65,-3)</f>
        <v>728000</v>
      </c>
      <c r="H71" s="6"/>
      <c r="I71" s="6">
        <f>'用途別(概算)'!AT69</f>
        <v>23572000</v>
      </c>
      <c r="J71" s="6">
        <f>'用途別(概算)'!AS69</f>
        <v>11000</v>
      </c>
      <c r="K71" s="6">
        <f t="shared" si="12"/>
        <v>24311000</v>
      </c>
      <c r="L71" s="6">
        <f t="shared" si="13"/>
        <v>21494000</v>
      </c>
      <c r="M71" s="6">
        <f t="shared" si="14"/>
        <v>21505000</v>
      </c>
      <c r="N71" s="6">
        <f t="shared" si="18"/>
        <v>-2806000</v>
      </c>
      <c r="O71" s="56">
        <f t="shared" si="19"/>
        <v>2896000</v>
      </c>
      <c r="P71" s="6">
        <f t="shared" si="15"/>
        <v>90000</v>
      </c>
      <c r="Q71" s="5" t="str">
        <f t="shared" si="16"/>
        <v/>
      </c>
      <c r="R71" s="6">
        <v>23572000</v>
      </c>
      <c r="S71" s="6">
        <f t="shared" si="20"/>
        <v>0</v>
      </c>
      <c r="T71" s="7">
        <v>24311000</v>
      </c>
      <c r="U71" s="6">
        <f t="shared" si="8"/>
        <v>0</v>
      </c>
      <c r="V71" s="7">
        <v>21494000</v>
      </c>
      <c r="W71" s="6">
        <f t="shared" si="9"/>
        <v>0</v>
      </c>
      <c r="X71" s="7">
        <v>21505000</v>
      </c>
      <c r="Y71" s="6">
        <f t="shared" si="10"/>
        <v>0</v>
      </c>
      <c r="Z71" s="1"/>
      <c r="AA71" s="1"/>
    </row>
    <row r="72" spans="1:27" s="75" customFormat="1" ht="16.5" hidden="1" customHeight="1" x14ac:dyDescent="0.25">
      <c r="A72" s="74" t="s">
        <v>164</v>
      </c>
      <c r="B72" s="73" t="s">
        <v>165</v>
      </c>
      <c r="C72" s="54">
        <f>VLOOKUP(A72,'[1]113年期末基金餘額(決算)'!$V$15:$W$351,2,FALSE)</f>
        <v>2049316</v>
      </c>
      <c r="D72" s="55">
        <f t="shared" si="11"/>
        <v>2049000</v>
      </c>
      <c r="E72" s="6">
        <v>-36000</v>
      </c>
      <c r="F72" s="6">
        <f>IF('[1]113年度各學校賸餘數'!K66&lt;0,0,ROUNDDOWN('[1]113年度各學校賸餘數'!K66,-3))</f>
        <v>1965000</v>
      </c>
      <c r="G72" s="6">
        <f>ROUNDDOWN('[1]113年度各學校賸餘數'!L66,-3)</f>
        <v>32000</v>
      </c>
      <c r="H72" s="6"/>
      <c r="I72" s="6">
        <f>'用途別(概算)'!AT70</f>
        <v>22803000</v>
      </c>
      <c r="J72" s="6">
        <f>'用途別(概算)'!AS70</f>
        <v>0</v>
      </c>
      <c r="K72" s="6">
        <f t="shared" si="12"/>
        <v>22835000</v>
      </c>
      <c r="L72" s="6">
        <f t="shared" si="13"/>
        <v>20838000</v>
      </c>
      <c r="M72" s="6">
        <f t="shared" si="14"/>
        <v>20838000</v>
      </c>
      <c r="N72" s="6">
        <f t="shared" si="18"/>
        <v>-1997000</v>
      </c>
      <c r="O72" s="56">
        <f t="shared" si="19"/>
        <v>2013000</v>
      </c>
      <c r="P72" s="6">
        <f t="shared" si="15"/>
        <v>16000</v>
      </c>
      <c r="Q72" s="5" t="str">
        <f t="shared" si="16"/>
        <v/>
      </c>
      <c r="R72" s="6">
        <v>22803000</v>
      </c>
      <c r="S72" s="6">
        <f t="shared" si="20"/>
        <v>0</v>
      </c>
      <c r="T72" s="7">
        <v>22835000</v>
      </c>
      <c r="U72" s="6">
        <f t="shared" si="8"/>
        <v>0</v>
      </c>
      <c r="V72" s="7">
        <v>20838000</v>
      </c>
      <c r="W72" s="6">
        <f t="shared" si="9"/>
        <v>0</v>
      </c>
      <c r="X72" s="7">
        <v>20838000</v>
      </c>
      <c r="Y72" s="6">
        <f t="shared" si="10"/>
        <v>0</v>
      </c>
      <c r="Z72" s="1"/>
      <c r="AA72" s="1"/>
    </row>
    <row r="73" spans="1:27" s="75" customFormat="1" ht="16.5" hidden="1" customHeight="1" x14ac:dyDescent="0.25">
      <c r="A73" s="74" t="s">
        <v>166</v>
      </c>
      <c r="B73" s="73" t="s">
        <v>167</v>
      </c>
      <c r="C73" s="54">
        <f>VLOOKUP(A73,'[1]113年期末基金餘額(決算)'!$V$15:$W$351,2,FALSE)</f>
        <v>2046112</v>
      </c>
      <c r="D73" s="55">
        <f t="shared" si="11"/>
        <v>2046000</v>
      </c>
      <c r="E73" s="6">
        <v>-1155000</v>
      </c>
      <c r="F73" s="6">
        <f>IF('[1]113年度各學校賸餘數'!K67&lt;0,0,ROUNDDOWN('[1]113年度各學校賸餘數'!K67,-3))</f>
        <v>206000</v>
      </c>
      <c r="G73" s="6">
        <f>ROUNDDOWN('[1]113年度各學校賸餘數'!L67,-3)</f>
        <v>642000</v>
      </c>
      <c r="H73" s="6"/>
      <c r="I73" s="6">
        <f>'用途別(概算)'!AT71</f>
        <v>21611000</v>
      </c>
      <c r="J73" s="6">
        <f>'用途別(概算)'!AS71</f>
        <v>0</v>
      </c>
      <c r="K73" s="6">
        <f t="shared" si="12"/>
        <v>22253000</v>
      </c>
      <c r="L73" s="6">
        <f t="shared" si="13"/>
        <v>21405000</v>
      </c>
      <c r="M73" s="6">
        <f t="shared" si="14"/>
        <v>21405000</v>
      </c>
      <c r="N73" s="6">
        <f t="shared" si="18"/>
        <v>-848000</v>
      </c>
      <c r="O73" s="56">
        <f t="shared" si="19"/>
        <v>891000</v>
      </c>
      <c r="P73" s="6">
        <f t="shared" si="15"/>
        <v>43000</v>
      </c>
      <c r="Q73" s="5" t="str">
        <f t="shared" si="16"/>
        <v/>
      </c>
      <c r="R73" s="6">
        <v>21611000</v>
      </c>
      <c r="S73" s="6">
        <f t="shared" si="20"/>
        <v>0</v>
      </c>
      <c r="T73" s="7">
        <v>22253000</v>
      </c>
      <c r="U73" s="6">
        <f t="shared" ref="U73:U136" si="21">K73-T73</f>
        <v>0</v>
      </c>
      <c r="V73" s="7">
        <v>21405000</v>
      </c>
      <c r="W73" s="6">
        <f t="shared" ref="W73:W136" si="22">L73-V73</f>
        <v>0</v>
      </c>
      <c r="X73" s="7">
        <v>21405000</v>
      </c>
      <c r="Y73" s="6">
        <f t="shared" ref="Y73:Y136" si="23">M73-X73</f>
        <v>0</v>
      </c>
      <c r="Z73" s="1"/>
      <c r="AA73" s="1"/>
    </row>
    <row r="74" spans="1:27" s="75" customFormat="1" ht="16.5" hidden="1" customHeight="1" x14ac:dyDescent="0.25">
      <c r="A74" s="74" t="s">
        <v>168</v>
      </c>
      <c r="B74" s="73" t="s">
        <v>169</v>
      </c>
      <c r="C74" s="54">
        <f>VLOOKUP(A74,'[1]113年期末基金餘額(決算)'!$V$15:$W$351,2,FALSE)</f>
        <v>658538</v>
      </c>
      <c r="D74" s="55">
        <f t="shared" ref="D74:D137" si="24">ROUND(C74,-3)</f>
        <v>659000</v>
      </c>
      <c r="E74" s="6">
        <v>-597000</v>
      </c>
      <c r="F74" s="6">
        <f>IF('[1]113年度各學校賸餘數'!K69&lt;0,0,ROUNDDOWN('[1]113年度各學校賸餘數'!K69,-3))</f>
        <v>50000</v>
      </c>
      <c r="G74" s="6">
        <f>ROUNDDOWN('[1]113年度各學校賸餘數'!L69,-3)</f>
        <v>0</v>
      </c>
      <c r="H74" s="6"/>
      <c r="I74" s="6">
        <f>'用途別(概算)'!AT72</f>
        <v>18200000</v>
      </c>
      <c r="J74" s="6">
        <f>'用途別(概算)'!AS72</f>
        <v>0</v>
      </c>
      <c r="K74" s="6">
        <f t="shared" ref="K74:K137" si="25">G74+I74+J74-H74</f>
        <v>18200000</v>
      </c>
      <c r="L74" s="6">
        <f t="shared" ref="L74:L137" si="26">I74-F74</f>
        <v>18150000</v>
      </c>
      <c r="M74" s="6">
        <f t="shared" ref="M74:M137" si="27">J74+L74</f>
        <v>18150000</v>
      </c>
      <c r="N74" s="6">
        <f t="shared" si="18"/>
        <v>-50000</v>
      </c>
      <c r="O74" s="56">
        <f t="shared" si="19"/>
        <v>62000</v>
      </c>
      <c r="P74" s="6">
        <f t="shared" ref="P74:P137" si="28">O74+N74</f>
        <v>12000</v>
      </c>
      <c r="Q74" s="5" t="str">
        <f t="shared" ref="Q74:Q137" si="29">IF(P74&lt;0,-P74,"")</f>
        <v/>
      </c>
      <c r="R74" s="6">
        <v>18200000</v>
      </c>
      <c r="S74" s="6">
        <f t="shared" si="20"/>
        <v>0</v>
      </c>
      <c r="T74" s="7">
        <v>18200000</v>
      </c>
      <c r="U74" s="6">
        <f t="shared" si="21"/>
        <v>0</v>
      </c>
      <c r="V74" s="7">
        <v>18150000</v>
      </c>
      <c r="W74" s="6">
        <f t="shared" si="22"/>
        <v>0</v>
      </c>
      <c r="X74" s="7">
        <v>18150000</v>
      </c>
      <c r="Y74" s="6">
        <f t="shared" si="23"/>
        <v>0</v>
      </c>
      <c r="Z74" s="1"/>
      <c r="AA74" s="1"/>
    </row>
    <row r="75" spans="1:27" s="75" customFormat="1" ht="16.5" hidden="1" customHeight="1" x14ac:dyDescent="0.25">
      <c r="A75" s="74" t="s">
        <v>170</v>
      </c>
      <c r="B75" s="73" t="s">
        <v>171</v>
      </c>
      <c r="C75" s="54">
        <f>VLOOKUP(A75,'[1]113年期末基金餘額(決算)'!$V$15:$W$351,2,FALSE)</f>
        <v>3447675</v>
      </c>
      <c r="D75" s="55">
        <f t="shared" si="24"/>
        <v>3448000</v>
      </c>
      <c r="E75" s="6">
        <v>-1281000</v>
      </c>
      <c r="F75" s="6">
        <f>IF('[1]113年度各學校賸餘數'!K70&lt;0,0,ROUNDDOWN('[1]113年度各學校賸餘數'!K70,-3))</f>
        <v>1247000</v>
      </c>
      <c r="G75" s="6">
        <f>ROUNDDOWN('[1]113年度各學校賸餘數'!L70,-3)</f>
        <v>827000</v>
      </c>
      <c r="H75" s="6"/>
      <c r="I75" s="6">
        <f>'用途別(概算)'!AT73</f>
        <v>18216000</v>
      </c>
      <c r="J75" s="6">
        <f>'用途別(概算)'!AS73</f>
        <v>20000</v>
      </c>
      <c r="K75" s="6">
        <f t="shared" si="25"/>
        <v>19063000</v>
      </c>
      <c r="L75" s="6">
        <f t="shared" si="26"/>
        <v>16969000</v>
      </c>
      <c r="M75" s="6">
        <f t="shared" si="27"/>
        <v>16989000</v>
      </c>
      <c r="N75" s="6">
        <f t="shared" ref="N75:N138" si="30">M75-K75</f>
        <v>-2074000</v>
      </c>
      <c r="O75" s="56">
        <f t="shared" ref="O75:O138" si="31">D75+E75</f>
        <v>2167000</v>
      </c>
      <c r="P75" s="6">
        <f t="shared" si="28"/>
        <v>93000</v>
      </c>
      <c r="Q75" s="5" t="str">
        <f t="shared" si="29"/>
        <v/>
      </c>
      <c r="R75" s="6">
        <v>18216000</v>
      </c>
      <c r="S75" s="6">
        <f t="shared" si="20"/>
        <v>0</v>
      </c>
      <c r="T75" s="7">
        <v>19063000</v>
      </c>
      <c r="U75" s="6">
        <f t="shared" si="21"/>
        <v>0</v>
      </c>
      <c r="V75" s="7">
        <v>16969000</v>
      </c>
      <c r="W75" s="6">
        <f t="shared" si="22"/>
        <v>0</v>
      </c>
      <c r="X75" s="7">
        <v>16989000</v>
      </c>
      <c r="Y75" s="6">
        <f t="shared" si="23"/>
        <v>0</v>
      </c>
      <c r="Z75" s="1"/>
      <c r="AA75" s="1"/>
    </row>
    <row r="76" spans="1:27" s="75" customFormat="1" ht="16.5" hidden="1" customHeight="1" x14ac:dyDescent="0.25">
      <c r="A76" s="74" t="s">
        <v>172</v>
      </c>
      <c r="B76" s="73" t="s">
        <v>173</v>
      </c>
      <c r="C76" s="54">
        <f>VLOOKUP(A76,'[1]113年期末基金餘額(決算)'!$V$15:$W$351,2,FALSE)</f>
        <v>10650276</v>
      </c>
      <c r="D76" s="55">
        <f t="shared" si="24"/>
        <v>10650000</v>
      </c>
      <c r="E76" s="6">
        <v>-5244000</v>
      </c>
      <c r="F76" s="6">
        <f>IF('[1]113年度各學校賸餘數'!K71&lt;0,0,ROUNDDOWN('[1]113年度各學校賸餘數'!K71,-3))</f>
        <v>3026000</v>
      </c>
      <c r="G76" s="6">
        <f>ROUNDDOWN('[1]113年度各學校賸餘數'!L71,-3)</f>
        <v>1992000</v>
      </c>
      <c r="H76" s="6"/>
      <c r="I76" s="6">
        <f>'用途別(概算)'!AT74</f>
        <v>156448000</v>
      </c>
      <c r="J76" s="6">
        <f>'用途別(概算)'!AS74</f>
        <v>300000</v>
      </c>
      <c r="K76" s="6">
        <f t="shared" si="25"/>
        <v>158740000</v>
      </c>
      <c r="L76" s="6">
        <f t="shared" si="26"/>
        <v>153422000</v>
      </c>
      <c r="M76" s="6">
        <f t="shared" si="27"/>
        <v>153722000</v>
      </c>
      <c r="N76" s="6">
        <f t="shared" si="30"/>
        <v>-5018000</v>
      </c>
      <c r="O76" s="56">
        <f t="shared" si="31"/>
        <v>5406000</v>
      </c>
      <c r="P76" s="6">
        <f t="shared" si="28"/>
        <v>388000</v>
      </c>
      <c r="Q76" s="5" t="str">
        <f t="shared" si="29"/>
        <v/>
      </c>
      <c r="R76" s="6">
        <v>156448000</v>
      </c>
      <c r="S76" s="6">
        <f t="shared" si="20"/>
        <v>0</v>
      </c>
      <c r="T76" s="7">
        <v>158740000</v>
      </c>
      <c r="U76" s="6">
        <f t="shared" si="21"/>
        <v>0</v>
      </c>
      <c r="V76" s="7">
        <v>153422000</v>
      </c>
      <c r="W76" s="6">
        <f t="shared" si="22"/>
        <v>0</v>
      </c>
      <c r="X76" s="7">
        <v>153722000</v>
      </c>
      <c r="Y76" s="6">
        <f t="shared" si="23"/>
        <v>0</v>
      </c>
      <c r="Z76" s="1"/>
      <c r="AA76" s="1"/>
    </row>
    <row r="77" spans="1:27" s="75" customFormat="1" ht="16.5" hidden="1" customHeight="1" x14ac:dyDescent="0.25">
      <c r="A77" s="74" t="s">
        <v>174</v>
      </c>
      <c r="B77" s="73" t="s">
        <v>175</v>
      </c>
      <c r="C77" s="54">
        <f>VLOOKUP(A77,'[1]113年期末基金餘額(決算)'!$V$15:$W$351,2,FALSE)</f>
        <v>8843526</v>
      </c>
      <c r="D77" s="55">
        <f t="shared" si="24"/>
        <v>8844000</v>
      </c>
      <c r="E77" s="6">
        <v>-3628000</v>
      </c>
      <c r="F77" s="6">
        <f>IF('[1]113年度各學校賸餘數'!K72&lt;0,0,ROUNDDOWN('[1]113年度各學校賸餘數'!K72,-3))</f>
        <v>3781000</v>
      </c>
      <c r="G77" s="6">
        <f>ROUNDDOWN('[1]113年度各學校賸餘數'!L72,-3)</f>
        <v>933000</v>
      </c>
      <c r="H77" s="6"/>
      <c r="I77" s="6">
        <f>'用途別(概算)'!AT75</f>
        <v>171617000</v>
      </c>
      <c r="J77" s="6">
        <f>'用途別(概算)'!AS75</f>
        <v>0</v>
      </c>
      <c r="K77" s="6">
        <f t="shared" si="25"/>
        <v>172550000</v>
      </c>
      <c r="L77" s="6">
        <f t="shared" si="26"/>
        <v>167836000</v>
      </c>
      <c r="M77" s="6">
        <f t="shared" si="27"/>
        <v>167836000</v>
      </c>
      <c r="N77" s="6">
        <f t="shared" si="30"/>
        <v>-4714000</v>
      </c>
      <c r="O77" s="56">
        <f t="shared" si="31"/>
        <v>5216000</v>
      </c>
      <c r="P77" s="6">
        <f t="shared" si="28"/>
        <v>502000</v>
      </c>
      <c r="Q77" s="5" t="str">
        <f t="shared" si="29"/>
        <v/>
      </c>
      <c r="R77" s="6">
        <v>171617000</v>
      </c>
      <c r="S77" s="6">
        <f t="shared" si="20"/>
        <v>0</v>
      </c>
      <c r="T77" s="7">
        <v>172550000</v>
      </c>
      <c r="U77" s="6">
        <f t="shared" si="21"/>
        <v>0</v>
      </c>
      <c r="V77" s="7">
        <v>167836000</v>
      </c>
      <c r="W77" s="6">
        <f t="shared" si="22"/>
        <v>0</v>
      </c>
      <c r="X77" s="7">
        <v>167836000</v>
      </c>
      <c r="Y77" s="6">
        <f t="shared" si="23"/>
        <v>0</v>
      </c>
      <c r="Z77" s="1"/>
      <c r="AA77" s="1"/>
    </row>
    <row r="78" spans="1:27" s="75" customFormat="1" ht="16.5" hidden="1" customHeight="1" x14ac:dyDescent="0.25">
      <c r="A78" s="74" t="s">
        <v>176</v>
      </c>
      <c r="B78" s="73" t="s">
        <v>177</v>
      </c>
      <c r="C78" s="54">
        <f>VLOOKUP(A78,'[1]113年期末基金餘額(決算)'!$V$15:$W$351,2,FALSE)</f>
        <v>3616585</v>
      </c>
      <c r="D78" s="55">
        <f t="shared" si="24"/>
        <v>3617000</v>
      </c>
      <c r="E78" s="6">
        <v>-1495000</v>
      </c>
      <c r="F78" s="6">
        <f>IF('[1]113年度各學校賸餘數'!K73&lt;0,0,ROUNDDOWN('[1]113年度各學校賸餘數'!K73,-3))</f>
        <v>1378000</v>
      </c>
      <c r="G78" s="6">
        <f>ROUNDDOWN('[1]113年度各學校賸餘數'!L73,-3)</f>
        <v>243000</v>
      </c>
      <c r="H78" s="6"/>
      <c r="I78" s="6">
        <f>'用途別(概算)'!AT76</f>
        <v>47722000</v>
      </c>
      <c r="J78" s="6">
        <f>'用途別(概算)'!AS76</f>
        <v>0</v>
      </c>
      <c r="K78" s="6">
        <f t="shared" si="25"/>
        <v>47965000</v>
      </c>
      <c r="L78" s="6">
        <f t="shared" si="26"/>
        <v>46344000</v>
      </c>
      <c r="M78" s="6">
        <f t="shared" si="27"/>
        <v>46344000</v>
      </c>
      <c r="N78" s="6">
        <f t="shared" si="30"/>
        <v>-1621000</v>
      </c>
      <c r="O78" s="56">
        <f t="shared" si="31"/>
        <v>2122000</v>
      </c>
      <c r="P78" s="6">
        <f t="shared" si="28"/>
        <v>501000</v>
      </c>
      <c r="Q78" s="5" t="str">
        <f t="shared" si="29"/>
        <v/>
      </c>
      <c r="R78" s="6">
        <v>47722000</v>
      </c>
      <c r="S78" s="6">
        <f t="shared" si="20"/>
        <v>0</v>
      </c>
      <c r="T78" s="7">
        <v>47965000</v>
      </c>
      <c r="U78" s="6">
        <f t="shared" si="21"/>
        <v>0</v>
      </c>
      <c r="V78" s="7">
        <v>46344000</v>
      </c>
      <c r="W78" s="6">
        <f t="shared" si="22"/>
        <v>0</v>
      </c>
      <c r="X78" s="7">
        <v>46344000</v>
      </c>
      <c r="Y78" s="6">
        <f t="shared" si="23"/>
        <v>0</v>
      </c>
      <c r="Z78" s="1"/>
      <c r="AA78" s="1"/>
    </row>
    <row r="79" spans="1:27" s="75" customFormat="1" ht="16.5" hidden="1" customHeight="1" x14ac:dyDescent="0.25">
      <c r="A79" s="74" t="s">
        <v>178</v>
      </c>
      <c r="B79" s="73" t="s">
        <v>179</v>
      </c>
      <c r="C79" s="54">
        <f>VLOOKUP(A79,'[1]113年期末基金餘額(決算)'!$V$15:$W$351,2,FALSE)</f>
        <v>1348593</v>
      </c>
      <c r="D79" s="55">
        <f t="shared" si="24"/>
        <v>1349000</v>
      </c>
      <c r="E79" s="6">
        <v>-554000</v>
      </c>
      <c r="F79" s="6">
        <f>IF('[1]113年度各學校賸餘數'!K74&lt;0,0,ROUNDDOWN('[1]113年度各學校賸餘數'!K74,-3))</f>
        <v>301000</v>
      </c>
      <c r="G79" s="6">
        <f>ROUNDDOWN('[1]113年度各學校賸餘數'!L74,-3)</f>
        <v>474000</v>
      </c>
      <c r="H79" s="6"/>
      <c r="I79" s="6">
        <f>'用途別(概算)'!AT77</f>
        <v>24251000</v>
      </c>
      <c r="J79" s="6">
        <f>'用途別(概算)'!AS77</f>
        <v>5000</v>
      </c>
      <c r="K79" s="6">
        <f t="shared" si="25"/>
        <v>24730000</v>
      </c>
      <c r="L79" s="6">
        <f t="shared" si="26"/>
        <v>23950000</v>
      </c>
      <c r="M79" s="6">
        <f t="shared" si="27"/>
        <v>23955000</v>
      </c>
      <c r="N79" s="6">
        <f t="shared" si="30"/>
        <v>-775000</v>
      </c>
      <c r="O79" s="56">
        <f t="shared" si="31"/>
        <v>795000</v>
      </c>
      <c r="P79" s="6">
        <f t="shared" si="28"/>
        <v>20000</v>
      </c>
      <c r="Q79" s="5" t="str">
        <f t="shared" si="29"/>
        <v/>
      </c>
      <c r="R79" s="6">
        <v>24251000</v>
      </c>
      <c r="S79" s="6">
        <f t="shared" si="20"/>
        <v>0</v>
      </c>
      <c r="T79" s="7">
        <v>24730000</v>
      </c>
      <c r="U79" s="6">
        <f t="shared" si="21"/>
        <v>0</v>
      </c>
      <c r="V79" s="7">
        <v>23950000</v>
      </c>
      <c r="W79" s="6">
        <f t="shared" si="22"/>
        <v>0</v>
      </c>
      <c r="X79" s="7">
        <v>23955000</v>
      </c>
      <c r="Y79" s="6">
        <f t="shared" si="23"/>
        <v>0</v>
      </c>
      <c r="Z79" s="1"/>
      <c r="AA79" s="1"/>
    </row>
    <row r="80" spans="1:27" s="75" customFormat="1" ht="16.5" hidden="1" customHeight="1" x14ac:dyDescent="0.25">
      <c r="A80" s="74" t="s">
        <v>180</v>
      </c>
      <c r="B80" s="73" t="s">
        <v>181</v>
      </c>
      <c r="C80" s="54">
        <f>VLOOKUP(A80,'[1]113年期末基金餘額(決算)'!$V$15:$W$351,2,FALSE)</f>
        <v>5363232</v>
      </c>
      <c r="D80" s="55">
        <f t="shared" si="24"/>
        <v>5363000</v>
      </c>
      <c r="E80" s="6">
        <v>-3620000</v>
      </c>
      <c r="F80" s="6">
        <f>IF('[1]113年度各學校賸餘數'!K75&lt;0,0,ROUNDDOWN('[1]113年度各學校賸餘數'!K75,-3))</f>
        <v>862000</v>
      </c>
      <c r="G80" s="6">
        <f>ROUNDDOWN('[1]113年度各學校賸餘數'!L75,-3)</f>
        <v>848000</v>
      </c>
      <c r="H80" s="6"/>
      <c r="I80" s="6">
        <f>'用途別(概算)'!AT78</f>
        <v>68429000</v>
      </c>
      <c r="J80" s="6">
        <f>'用途別(概算)'!AS78</f>
        <v>10000</v>
      </c>
      <c r="K80" s="6">
        <f t="shared" si="25"/>
        <v>69287000</v>
      </c>
      <c r="L80" s="6">
        <f t="shared" si="26"/>
        <v>67567000</v>
      </c>
      <c r="M80" s="6">
        <f t="shared" si="27"/>
        <v>67577000</v>
      </c>
      <c r="N80" s="6">
        <f t="shared" si="30"/>
        <v>-1710000</v>
      </c>
      <c r="O80" s="56">
        <f t="shared" si="31"/>
        <v>1743000</v>
      </c>
      <c r="P80" s="6">
        <f t="shared" si="28"/>
        <v>33000</v>
      </c>
      <c r="Q80" s="5" t="str">
        <f t="shared" si="29"/>
        <v/>
      </c>
      <c r="R80" s="6">
        <v>68429000</v>
      </c>
      <c r="S80" s="6">
        <f t="shared" si="20"/>
        <v>0</v>
      </c>
      <c r="T80" s="7">
        <v>69287000</v>
      </c>
      <c r="U80" s="6">
        <f t="shared" si="21"/>
        <v>0</v>
      </c>
      <c r="V80" s="7">
        <v>67567000</v>
      </c>
      <c r="W80" s="6">
        <f t="shared" si="22"/>
        <v>0</v>
      </c>
      <c r="X80" s="7">
        <v>67577000</v>
      </c>
      <c r="Y80" s="6">
        <f t="shared" si="23"/>
        <v>0</v>
      </c>
      <c r="Z80" s="1"/>
      <c r="AA80" s="1"/>
    </row>
    <row r="81" spans="1:27" s="75" customFormat="1" ht="16.5" hidden="1" customHeight="1" x14ac:dyDescent="0.25">
      <c r="A81" s="74" t="s">
        <v>182</v>
      </c>
      <c r="B81" s="73" t="s">
        <v>183</v>
      </c>
      <c r="C81" s="54">
        <f>VLOOKUP(A81,'[1]113年期末基金餘額(決算)'!$V$15:$W$351,2,FALSE)</f>
        <v>2008529</v>
      </c>
      <c r="D81" s="55">
        <f t="shared" si="24"/>
        <v>2009000</v>
      </c>
      <c r="E81" s="6">
        <v>-822000</v>
      </c>
      <c r="F81" s="6">
        <f>IF('[1]113年度各學校賸餘數'!K76&lt;0,0,ROUNDDOWN('[1]113年度各學校賸餘數'!K76,-3))</f>
        <v>799000</v>
      </c>
      <c r="G81" s="6">
        <f>ROUNDDOWN('[1]113年度各學校賸餘數'!L76,-3)</f>
        <v>151000</v>
      </c>
      <c r="H81" s="6"/>
      <c r="I81" s="6">
        <f>'用途別(概算)'!AT79</f>
        <v>43950000</v>
      </c>
      <c r="J81" s="6">
        <f>'用途別(概算)'!AS79</f>
        <v>6000</v>
      </c>
      <c r="K81" s="6">
        <f t="shared" si="25"/>
        <v>44107000</v>
      </c>
      <c r="L81" s="6">
        <f t="shared" si="26"/>
        <v>43151000</v>
      </c>
      <c r="M81" s="6">
        <f t="shared" si="27"/>
        <v>43157000</v>
      </c>
      <c r="N81" s="6">
        <f t="shared" si="30"/>
        <v>-950000</v>
      </c>
      <c r="O81" s="56">
        <f t="shared" si="31"/>
        <v>1187000</v>
      </c>
      <c r="P81" s="6">
        <f t="shared" si="28"/>
        <v>237000</v>
      </c>
      <c r="Q81" s="5" t="str">
        <f t="shared" si="29"/>
        <v/>
      </c>
      <c r="R81" s="6">
        <v>43950000</v>
      </c>
      <c r="S81" s="6">
        <f t="shared" si="20"/>
        <v>0</v>
      </c>
      <c r="T81" s="7">
        <v>44107000</v>
      </c>
      <c r="U81" s="6">
        <f t="shared" si="21"/>
        <v>0</v>
      </c>
      <c r="V81" s="7">
        <v>43151000</v>
      </c>
      <c r="W81" s="6">
        <f t="shared" si="22"/>
        <v>0</v>
      </c>
      <c r="X81" s="7">
        <v>43157000</v>
      </c>
      <c r="Y81" s="6">
        <f t="shared" si="23"/>
        <v>0</v>
      </c>
      <c r="Z81" s="1"/>
      <c r="AA81" s="1"/>
    </row>
    <row r="82" spans="1:27" s="75" customFormat="1" ht="16.5" hidden="1" customHeight="1" x14ac:dyDescent="0.25">
      <c r="A82" s="74" t="s">
        <v>184</v>
      </c>
      <c r="B82" s="73" t="s">
        <v>185</v>
      </c>
      <c r="C82" s="54">
        <f>VLOOKUP(A82,'[1]113年期末基金餘額(決算)'!$V$15:$W$351,2,FALSE)</f>
        <v>1506503</v>
      </c>
      <c r="D82" s="55">
        <f t="shared" si="24"/>
        <v>1507000</v>
      </c>
      <c r="E82" s="6">
        <v>-711000</v>
      </c>
      <c r="F82" s="6">
        <f>IF('[1]113年度各學校賸餘數'!K77&lt;0,0,ROUNDDOWN('[1]113年度各學校賸餘數'!K77,-3))</f>
        <v>422000</v>
      </c>
      <c r="G82" s="6">
        <f>ROUNDDOWN('[1]113年度各學校賸餘數'!L77,-3)</f>
        <v>269000</v>
      </c>
      <c r="H82" s="6"/>
      <c r="I82" s="6">
        <f>'用途別(概算)'!AT80</f>
        <v>25207000</v>
      </c>
      <c r="J82" s="6">
        <f>'用途別(概算)'!AS80</f>
        <v>0</v>
      </c>
      <c r="K82" s="6">
        <f t="shared" si="25"/>
        <v>25476000</v>
      </c>
      <c r="L82" s="6">
        <f t="shared" si="26"/>
        <v>24785000</v>
      </c>
      <c r="M82" s="6">
        <f t="shared" si="27"/>
        <v>24785000</v>
      </c>
      <c r="N82" s="6">
        <f t="shared" si="30"/>
        <v>-691000</v>
      </c>
      <c r="O82" s="56">
        <f t="shared" si="31"/>
        <v>796000</v>
      </c>
      <c r="P82" s="6">
        <f t="shared" si="28"/>
        <v>105000</v>
      </c>
      <c r="Q82" s="5" t="str">
        <f t="shared" si="29"/>
        <v/>
      </c>
      <c r="R82" s="6">
        <v>25207000</v>
      </c>
      <c r="S82" s="6">
        <f t="shared" si="20"/>
        <v>0</v>
      </c>
      <c r="T82" s="7">
        <v>25476000</v>
      </c>
      <c r="U82" s="6">
        <f t="shared" si="21"/>
        <v>0</v>
      </c>
      <c r="V82" s="7">
        <v>24785000</v>
      </c>
      <c r="W82" s="6">
        <f t="shared" si="22"/>
        <v>0</v>
      </c>
      <c r="X82" s="7">
        <v>24785000</v>
      </c>
      <c r="Y82" s="6">
        <f t="shared" si="23"/>
        <v>0</v>
      </c>
      <c r="Z82" s="1"/>
      <c r="AA82" s="1"/>
    </row>
    <row r="83" spans="1:27" s="75" customFormat="1" ht="16.5" hidden="1" customHeight="1" x14ac:dyDescent="0.25">
      <c r="A83" s="74" t="s">
        <v>186</v>
      </c>
      <c r="B83" s="73" t="s">
        <v>187</v>
      </c>
      <c r="C83" s="54">
        <f>VLOOKUP(A83,'[1]113年期末基金餘額(決算)'!$V$15:$W$351,2,FALSE)</f>
        <v>1203416</v>
      </c>
      <c r="D83" s="55">
        <f t="shared" si="24"/>
        <v>1203000</v>
      </c>
      <c r="E83" s="6">
        <v>-516000</v>
      </c>
      <c r="F83" s="6">
        <f>IF('[1]113年度各學校賸餘數'!K78&lt;0,0,ROUNDDOWN('[1]113年度各學校賸餘數'!K78,-3))</f>
        <v>0</v>
      </c>
      <c r="G83" s="6">
        <f>ROUNDDOWN('[1]113年度各學校賸餘數'!L78,-3)</f>
        <v>643000</v>
      </c>
      <c r="H83" s="6"/>
      <c r="I83" s="6">
        <f>'用途別(概算)'!AT81</f>
        <v>21567000</v>
      </c>
      <c r="J83" s="6">
        <f>'用途別(概算)'!AS81</f>
        <v>0</v>
      </c>
      <c r="K83" s="6">
        <f t="shared" si="25"/>
        <v>22210000</v>
      </c>
      <c r="L83" s="6">
        <f t="shared" si="26"/>
        <v>21567000</v>
      </c>
      <c r="M83" s="6">
        <f t="shared" si="27"/>
        <v>21567000</v>
      </c>
      <c r="N83" s="6">
        <f t="shared" si="30"/>
        <v>-643000</v>
      </c>
      <c r="O83" s="56">
        <f t="shared" si="31"/>
        <v>687000</v>
      </c>
      <c r="P83" s="6">
        <f t="shared" si="28"/>
        <v>44000</v>
      </c>
      <c r="Q83" s="5" t="str">
        <f t="shared" si="29"/>
        <v/>
      </c>
      <c r="R83" s="6">
        <v>21567000</v>
      </c>
      <c r="S83" s="6">
        <f t="shared" si="20"/>
        <v>0</v>
      </c>
      <c r="T83" s="7">
        <v>22210000</v>
      </c>
      <c r="U83" s="6">
        <f t="shared" si="21"/>
        <v>0</v>
      </c>
      <c r="V83" s="7">
        <v>21567000</v>
      </c>
      <c r="W83" s="6">
        <f t="shared" si="22"/>
        <v>0</v>
      </c>
      <c r="X83" s="7">
        <v>21567000</v>
      </c>
      <c r="Y83" s="6">
        <f t="shared" si="23"/>
        <v>0</v>
      </c>
      <c r="Z83" s="1"/>
      <c r="AA83" s="1"/>
    </row>
    <row r="84" spans="1:27" s="75" customFormat="1" ht="16.5" hidden="1" customHeight="1" x14ac:dyDescent="0.25">
      <c r="A84" s="74" t="s">
        <v>188</v>
      </c>
      <c r="B84" s="73" t="s">
        <v>189</v>
      </c>
      <c r="C84" s="54">
        <f>VLOOKUP(A84,'[1]113年期末基金餘額(決算)'!$V$15:$W$351,2,FALSE)</f>
        <v>1370372</v>
      </c>
      <c r="D84" s="55">
        <f t="shared" si="24"/>
        <v>1370000</v>
      </c>
      <c r="E84" s="6">
        <v>-957000</v>
      </c>
      <c r="F84" s="6">
        <f>IF('[1]113年度各學校賸餘數'!K79&lt;0,0,ROUNDDOWN('[1]113年度各學校賸餘數'!K79,-3))</f>
        <v>118000</v>
      </c>
      <c r="G84" s="6">
        <f>ROUNDDOWN('[1]113年度各學校賸餘數'!L79,-3)</f>
        <v>283000</v>
      </c>
      <c r="H84" s="6"/>
      <c r="I84" s="6">
        <f>'用途別(概算)'!AT82</f>
        <v>20995000</v>
      </c>
      <c r="J84" s="6">
        <f>'用途別(概算)'!AS82</f>
        <v>10000</v>
      </c>
      <c r="K84" s="6">
        <f t="shared" si="25"/>
        <v>21288000</v>
      </c>
      <c r="L84" s="6">
        <f t="shared" si="26"/>
        <v>20877000</v>
      </c>
      <c r="M84" s="6">
        <f t="shared" si="27"/>
        <v>20887000</v>
      </c>
      <c r="N84" s="6">
        <f t="shared" si="30"/>
        <v>-401000</v>
      </c>
      <c r="O84" s="56">
        <f t="shared" si="31"/>
        <v>413000</v>
      </c>
      <c r="P84" s="6">
        <f t="shared" si="28"/>
        <v>12000</v>
      </c>
      <c r="Q84" s="5" t="str">
        <f t="shared" si="29"/>
        <v/>
      </c>
      <c r="R84" s="6">
        <v>20995000</v>
      </c>
      <c r="S84" s="6">
        <f t="shared" si="20"/>
        <v>0</v>
      </c>
      <c r="T84" s="7">
        <v>21288000</v>
      </c>
      <c r="U84" s="6">
        <f t="shared" si="21"/>
        <v>0</v>
      </c>
      <c r="V84" s="7">
        <v>20877000</v>
      </c>
      <c r="W84" s="6">
        <f t="shared" si="22"/>
        <v>0</v>
      </c>
      <c r="X84" s="7">
        <v>20887000</v>
      </c>
      <c r="Y84" s="6">
        <f t="shared" si="23"/>
        <v>0</v>
      </c>
      <c r="Z84" s="1"/>
      <c r="AA84" s="1"/>
    </row>
    <row r="85" spans="1:27" s="75" customFormat="1" ht="16.5" hidden="1" customHeight="1" x14ac:dyDescent="0.25">
      <c r="A85" s="74" t="s">
        <v>190</v>
      </c>
      <c r="B85" s="73" t="s">
        <v>191</v>
      </c>
      <c r="C85" s="54">
        <f>VLOOKUP(A85,'[1]113年期末基金餘額(決算)'!$V$15:$W$351,2,FALSE)</f>
        <v>3290748</v>
      </c>
      <c r="D85" s="55">
        <f t="shared" si="24"/>
        <v>3291000</v>
      </c>
      <c r="E85" s="6">
        <v>-2214000</v>
      </c>
      <c r="F85" s="6">
        <f>IF('[1]113年度各學校賸餘數'!K80&lt;0,0,ROUNDDOWN('[1]113年度各學校賸餘數'!K80,-3))</f>
        <v>802000</v>
      </c>
      <c r="G85" s="6">
        <f>ROUNDDOWN('[1]113年度各學校賸餘數'!L80,-3)</f>
        <v>137000</v>
      </c>
      <c r="H85" s="6"/>
      <c r="I85" s="6">
        <f>'用途別(概算)'!AT83</f>
        <v>24057000</v>
      </c>
      <c r="J85" s="6">
        <f>'用途別(概算)'!AS83</f>
        <v>0</v>
      </c>
      <c r="K85" s="6">
        <f t="shared" si="25"/>
        <v>24194000</v>
      </c>
      <c r="L85" s="6">
        <f t="shared" si="26"/>
        <v>23255000</v>
      </c>
      <c r="M85" s="6">
        <f t="shared" si="27"/>
        <v>23255000</v>
      </c>
      <c r="N85" s="6">
        <f t="shared" si="30"/>
        <v>-939000</v>
      </c>
      <c r="O85" s="56">
        <f t="shared" si="31"/>
        <v>1077000</v>
      </c>
      <c r="P85" s="6">
        <f t="shared" si="28"/>
        <v>138000</v>
      </c>
      <c r="Q85" s="5" t="str">
        <f t="shared" si="29"/>
        <v/>
      </c>
      <c r="R85" s="6">
        <v>24057000</v>
      </c>
      <c r="S85" s="6">
        <f t="shared" si="20"/>
        <v>0</v>
      </c>
      <c r="T85" s="7">
        <v>24194000</v>
      </c>
      <c r="U85" s="6">
        <f t="shared" si="21"/>
        <v>0</v>
      </c>
      <c r="V85" s="7">
        <v>23255000</v>
      </c>
      <c r="W85" s="6">
        <f t="shared" si="22"/>
        <v>0</v>
      </c>
      <c r="X85" s="7">
        <v>23255000</v>
      </c>
      <c r="Y85" s="6">
        <f t="shared" si="23"/>
        <v>0</v>
      </c>
      <c r="Z85" s="1"/>
      <c r="AA85" s="1"/>
    </row>
    <row r="86" spans="1:27" s="75" customFormat="1" ht="16.5" hidden="1" customHeight="1" x14ac:dyDescent="0.25">
      <c r="A86" s="74" t="s">
        <v>192</v>
      </c>
      <c r="B86" s="73" t="s">
        <v>193</v>
      </c>
      <c r="C86" s="54">
        <f>VLOOKUP(A86,'[1]113年期末基金餘額(決算)'!$V$15:$W$351,2,FALSE)</f>
        <v>1704052</v>
      </c>
      <c r="D86" s="55">
        <f t="shared" si="24"/>
        <v>1704000</v>
      </c>
      <c r="E86" s="6">
        <v>-492000</v>
      </c>
      <c r="F86" s="6">
        <f>IF('[1]113年度各學校賸餘數'!K81&lt;0,0,ROUNDDOWN('[1]113年度各學校賸餘數'!K81,-3))</f>
        <v>277000</v>
      </c>
      <c r="G86" s="6">
        <f>ROUNDDOWN('[1]113年度各學校賸餘數'!L81,-3)</f>
        <v>817000</v>
      </c>
      <c r="H86" s="6"/>
      <c r="I86" s="6">
        <f>'用途別(概算)'!AT84</f>
        <v>28644000</v>
      </c>
      <c r="J86" s="6">
        <f>'用途別(概算)'!AS84</f>
        <v>0</v>
      </c>
      <c r="K86" s="6">
        <f t="shared" si="25"/>
        <v>29461000</v>
      </c>
      <c r="L86" s="6">
        <f t="shared" si="26"/>
        <v>28367000</v>
      </c>
      <c r="M86" s="6">
        <f t="shared" si="27"/>
        <v>28367000</v>
      </c>
      <c r="N86" s="6">
        <f t="shared" si="30"/>
        <v>-1094000</v>
      </c>
      <c r="O86" s="56">
        <f t="shared" si="31"/>
        <v>1212000</v>
      </c>
      <c r="P86" s="6">
        <f t="shared" si="28"/>
        <v>118000</v>
      </c>
      <c r="Q86" s="5" t="str">
        <f t="shared" si="29"/>
        <v/>
      </c>
      <c r="R86" s="6">
        <v>28644000</v>
      </c>
      <c r="S86" s="6">
        <f t="shared" si="20"/>
        <v>0</v>
      </c>
      <c r="T86" s="7">
        <v>29461000</v>
      </c>
      <c r="U86" s="6">
        <f t="shared" si="21"/>
        <v>0</v>
      </c>
      <c r="V86" s="7">
        <v>28367000</v>
      </c>
      <c r="W86" s="6">
        <f t="shared" si="22"/>
        <v>0</v>
      </c>
      <c r="X86" s="7">
        <v>28367000</v>
      </c>
      <c r="Y86" s="6">
        <f t="shared" si="23"/>
        <v>0</v>
      </c>
      <c r="Z86" s="1"/>
      <c r="AA86" s="1"/>
    </row>
    <row r="87" spans="1:27" s="75" customFormat="1" ht="16.5" hidden="1" customHeight="1" x14ac:dyDescent="0.25">
      <c r="A87" s="74" t="s">
        <v>194</v>
      </c>
      <c r="B87" s="73" t="s">
        <v>195</v>
      </c>
      <c r="C87" s="54">
        <f>VLOOKUP(A87,'[1]113年期末基金餘額(決算)'!$V$15:$W$351,2,FALSE)</f>
        <v>5059783</v>
      </c>
      <c r="D87" s="55">
        <f t="shared" si="24"/>
        <v>5060000</v>
      </c>
      <c r="E87" s="6">
        <v>-3324000</v>
      </c>
      <c r="F87" s="6">
        <f>IF('[1]113年度各學校賸餘數'!K82&lt;0,0,ROUNDDOWN('[1]113年度各學校賸餘數'!K82,-3))</f>
        <v>1072000</v>
      </c>
      <c r="G87" s="6">
        <f>ROUNDDOWN('[1]113年度各學校賸餘數'!L82,-3)</f>
        <v>582000</v>
      </c>
      <c r="H87" s="6"/>
      <c r="I87" s="6">
        <f>'用途別(概算)'!AT85</f>
        <v>20997000</v>
      </c>
      <c r="J87" s="6">
        <f>'用途別(概算)'!AS85</f>
        <v>0</v>
      </c>
      <c r="K87" s="6">
        <f t="shared" si="25"/>
        <v>21579000</v>
      </c>
      <c r="L87" s="6">
        <f t="shared" si="26"/>
        <v>19925000</v>
      </c>
      <c r="M87" s="6">
        <f t="shared" si="27"/>
        <v>19925000</v>
      </c>
      <c r="N87" s="6">
        <f t="shared" si="30"/>
        <v>-1654000</v>
      </c>
      <c r="O87" s="56">
        <f t="shared" si="31"/>
        <v>1736000</v>
      </c>
      <c r="P87" s="6">
        <f t="shared" si="28"/>
        <v>82000</v>
      </c>
      <c r="Q87" s="5" t="str">
        <f t="shared" si="29"/>
        <v/>
      </c>
      <c r="R87" s="6">
        <v>20997000</v>
      </c>
      <c r="S87" s="6">
        <f t="shared" si="20"/>
        <v>0</v>
      </c>
      <c r="T87" s="7">
        <v>21579000</v>
      </c>
      <c r="U87" s="6">
        <f t="shared" si="21"/>
        <v>0</v>
      </c>
      <c r="V87" s="7">
        <v>19925000</v>
      </c>
      <c r="W87" s="6">
        <f t="shared" si="22"/>
        <v>0</v>
      </c>
      <c r="X87" s="7">
        <v>19925000</v>
      </c>
      <c r="Y87" s="6">
        <f t="shared" si="23"/>
        <v>0</v>
      </c>
      <c r="Z87" s="1"/>
      <c r="AA87" s="1"/>
    </row>
    <row r="88" spans="1:27" s="75" customFormat="1" ht="16.5" hidden="1" customHeight="1" x14ac:dyDescent="0.25">
      <c r="A88" s="74" t="s">
        <v>196</v>
      </c>
      <c r="B88" s="73" t="s">
        <v>197</v>
      </c>
      <c r="C88" s="54">
        <f>VLOOKUP(A88,'[1]113年期末基金餘額(決算)'!$V$15:$W$351,2,FALSE)</f>
        <v>2788997</v>
      </c>
      <c r="D88" s="55">
        <f t="shared" si="24"/>
        <v>2789000</v>
      </c>
      <c r="E88" s="6">
        <v>-1250000</v>
      </c>
      <c r="F88" s="6">
        <f>IF('[1]113年度各學校賸餘數'!K83&lt;0,0,ROUNDDOWN('[1]113年度各學校賸餘數'!K83,-3))</f>
        <v>706000</v>
      </c>
      <c r="G88" s="6">
        <f>ROUNDDOWN('[1]113年度各學校賸餘數'!L83,-3)</f>
        <v>332000</v>
      </c>
      <c r="H88" s="6"/>
      <c r="I88" s="6">
        <f>'用途別(概算)'!AT86</f>
        <v>35186000</v>
      </c>
      <c r="J88" s="6">
        <f>'用途別(概算)'!AS86</f>
        <v>0</v>
      </c>
      <c r="K88" s="6">
        <f t="shared" si="25"/>
        <v>35518000</v>
      </c>
      <c r="L88" s="6">
        <f t="shared" si="26"/>
        <v>34480000</v>
      </c>
      <c r="M88" s="6">
        <f t="shared" si="27"/>
        <v>34480000</v>
      </c>
      <c r="N88" s="6">
        <f t="shared" si="30"/>
        <v>-1038000</v>
      </c>
      <c r="O88" s="56">
        <f t="shared" si="31"/>
        <v>1539000</v>
      </c>
      <c r="P88" s="6">
        <f t="shared" si="28"/>
        <v>501000</v>
      </c>
      <c r="Q88" s="5" t="str">
        <f t="shared" si="29"/>
        <v/>
      </c>
      <c r="R88" s="6">
        <v>35186000</v>
      </c>
      <c r="S88" s="6">
        <f t="shared" si="20"/>
        <v>0</v>
      </c>
      <c r="T88" s="7">
        <v>35518000</v>
      </c>
      <c r="U88" s="6">
        <f t="shared" si="21"/>
        <v>0</v>
      </c>
      <c r="V88" s="7">
        <v>34480000</v>
      </c>
      <c r="W88" s="6">
        <f t="shared" si="22"/>
        <v>0</v>
      </c>
      <c r="X88" s="7">
        <v>34480000</v>
      </c>
      <c r="Y88" s="6">
        <f t="shared" si="23"/>
        <v>0</v>
      </c>
      <c r="Z88" s="1"/>
      <c r="AA88" s="1"/>
    </row>
    <row r="89" spans="1:27" s="75" customFormat="1" ht="16.5" hidden="1" customHeight="1" x14ac:dyDescent="0.25">
      <c r="A89" s="74" t="s">
        <v>198</v>
      </c>
      <c r="B89" s="73" t="s">
        <v>199</v>
      </c>
      <c r="C89" s="54">
        <f>VLOOKUP(A89,'[1]113年期末基金餘額(決算)'!$V$15:$W$351,2,FALSE)</f>
        <v>5071461</v>
      </c>
      <c r="D89" s="55">
        <f t="shared" si="24"/>
        <v>5071000</v>
      </c>
      <c r="E89" s="6">
        <v>-3064000</v>
      </c>
      <c r="F89" s="6">
        <f>IF('[1]113年度各學校賸餘數'!K84&lt;0,0,ROUNDDOWN('[1]113年度各學校賸餘數'!K84,-3))</f>
        <v>1295000</v>
      </c>
      <c r="G89" s="6">
        <f>ROUNDDOWN('[1]113年度各學校賸餘數'!L84,-3)</f>
        <v>211000</v>
      </c>
      <c r="H89" s="6"/>
      <c r="I89" s="6">
        <f>'用途別(概算)'!AT87</f>
        <v>41562000</v>
      </c>
      <c r="J89" s="6">
        <f>'用途別(概算)'!AS87</f>
        <v>20000</v>
      </c>
      <c r="K89" s="6">
        <f t="shared" si="25"/>
        <v>41793000</v>
      </c>
      <c r="L89" s="6">
        <f t="shared" si="26"/>
        <v>40267000</v>
      </c>
      <c r="M89" s="6">
        <f t="shared" si="27"/>
        <v>40287000</v>
      </c>
      <c r="N89" s="6">
        <f t="shared" si="30"/>
        <v>-1506000</v>
      </c>
      <c r="O89" s="56">
        <f t="shared" si="31"/>
        <v>2007000</v>
      </c>
      <c r="P89" s="6">
        <f t="shared" si="28"/>
        <v>501000</v>
      </c>
      <c r="Q89" s="5" t="str">
        <f t="shared" si="29"/>
        <v/>
      </c>
      <c r="R89" s="6">
        <v>41562000</v>
      </c>
      <c r="S89" s="6">
        <f t="shared" si="20"/>
        <v>0</v>
      </c>
      <c r="T89" s="7">
        <v>41793000</v>
      </c>
      <c r="U89" s="6">
        <f t="shared" si="21"/>
        <v>0</v>
      </c>
      <c r="V89" s="7">
        <v>40267000</v>
      </c>
      <c r="W89" s="6">
        <f t="shared" si="22"/>
        <v>0</v>
      </c>
      <c r="X89" s="7">
        <v>40287000</v>
      </c>
      <c r="Y89" s="6">
        <f t="shared" si="23"/>
        <v>0</v>
      </c>
      <c r="Z89" s="1"/>
      <c r="AA89" s="1"/>
    </row>
    <row r="90" spans="1:27" s="75" customFormat="1" ht="16.5" hidden="1" customHeight="1" x14ac:dyDescent="0.25">
      <c r="A90" s="74" t="s">
        <v>200</v>
      </c>
      <c r="B90" s="73" t="s">
        <v>201</v>
      </c>
      <c r="C90" s="54">
        <f>VLOOKUP(A90,'[1]113年期末基金餘額(決算)'!$V$15:$W$351,2,FALSE)</f>
        <v>3092365</v>
      </c>
      <c r="D90" s="55">
        <f t="shared" si="24"/>
        <v>3092000</v>
      </c>
      <c r="E90" s="6">
        <v>-1841000</v>
      </c>
      <c r="F90" s="6">
        <f>IF('[1]113年度各學校賸餘數'!K85&lt;0,0,ROUNDDOWN('[1]113年度各學校賸餘數'!K85,-3))</f>
        <v>1096000</v>
      </c>
      <c r="G90" s="6">
        <f>ROUNDDOWN('[1]113年度各學校賸餘數'!L85,-3)</f>
        <v>117000</v>
      </c>
      <c r="H90" s="6"/>
      <c r="I90" s="6">
        <f>'用途別(概算)'!AT88</f>
        <v>23624000</v>
      </c>
      <c r="J90" s="6">
        <f>'用途別(概算)'!AS88</f>
        <v>3000</v>
      </c>
      <c r="K90" s="6">
        <f t="shared" si="25"/>
        <v>23744000</v>
      </c>
      <c r="L90" s="6">
        <f t="shared" si="26"/>
        <v>22528000</v>
      </c>
      <c r="M90" s="6">
        <f t="shared" si="27"/>
        <v>22531000</v>
      </c>
      <c r="N90" s="6">
        <f t="shared" si="30"/>
        <v>-1213000</v>
      </c>
      <c r="O90" s="56">
        <f t="shared" si="31"/>
        <v>1251000</v>
      </c>
      <c r="P90" s="6">
        <f t="shared" si="28"/>
        <v>38000</v>
      </c>
      <c r="Q90" s="5" t="str">
        <f t="shared" si="29"/>
        <v/>
      </c>
      <c r="R90" s="6">
        <v>23624000</v>
      </c>
      <c r="S90" s="6">
        <f t="shared" si="20"/>
        <v>0</v>
      </c>
      <c r="T90" s="7">
        <v>23744000</v>
      </c>
      <c r="U90" s="6">
        <f t="shared" si="21"/>
        <v>0</v>
      </c>
      <c r="V90" s="7">
        <v>22528000</v>
      </c>
      <c r="W90" s="6">
        <f t="shared" si="22"/>
        <v>0</v>
      </c>
      <c r="X90" s="7">
        <v>22531000</v>
      </c>
      <c r="Y90" s="6">
        <f t="shared" si="23"/>
        <v>0</v>
      </c>
      <c r="Z90" s="1"/>
      <c r="AA90" s="1"/>
    </row>
    <row r="91" spans="1:27" s="75" customFormat="1" ht="16.5" hidden="1" customHeight="1" x14ac:dyDescent="0.25">
      <c r="A91" s="74" t="s">
        <v>202</v>
      </c>
      <c r="B91" s="73" t="s">
        <v>203</v>
      </c>
      <c r="C91" s="54">
        <f>VLOOKUP(A91,'[1]113年期末基金餘額(決算)'!$V$15:$W$351,2,FALSE)</f>
        <v>3136855</v>
      </c>
      <c r="D91" s="55">
        <f t="shared" si="24"/>
        <v>3137000</v>
      </c>
      <c r="E91" s="6">
        <v>-1093000</v>
      </c>
      <c r="F91" s="6">
        <f>IF('[1]113年度各學校賸餘數'!K86&lt;0,0,ROUNDDOWN('[1]113年度各學校賸餘數'!K86,-3))</f>
        <v>1387000</v>
      </c>
      <c r="G91" s="6">
        <f>ROUNDDOWN('[1]113年度各學校賸餘數'!L86,-3)</f>
        <v>554000</v>
      </c>
      <c r="H91" s="6"/>
      <c r="I91" s="6">
        <f>'用途別(概算)'!AT89</f>
        <v>25909000</v>
      </c>
      <c r="J91" s="6">
        <f>'用途別(概算)'!AS89</f>
        <v>0</v>
      </c>
      <c r="K91" s="6">
        <f t="shared" si="25"/>
        <v>26463000</v>
      </c>
      <c r="L91" s="6">
        <f t="shared" si="26"/>
        <v>24522000</v>
      </c>
      <c r="M91" s="6">
        <f t="shared" si="27"/>
        <v>24522000</v>
      </c>
      <c r="N91" s="6">
        <f t="shared" si="30"/>
        <v>-1941000</v>
      </c>
      <c r="O91" s="56">
        <f t="shared" si="31"/>
        <v>2044000</v>
      </c>
      <c r="P91" s="6">
        <f t="shared" si="28"/>
        <v>103000</v>
      </c>
      <c r="Q91" s="5" t="str">
        <f t="shared" si="29"/>
        <v/>
      </c>
      <c r="R91" s="6">
        <v>25909000</v>
      </c>
      <c r="S91" s="6">
        <f t="shared" si="20"/>
        <v>0</v>
      </c>
      <c r="T91" s="7">
        <v>26463000</v>
      </c>
      <c r="U91" s="6">
        <f t="shared" si="21"/>
        <v>0</v>
      </c>
      <c r="V91" s="7">
        <v>24522000</v>
      </c>
      <c r="W91" s="6">
        <f t="shared" si="22"/>
        <v>0</v>
      </c>
      <c r="X91" s="7">
        <v>24522000</v>
      </c>
      <c r="Y91" s="6">
        <f t="shared" si="23"/>
        <v>0</v>
      </c>
      <c r="Z91" s="1"/>
      <c r="AA91" s="1"/>
    </row>
    <row r="92" spans="1:27" s="75" customFormat="1" ht="16.5" hidden="1" customHeight="1" x14ac:dyDescent="0.25">
      <c r="A92" s="74" t="s">
        <v>204</v>
      </c>
      <c r="B92" s="73" t="s">
        <v>205</v>
      </c>
      <c r="C92" s="54">
        <f>VLOOKUP(A92,'[1]113年期末基金餘額(決算)'!$V$15:$W$351,2,FALSE)</f>
        <v>3984304</v>
      </c>
      <c r="D92" s="55">
        <f t="shared" si="24"/>
        <v>3984000</v>
      </c>
      <c r="E92" s="6">
        <v>-2187000</v>
      </c>
      <c r="F92" s="6">
        <f>IF('[1]113年度各學校賸餘數'!K87&lt;0,0,ROUNDDOWN('[1]113年度各學校賸餘數'!K87,-3))</f>
        <v>1178000</v>
      </c>
      <c r="G92" s="6">
        <f>ROUNDDOWN('[1]113年度各學校賸餘數'!L87,-3)</f>
        <v>600000</v>
      </c>
      <c r="H92" s="6"/>
      <c r="I92" s="6">
        <f>'用途別(概算)'!AT90</f>
        <v>25146000</v>
      </c>
      <c r="J92" s="6">
        <f>'用途別(概算)'!AS90</f>
        <v>0</v>
      </c>
      <c r="K92" s="6">
        <f t="shared" si="25"/>
        <v>25746000</v>
      </c>
      <c r="L92" s="6">
        <f t="shared" si="26"/>
        <v>23968000</v>
      </c>
      <c r="M92" s="6">
        <f t="shared" si="27"/>
        <v>23968000</v>
      </c>
      <c r="N92" s="6">
        <f t="shared" si="30"/>
        <v>-1778000</v>
      </c>
      <c r="O92" s="56">
        <f t="shared" si="31"/>
        <v>1797000</v>
      </c>
      <c r="P92" s="6">
        <f t="shared" si="28"/>
        <v>19000</v>
      </c>
      <c r="Q92" s="5" t="str">
        <f t="shared" si="29"/>
        <v/>
      </c>
      <c r="R92" s="6">
        <v>25146000</v>
      </c>
      <c r="S92" s="6">
        <f t="shared" si="20"/>
        <v>0</v>
      </c>
      <c r="T92" s="7">
        <v>25746000</v>
      </c>
      <c r="U92" s="6">
        <f t="shared" si="21"/>
        <v>0</v>
      </c>
      <c r="V92" s="7">
        <v>23968000</v>
      </c>
      <c r="W92" s="6">
        <f t="shared" si="22"/>
        <v>0</v>
      </c>
      <c r="X92" s="7">
        <v>23968000</v>
      </c>
      <c r="Y92" s="6">
        <f t="shared" si="23"/>
        <v>0</v>
      </c>
      <c r="Z92" s="1"/>
      <c r="AA92" s="1"/>
    </row>
    <row r="93" spans="1:27" s="75" customFormat="1" ht="16.5" hidden="1" customHeight="1" x14ac:dyDescent="0.25">
      <c r="A93" s="74" t="s">
        <v>206</v>
      </c>
      <c r="B93" s="73" t="s">
        <v>207</v>
      </c>
      <c r="C93" s="54">
        <f>VLOOKUP(A93,'[1]113年期末基金餘額(決算)'!$V$15:$W$351,2,FALSE)</f>
        <v>2905758</v>
      </c>
      <c r="D93" s="55">
        <f t="shared" si="24"/>
        <v>2906000</v>
      </c>
      <c r="E93" s="6">
        <v>-1106000</v>
      </c>
      <c r="F93" s="6">
        <f>IF('[1]113年度各學校賸餘數'!K88&lt;0,0,ROUNDDOWN('[1]113年度各學校賸餘數'!K88,-3))</f>
        <v>661000</v>
      </c>
      <c r="G93" s="6">
        <f>ROUNDDOWN('[1]113年度各學校賸餘數'!L88,-3)</f>
        <v>1107000</v>
      </c>
      <c r="H93" s="6"/>
      <c r="I93" s="6">
        <f>'用途別(概算)'!AT91</f>
        <v>21411000</v>
      </c>
      <c r="J93" s="6">
        <f>'用途別(概算)'!AS91</f>
        <v>2000</v>
      </c>
      <c r="K93" s="6">
        <f t="shared" si="25"/>
        <v>22520000</v>
      </c>
      <c r="L93" s="6">
        <f t="shared" si="26"/>
        <v>20750000</v>
      </c>
      <c r="M93" s="6">
        <f t="shared" si="27"/>
        <v>20752000</v>
      </c>
      <c r="N93" s="6">
        <f t="shared" si="30"/>
        <v>-1768000</v>
      </c>
      <c r="O93" s="56">
        <f t="shared" si="31"/>
        <v>1800000</v>
      </c>
      <c r="P93" s="6">
        <f t="shared" si="28"/>
        <v>32000</v>
      </c>
      <c r="Q93" s="5" t="str">
        <f t="shared" si="29"/>
        <v/>
      </c>
      <c r="R93" s="6">
        <v>21411000</v>
      </c>
      <c r="S93" s="6">
        <f t="shared" si="20"/>
        <v>0</v>
      </c>
      <c r="T93" s="7">
        <v>22520000</v>
      </c>
      <c r="U93" s="6">
        <f t="shared" si="21"/>
        <v>0</v>
      </c>
      <c r="V93" s="7">
        <v>20750000</v>
      </c>
      <c r="W93" s="6">
        <f t="shared" si="22"/>
        <v>0</v>
      </c>
      <c r="X93" s="7">
        <v>20752000</v>
      </c>
      <c r="Y93" s="6">
        <f t="shared" si="23"/>
        <v>0</v>
      </c>
      <c r="Z93" s="1"/>
      <c r="AA93" s="1"/>
    </row>
    <row r="94" spans="1:27" s="75" customFormat="1" ht="16.5" hidden="1" customHeight="1" x14ac:dyDescent="0.25">
      <c r="A94" s="74" t="s">
        <v>208</v>
      </c>
      <c r="B94" s="73" t="s">
        <v>209</v>
      </c>
      <c r="C94" s="54">
        <f>VLOOKUP(A94,'[1]113年期末基金餘額(決算)'!$V$15:$W$351,2,FALSE)</f>
        <v>1808287</v>
      </c>
      <c r="D94" s="55">
        <f t="shared" si="24"/>
        <v>1808000</v>
      </c>
      <c r="E94" s="6">
        <v>-1539000</v>
      </c>
      <c r="F94" s="6">
        <f>IF('[1]113年度各學校賸餘數'!K89&lt;0,0,ROUNDDOWN('[1]113年度各學校賸餘數'!K89,-3))</f>
        <v>29000</v>
      </c>
      <c r="G94" s="6">
        <f>ROUNDDOWN('[1]113年度各學校賸餘數'!L89,-3)</f>
        <v>7000</v>
      </c>
      <c r="H94" s="6"/>
      <c r="I94" s="6">
        <f>'用途別(概算)'!AT92</f>
        <v>26296000</v>
      </c>
      <c r="J94" s="6">
        <f>'用途別(概算)'!AS92</f>
        <v>0</v>
      </c>
      <c r="K94" s="6">
        <f t="shared" si="25"/>
        <v>26303000</v>
      </c>
      <c r="L94" s="6">
        <f t="shared" si="26"/>
        <v>26267000</v>
      </c>
      <c r="M94" s="6">
        <f t="shared" si="27"/>
        <v>26267000</v>
      </c>
      <c r="N94" s="6">
        <f t="shared" si="30"/>
        <v>-36000</v>
      </c>
      <c r="O94" s="56">
        <f t="shared" si="31"/>
        <v>269000</v>
      </c>
      <c r="P94" s="6">
        <f t="shared" si="28"/>
        <v>233000</v>
      </c>
      <c r="Q94" s="5" t="str">
        <f t="shared" si="29"/>
        <v/>
      </c>
      <c r="R94" s="6">
        <v>26296000</v>
      </c>
      <c r="S94" s="6">
        <f t="shared" si="20"/>
        <v>0</v>
      </c>
      <c r="T94" s="7">
        <v>26303000</v>
      </c>
      <c r="U94" s="6">
        <f t="shared" si="21"/>
        <v>0</v>
      </c>
      <c r="V94" s="7">
        <v>26267000</v>
      </c>
      <c r="W94" s="6">
        <f t="shared" si="22"/>
        <v>0</v>
      </c>
      <c r="X94" s="7">
        <v>26267000</v>
      </c>
      <c r="Y94" s="6">
        <f t="shared" si="23"/>
        <v>0</v>
      </c>
      <c r="Z94" s="1"/>
      <c r="AA94" s="1"/>
    </row>
    <row r="95" spans="1:27" s="75" customFormat="1" ht="16.5" hidden="1" customHeight="1" x14ac:dyDescent="0.25">
      <c r="A95" s="74" t="s">
        <v>210</v>
      </c>
      <c r="B95" s="76" t="s">
        <v>211</v>
      </c>
      <c r="C95" s="54">
        <f>VLOOKUP(A95,'[1]113年期末基金餘額(決算)'!$V$15:$W$351,2,FALSE)</f>
        <v>683157</v>
      </c>
      <c r="D95" s="55">
        <f t="shared" si="24"/>
        <v>683000</v>
      </c>
      <c r="E95" s="6">
        <v>-581000</v>
      </c>
      <c r="F95" s="6">
        <f>IF('[1]113年度各學校賸餘數'!K90&lt;0,0,ROUNDDOWN('[1]113年度各學校賸餘數'!K90,-3))</f>
        <v>4000</v>
      </c>
      <c r="G95" s="6">
        <f>ROUNDDOWN('[1]113年度各學校賸餘數'!L90,-3)</f>
        <v>45000</v>
      </c>
      <c r="H95" s="6"/>
      <c r="I95" s="6">
        <f>'用途別(概算)'!AT93</f>
        <v>21456000</v>
      </c>
      <c r="J95" s="6">
        <f>'用途別(概算)'!AS93</f>
        <v>0</v>
      </c>
      <c r="K95" s="6">
        <f t="shared" si="25"/>
        <v>21501000</v>
      </c>
      <c r="L95" s="6">
        <f t="shared" si="26"/>
        <v>21452000</v>
      </c>
      <c r="M95" s="6">
        <f t="shared" si="27"/>
        <v>21452000</v>
      </c>
      <c r="N95" s="6">
        <f t="shared" si="30"/>
        <v>-49000</v>
      </c>
      <c r="O95" s="56">
        <f t="shared" si="31"/>
        <v>102000</v>
      </c>
      <c r="P95" s="6">
        <f t="shared" si="28"/>
        <v>53000</v>
      </c>
      <c r="Q95" s="5" t="str">
        <f t="shared" si="29"/>
        <v/>
      </c>
      <c r="R95" s="6">
        <v>21456000</v>
      </c>
      <c r="S95" s="6">
        <f t="shared" si="20"/>
        <v>0</v>
      </c>
      <c r="T95" s="7">
        <v>21501000</v>
      </c>
      <c r="U95" s="6">
        <f t="shared" si="21"/>
        <v>0</v>
      </c>
      <c r="V95" s="7">
        <v>21452000</v>
      </c>
      <c r="W95" s="6">
        <f t="shared" si="22"/>
        <v>0</v>
      </c>
      <c r="X95" s="7">
        <v>21452000</v>
      </c>
      <c r="Y95" s="6">
        <f t="shared" si="23"/>
        <v>0</v>
      </c>
      <c r="Z95" s="1"/>
      <c r="AA95" s="1"/>
    </row>
    <row r="96" spans="1:27" s="75" customFormat="1" ht="16.5" hidden="1" customHeight="1" x14ac:dyDescent="0.25">
      <c r="A96" s="74" t="s">
        <v>212</v>
      </c>
      <c r="B96" s="73" t="s">
        <v>213</v>
      </c>
      <c r="C96" s="54">
        <f>VLOOKUP(A96,'[1]113年期末基金餘額(決算)'!$V$15:$W$351,2,FALSE)</f>
        <v>2926364</v>
      </c>
      <c r="D96" s="55">
        <f t="shared" si="24"/>
        <v>2926000</v>
      </c>
      <c r="E96" s="6">
        <v>-1442000</v>
      </c>
      <c r="F96" s="6">
        <f>IF('[1]113年度各學校賸餘數'!K91&lt;0,0,ROUNDDOWN('[1]113年度各學校賸餘數'!K91,-3))</f>
        <v>1402000</v>
      </c>
      <c r="G96" s="6">
        <f>ROUNDDOWN('[1]113年度各學校賸餘數'!L91,-3)</f>
        <v>55000</v>
      </c>
      <c r="H96" s="6"/>
      <c r="I96" s="6">
        <f>'用途別(概算)'!AT94</f>
        <v>23383000</v>
      </c>
      <c r="J96" s="6">
        <f>'用途別(概算)'!AS94</f>
        <v>0</v>
      </c>
      <c r="K96" s="6">
        <f t="shared" si="25"/>
        <v>23438000</v>
      </c>
      <c r="L96" s="6">
        <f t="shared" si="26"/>
        <v>21981000</v>
      </c>
      <c r="M96" s="6">
        <f t="shared" si="27"/>
        <v>21981000</v>
      </c>
      <c r="N96" s="6">
        <f t="shared" si="30"/>
        <v>-1457000</v>
      </c>
      <c r="O96" s="56">
        <f t="shared" si="31"/>
        <v>1484000</v>
      </c>
      <c r="P96" s="6">
        <f t="shared" si="28"/>
        <v>27000</v>
      </c>
      <c r="Q96" s="5" t="str">
        <f t="shared" si="29"/>
        <v/>
      </c>
      <c r="R96" s="6">
        <v>23383000</v>
      </c>
      <c r="S96" s="6">
        <f t="shared" si="20"/>
        <v>0</v>
      </c>
      <c r="T96" s="7">
        <v>23438000</v>
      </c>
      <c r="U96" s="6">
        <f t="shared" si="21"/>
        <v>0</v>
      </c>
      <c r="V96" s="7">
        <v>21981000</v>
      </c>
      <c r="W96" s="6">
        <f t="shared" si="22"/>
        <v>0</v>
      </c>
      <c r="X96" s="7">
        <v>21981000</v>
      </c>
      <c r="Y96" s="6">
        <f t="shared" si="23"/>
        <v>0</v>
      </c>
      <c r="Z96" s="1"/>
      <c r="AA96" s="1"/>
    </row>
    <row r="97" spans="1:27" s="75" customFormat="1" ht="16.5" hidden="1" customHeight="1" x14ac:dyDescent="0.25">
      <c r="A97" s="74" t="s">
        <v>214</v>
      </c>
      <c r="B97" s="73" t="s">
        <v>215</v>
      </c>
      <c r="C97" s="54">
        <f>VLOOKUP(A97,'[1]113年期末基金餘額(決算)'!$V$15:$W$351,2,FALSE)</f>
        <v>19851907</v>
      </c>
      <c r="D97" s="55">
        <f t="shared" si="24"/>
        <v>19852000</v>
      </c>
      <c r="E97" s="6">
        <v>-1071000</v>
      </c>
      <c r="F97" s="6">
        <f>IF('[1]113年度各學校賸餘數'!K92&lt;0,0,ROUNDDOWN('[1]113年度各學校賸餘數'!K92,-3))</f>
        <v>18031000</v>
      </c>
      <c r="G97" s="6">
        <f>ROUNDDOWN('[1]113年度各學校賸餘數'!L92,-3)</f>
        <v>249000</v>
      </c>
      <c r="H97" s="6"/>
      <c r="I97" s="6">
        <f>'用途別(概算)'!AT95</f>
        <v>65593000</v>
      </c>
      <c r="J97" s="6">
        <f>'用途別(概算)'!AS95</f>
        <v>0</v>
      </c>
      <c r="K97" s="6">
        <f t="shared" si="25"/>
        <v>65842000</v>
      </c>
      <c r="L97" s="6">
        <f t="shared" si="26"/>
        <v>47562000</v>
      </c>
      <c r="M97" s="6">
        <f t="shared" si="27"/>
        <v>47562000</v>
      </c>
      <c r="N97" s="6">
        <f t="shared" si="30"/>
        <v>-18280000</v>
      </c>
      <c r="O97" s="56">
        <f t="shared" si="31"/>
        <v>18781000</v>
      </c>
      <c r="P97" s="6">
        <f t="shared" si="28"/>
        <v>501000</v>
      </c>
      <c r="Q97" s="5" t="str">
        <f t="shared" si="29"/>
        <v/>
      </c>
      <c r="R97" s="6">
        <v>65593000</v>
      </c>
      <c r="S97" s="6">
        <f t="shared" si="20"/>
        <v>0</v>
      </c>
      <c r="T97" s="7">
        <v>65842000</v>
      </c>
      <c r="U97" s="6">
        <f t="shared" si="21"/>
        <v>0</v>
      </c>
      <c r="V97" s="7">
        <v>47562000</v>
      </c>
      <c r="W97" s="6">
        <f t="shared" si="22"/>
        <v>0</v>
      </c>
      <c r="X97" s="7">
        <v>47562000</v>
      </c>
      <c r="Y97" s="6">
        <f t="shared" si="23"/>
        <v>0</v>
      </c>
      <c r="Z97" s="1"/>
      <c r="AA97" s="1"/>
    </row>
    <row r="98" spans="1:27" s="75" customFormat="1" ht="16.5" hidden="1" customHeight="1" x14ac:dyDescent="0.25">
      <c r="A98" s="74" t="s">
        <v>216</v>
      </c>
      <c r="B98" s="73" t="s">
        <v>217</v>
      </c>
      <c r="C98" s="54">
        <f>VLOOKUP(A98,'[1]113年期末基金餘額(決算)'!$V$15:$W$351,2,FALSE)</f>
        <v>2531432</v>
      </c>
      <c r="D98" s="55">
        <f t="shared" si="24"/>
        <v>2531000</v>
      </c>
      <c r="E98" s="6">
        <v>-401000</v>
      </c>
      <c r="F98" s="6">
        <f>IF('[1]113年度各學校賸餘數'!K93&lt;0,0,ROUNDDOWN('[1]113年度各學校賸餘數'!K93,-3))</f>
        <v>1805000</v>
      </c>
      <c r="G98" s="6">
        <f>ROUNDDOWN('[1]113年度各學校賸餘數'!L93,-3)</f>
        <v>287000</v>
      </c>
      <c r="H98" s="6"/>
      <c r="I98" s="6">
        <f>'用途別(概算)'!AT96</f>
        <v>19930000</v>
      </c>
      <c r="J98" s="6">
        <f>'用途別(概算)'!AS96</f>
        <v>0</v>
      </c>
      <c r="K98" s="6">
        <f t="shared" si="25"/>
        <v>20217000</v>
      </c>
      <c r="L98" s="6">
        <f t="shared" si="26"/>
        <v>18125000</v>
      </c>
      <c r="M98" s="6">
        <f t="shared" si="27"/>
        <v>18125000</v>
      </c>
      <c r="N98" s="6">
        <f t="shared" si="30"/>
        <v>-2092000</v>
      </c>
      <c r="O98" s="56">
        <f t="shared" si="31"/>
        <v>2130000</v>
      </c>
      <c r="P98" s="6">
        <f t="shared" si="28"/>
        <v>38000</v>
      </c>
      <c r="Q98" s="5" t="str">
        <f t="shared" si="29"/>
        <v/>
      </c>
      <c r="R98" s="6">
        <v>19930000</v>
      </c>
      <c r="S98" s="6">
        <f t="shared" si="20"/>
        <v>0</v>
      </c>
      <c r="T98" s="7">
        <v>20217000</v>
      </c>
      <c r="U98" s="6">
        <f t="shared" si="21"/>
        <v>0</v>
      </c>
      <c r="V98" s="7">
        <v>18125000</v>
      </c>
      <c r="W98" s="6">
        <f t="shared" si="22"/>
        <v>0</v>
      </c>
      <c r="X98" s="7">
        <v>18125000</v>
      </c>
      <c r="Y98" s="6">
        <f t="shared" si="23"/>
        <v>0</v>
      </c>
      <c r="Z98" s="1"/>
      <c r="AA98" s="1"/>
    </row>
    <row r="99" spans="1:27" s="75" customFormat="1" ht="16.5" hidden="1" customHeight="1" x14ac:dyDescent="0.25">
      <c r="A99" s="74" t="s">
        <v>218</v>
      </c>
      <c r="B99" s="73" t="s">
        <v>219</v>
      </c>
      <c r="C99" s="54">
        <f>VLOOKUP(A99,'[1]113年期末基金餘額(決算)'!$V$15:$W$351,2,FALSE)</f>
        <v>1310303</v>
      </c>
      <c r="D99" s="55">
        <f t="shared" si="24"/>
        <v>1310000</v>
      </c>
      <c r="E99" s="6">
        <v>-827000</v>
      </c>
      <c r="F99" s="6">
        <f>IF('[1]113年度各學校賸餘數'!K94&lt;0,0,ROUNDDOWN('[1]113年度各學校賸餘數'!K94,-3))</f>
        <v>219000</v>
      </c>
      <c r="G99" s="6">
        <f>ROUNDDOWN('[1]113年度各學校賸餘數'!L94,-3)</f>
        <v>223000</v>
      </c>
      <c r="H99" s="6"/>
      <c r="I99" s="6">
        <f>'用途別(概算)'!AT97</f>
        <v>20031000</v>
      </c>
      <c r="J99" s="6">
        <f>'用途別(概算)'!AS97</f>
        <v>0</v>
      </c>
      <c r="K99" s="6">
        <f t="shared" si="25"/>
        <v>20254000</v>
      </c>
      <c r="L99" s="6">
        <f t="shared" si="26"/>
        <v>19812000</v>
      </c>
      <c r="M99" s="6">
        <f t="shared" si="27"/>
        <v>19812000</v>
      </c>
      <c r="N99" s="6">
        <f t="shared" si="30"/>
        <v>-442000</v>
      </c>
      <c r="O99" s="56">
        <f t="shared" si="31"/>
        <v>483000</v>
      </c>
      <c r="P99" s="6">
        <f t="shared" si="28"/>
        <v>41000</v>
      </c>
      <c r="Q99" s="5" t="str">
        <f t="shared" si="29"/>
        <v/>
      </c>
      <c r="R99" s="6">
        <v>20031000</v>
      </c>
      <c r="S99" s="6">
        <f t="shared" si="20"/>
        <v>0</v>
      </c>
      <c r="T99" s="7">
        <v>20254000</v>
      </c>
      <c r="U99" s="6">
        <f t="shared" si="21"/>
        <v>0</v>
      </c>
      <c r="V99" s="7">
        <v>19812000</v>
      </c>
      <c r="W99" s="6">
        <f t="shared" si="22"/>
        <v>0</v>
      </c>
      <c r="X99" s="7">
        <v>19812000</v>
      </c>
      <c r="Y99" s="6">
        <f t="shared" si="23"/>
        <v>0</v>
      </c>
      <c r="Z99" s="1"/>
      <c r="AA99" s="1"/>
    </row>
    <row r="100" spans="1:27" s="75" customFormat="1" ht="16.5" hidden="1" customHeight="1" x14ac:dyDescent="0.25">
      <c r="A100" s="74" t="s">
        <v>220</v>
      </c>
      <c r="B100" s="73" t="s">
        <v>221</v>
      </c>
      <c r="C100" s="54">
        <f>VLOOKUP(A100,'[1]113年期末基金餘額(決算)'!$V$15:$W$351,2,FALSE)</f>
        <v>1968990</v>
      </c>
      <c r="D100" s="55">
        <f t="shared" si="24"/>
        <v>1969000</v>
      </c>
      <c r="E100" s="6">
        <v>-1294000</v>
      </c>
      <c r="F100" s="6">
        <f>IF('[1]113年度各學校賸餘數'!K95&lt;0,0,ROUNDDOWN('[1]113年度各學校賸餘數'!K95,-3))</f>
        <v>192000</v>
      </c>
      <c r="G100" s="6">
        <f>ROUNDDOWN('[1]113年度各學校賸餘數'!L95,-3)</f>
        <v>431000</v>
      </c>
      <c r="H100" s="6"/>
      <c r="I100" s="6">
        <f>'用途別(概算)'!AT98</f>
        <v>24991000</v>
      </c>
      <c r="J100" s="6">
        <f>'用途別(概算)'!AS98</f>
        <v>10000</v>
      </c>
      <c r="K100" s="6">
        <f t="shared" si="25"/>
        <v>25432000</v>
      </c>
      <c r="L100" s="6">
        <f t="shared" si="26"/>
        <v>24799000</v>
      </c>
      <c r="M100" s="6">
        <f t="shared" si="27"/>
        <v>24809000</v>
      </c>
      <c r="N100" s="6">
        <f t="shared" si="30"/>
        <v>-623000</v>
      </c>
      <c r="O100" s="56">
        <f t="shared" si="31"/>
        <v>675000</v>
      </c>
      <c r="P100" s="6">
        <f t="shared" si="28"/>
        <v>52000</v>
      </c>
      <c r="Q100" s="5" t="str">
        <f t="shared" si="29"/>
        <v/>
      </c>
      <c r="R100" s="6">
        <v>24991000</v>
      </c>
      <c r="S100" s="6">
        <f t="shared" si="20"/>
        <v>0</v>
      </c>
      <c r="T100" s="7">
        <v>25432000</v>
      </c>
      <c r="U100" s="6">
        <f t="shared" si="21"/>
        <v>0</v>
      </c>
      <c r="V100" s="7">
        <v>24799000</v>
      </c>
      <c r="W100" s="6">
        <f t="shared" si="22"/>
        <v>0</v>
      </c>
      <c r="X100" s="7">
        <v>24809000</v>
      </c>
      <c r="Y100" s="6">
        <f t="shared" si="23"/>
        <v>0</v>
      </c>
      <c r="Z100" s="1"/>
      <c r="AA100" s="1"/>
    </row>
    <row r="101" spans="1:27" s="75" customFormat="1" ht="16.5" hidden="1" customHeight="1" x14ac:dyDescent="0.25">
      <c r="A101" s="74" t="s">
        <v>222</v>
      </c>
      <c r="B101" s="73" t="s">
        <v>223</v>
      </c>
      <c r="C101" s="54">
        <f>VLOOKUP(A101,'[1]113年期末基金餘額(決算)'!$V$15:$W$351,2,FALSE)</f>
        <v>2101350</v>
      </c>
      <c r="D101" s="55">
        <f t="shared" si="24"/>
        <v>2101000</v>
      </c>
      <c r="E101" s="6">
        <v>-1035000</v>
      </c>
      <c r="F101" s="6">
        <f>IF('[1]113年度各學校賸餘數'!K96&lt;0,0,ROUNDDOWN('[1]113年度各學校賸餘數'!K96,-3))</f>
        <v>703000</v>
      </c>
      <c r="G101" s="6">
        <f>ROUNDDOWN('[1]113年度各學校賸餘數'!L96,-3)</f>
        <v>353000</v>
      </c>
      <c r="H101" s="6"/>
      <c r="I101" s="6">
        <f>'用途別(概算)'!AT99</f>
        <v>21605000</v>
      </c>
      <c r="J101" s="6">
        <f>'用途別(概算)'!AS99</f>
        <v>0</v>
      </c>
      <c r="K101" s="6">
        <f t="shared" si="25"/>
        <v>21958000</v>
      </c>
      <c r="L101" s="6">
        <f t="shared" si="26"/>
        <v>20902000</v>
      </c>
      <c r="M101" s="6">
        <f t="shared" si="27"/>
        <v>20902000</v>
      </c>
      <c r="N101" s="6">
        <f t="shared" si="30"/>
        <v>-1056000</v>
      </c>
      <c r="O101" s="56">
        <f t="shared" si="31"/>
        <v>1066000</v>
      </c>
      <c r="P101" s="6">
        <f t="shared" si="28"/>
        <v>10000</v>
      </c>
      <c r="Q101" s="5" t="str">
        <f t="shared" si="29"/>
        <v/>
      </c>
      <c r="R101" s="6">
        <v>21605000</v>
      </c>
      <c r="S101" s="6">
        <f t="shared" si="20"/>
        <v>0</v>
      </c>
      <c r="T101" s="7">
        <v>21958000</v>
      </c>
      <c r="U101" s="6">
        <f t="shared" si="21"/>
        <v>0</v>
      </c>
      <c r="V101" s="7">
        <v>20902000</v>
      </c>
      <c r="W101" s="6">
        <f t="shared" si="22"/>
        <v>0</v>
      </c>
      <c r="X101" s="7">
        <v>20902000</v>
      </c>
      <c r="Y101" s="6">
        <f t="shared" si="23"/>
        <v>0</v>
      </c>
      <c r="Z101" s="1"/>
      <c r="AA101" s="1"/>
    </row>
    <row r="102" spans="1:27" s="75" customFormat="1" ht="16.5" hidden="1" customHeight="1" x14ac:dyDescent="0.25">
      <c r="A102" s="74" t="s">
        <v>224</v>
      </c>
      <c r="B102" s="73" t="s">
        <v>225</v>
      </c>
      <c r="C102" s="54">
        <f>VLOOKUP(A102,'[1]113年期末基金餘額(決算)'!$V$15:$W$351,2,FALSE)</f>
        <v>2885313</v>
      </c>
      <c r="D102" s="55">
        <f t="shared" si="24"/>
        <v>2885000</v>
      </c>
      <c r="E102" s="6">
        <v>-1794000</v>
      </c>
      <c r="F102" s="6">
        <f>IF('[1]113年度各學校賸餘數'!K97&lt;0,0,ROUNDDOWN('[1]113年度各學校賸餘數'!K97,-3))</f>
        <v>463000</v>
      </c>
      <c r="G102" s="6">
        <f>ROUNDDOWN('[1]113年度各學校賸餘數'!L97,-3)</f>
        <v>509000</v>
      </c>
      <c r="H102" s="6"/>
      <c r="I102" s="6">
        <f>'用途別(概算)'!AT100</f>
        <v>25825000</v>
      </c>
      <c r="J102" s="6">
        <f>'用途別(概算)'!AS100</f>
        <v>10000</v>
      </c>
      <c r="K102" s="6">
        <f t="shared" si="25"/>
        <v>26344000</v>
      </c>
      <c r="L102" s="6">
        <f t="shared" si="26"/>
        <v>25362000</v>
      </c>
      <c r="M102" s="6">
        <f t="shared" si="27"/>
        <v>25372000</v>
      </c>
      <c r="N102" s="6">
        <f t="shared" si="30"/>
        <v>-972000</v>
      </c>
      <c r="O102" s="56">
        <f t="shared" si="31"/>
        <v>1091000</v>
      </c>
      <c r="P102" s="6">
        <f t="shared" si="28"/>
        <v>119000</v>
      </c>
      <c r="Q102" s="5" t="str">
        <f t="shared" si="29"/>
        <v/>
      </c>
      <c r="R102" s="6">
        <v>25825000</v>
      </c>
      <c r="S102" s="6">
        <f t="shared" si="20"/>
        <v>0</v>
      </c>
      <c r="T102" s="7">
        <v>26344000</v>
      </c>
      <c r="U102" s="6">
        <f t="shared" si="21"/>
        <v>0</v>
      </c>
      <c r="V102" s="7">
        <v>25362000</v>
      </c>
      <c r="W102" s="6">
        <f t="shared" si="22"/>
        <v>0</v>
      </c>
      <c r="X102" s="7">
        <v>25372000</v>
      </c>
      <c r="Y102" s="6">
        <f t="shared" si="23"/>
        <v>0</v>
      </c>
      <c r="Z102" s="1"/>
      <c r="AA102" s="1"/>
    </row>
    <row r="103" spans="1:27" s="75" customFormat="1" ht="16.5" hidden="1" customHeight="1" x14ac:dyDescent="0.25">
      <c r="A103" s="74" t="s">
        <v>226</v>
      </c>
      <c r="B103" s="73" t="s">
        <v>227</v>
      </c>
      <c r="C103" s="54">
        <f>VLOOKUP(A103,'[1]113年期末基金餘額(決算)'!$V$15:$W$351,2,FALSE)</f>
        <v>1240814</v>
      </c>
      <c r="D103" s="55">
        <f t="shared" si="24"/>
        <v>1241000</v>
      </c>
      <c r="E103" s="6">
        <v>-984000</v>
      </c>
      <c r="F103" s="6">
        <f>IF('[1]113年度各學校賸餘數'!K98&lt;0,0,ROUNDDOWN('[1]113年度各學校賸餘數'!K98,-3))</f>
        <v>117000</v>
      </c>
      <c r="G103" s="6">
        <f>ROUNDDOWN('[1]113年度各學校賸餘數'!L98,-3)</f>
        <v>52000</v>
      </c>
      <c r="H103" s="6"/>
      <c r="I103" s="6">
        <f>'用途別(概算)'!AT101</f>
        <v>28023000</v>
      </c>
      <c r="J103" s="6">
        <f>'用途別(概算)'!AS101</f>
        <v>0</v>
      </c>
      <c r="K103" s="6">
        <f t="shared" si="25"/>
        <v>28075000</v>
      </c>
      <c r="L103" s="6">
        <f t="shared" si="26"/>
        <v>27906000</v>
      </c>
      <c r="M103" s="6">
        <f t="shared" si="27"/>
        <v>27906000</v>
      </c>
      <c r="N103" s="6">
        <f t="shared" si="30"/>
        <v>-169000</v>
      </c>
      <c r="O103" s="56">
        <f t="shared" si="31"/>
        <v>257000</v>
      </c>
      <c r="P103" s="6">
        <f t="shared" si="28"/>
        <v>88000</v>
      </c>
      <c r="Q103" s="5" t="str">
        <f t="shared" si="29"/>
        <v/>
      </c>
      <c r="R103" s="6">
        <v>28023000</v>
      </c>
      <c r="S103" s="6">
        <f t="shared" si="20"/>
        <v>0</v>
      </c>
      <c r="T103" s="7">
        <v>28075000</v>
      </c>
      <c r="U103" s="6">
        <f t="shared" si="21"/>
        <v>0</v>
      </c>
      <c r="V103" s="7">
        <v>27906000</v>
      </c>
      <c r="W103" s="6">
        <f t="shared" si="22"/>
        <v>0</v>
      </c>
      <c r="X103" s="7">
        <v>27906000</v>
      </c>
      <c r="Y103" s="6">
        <f t="shared" si="23"/>
        <v>0</v>
      </c>
      <c r="Z103" s="1"/>
      <c r="AA103" s="1"/>
    </row>
    <row r="104" spans="1:27" s="75" customFormat="1" ht="16.5" hidden="1" customHeight="1" x14ac:dyDescent="0.25">
      <c r="A104" s="74" t="s">
        <v>228</v>
      </c>
      <c r="B104" s="73" t="s">
        <v>229</v>
      </c>
      <c r="C104" s="54">
        <f>VLOOKUP(A104,'[1]113年期末基金餘額(決算)'!$V$15:$W$351,2,FALSE)</f>
        <v>2340413</v>
      </c>
      <c r="D104" s="55">
        <f t="shared" si="24"/>
        <v>2340000</v>
      </c>
      <c r="E104" s="6">
        <v>-1562000</v>
      </c>
      <c r="F104" s="6">
        <f>IF('[1]113年度各學校賸餘數'!K99&lt;0,0,ROUNDDOWN('[1]113年度各學校賸餘數'!K99,-3))</f>
        <v>458000</v>
      </c>
      <c r="G104" s="6">
        <f>ROUNDDOWN('[1]113年度各學校賸餘數'!L99,-3)</f>
        <v>235000</v>
      </c>
      <c r="H104" s="6"/>
      <c r="I104" s="6">
        <f>'用途別(概算)'!AT102</f>
        <v>19977000</v>
      </c>
      <c r="J104" s="6">
        <f>'用途別(概算)'!AS102</f>
        <v>0</v>
      </c>
      <c r="K104" s="6">
        <f t="shared" si="25"/>
        <v>20212000</v>
      </c>
      <c r="L104" s="6">
        <f t="shared" si="26"/>
        <v>19519000</v>
      </c>
      <c r="M104" s="6">
        <f t="shared" si="27"/>
        <v>19519000</v>
      </c>
      <c r="N104" s="6">
        <f t="shared" si="30"/>
        <v>-693000</v>
      </c>
      <c r="O104" s="56">
        <f t="shared" si="31"/>
        <v>778000</v>
      </c>
      <c r="P104" s="6">
        <f t="shared" si="28"/>
        <v>85000</v>
      </c>
      <c r="Q104" s="5" t="str">
        <f t="shared" si="29"/>
        <v/>
      </c>
      <c r="R104" s="6">
        <v>19977000</v>
      </c>
      <c r="S104" s="6">
        <f t="shared" si="20"/>
        <v>0</v>
      </c>
      <c r="T104" s="7">
        <v>20212000</v>
      </c>
      <c r="U104" s="6">
        <f t="shared" si="21"/>
        <v>0</v>
      </c>
      <c r="V104" s="7">
        <v>19519000</v>
      </c>
      <c r="W104" s="6">
        <f t="shared" si="22"/>
        <v>0</v>
      </c>
      <c r="X104" s="7">
        <v>19519000</v>
      </c>
      <c r="Y104" s="6">
        <f t="shared" si="23"/>
        <v>0</v>
      </c>
      <c r="Z104" s="1"/>
      <c r="AA104" s="1"/>
    </row>
    <row r="105" spans="1:27" s="75" customFormat="1" ht="16.5" hidden="1" customHeight="1" x14ac:dyDescent="0.25">
      <c r="A105" s="74" t="s">
        <v>230</v>
      </c>
      <c r="B105" s="73" t="s">
        <v>231</v>
      </c>
      <c r="C105" s="54">
        <f>VLOOKUP(A105,'[1]113年期末基金餘額(決算)'!$V$15:$W$351,2,FALSE)</f>
        <v>18789591</v>
      </c>
      <c r="D105" s="55">
        <f t="shared" si="24"/>
        <v>18790000</v>
      </c>
      <c r="E105" s="6">
        <v>-5201000</v>
      </c>
      <c r="F105" s="6">
        <f>IF('[1]113年度各學校賸餘數'!K100&lt;0,0,ROUNDDOWN('[1]113年度各學校賸餘數'!K100,-3))</f>
        <v>11752000</v>
      </c>
      <c r="G105" s="6">
        <f>ROUNDDOWN('[1]113年度各學校賸餘數'!L100,-3)</f>
        <v>1335000</v>
      </c>
      <c r="H105" s="6"/>
      <c r="I105" s="6">
        <f>'用途別(概算)'!AT103</f>
        <v>22094000</v>
      </c>
      <c r="J105" s="6">
        <f>'用途別(概算)'!AS103</f>
        <v>10000</v>
      </c>
      <c r="K105" s="6">
        <f t="shared" si="25"/>
        <v>23439000</v>
      </c>
      <c r="L105" s="6">
        <f t="shared" si="26"/>
        <v>10342000</v>
      </c>
      <c r="M105" s="6">
        <f t="shared" si="27"/>
        <v>10352000</v>
      </c>
      <c r="N105" s="6">
        <f t="shared" si="30"/>
        <v>-13087000</v>
      </c>
      <c r="O105" s="56">
        <f t="shared" si="31"/>
        <v>13589000</v>
      </c>
      <c r="P105" s="6">
        <f t="shared" si="28"/>
        <v>502000</v>
      </c>
      <c r="Q105" s="5" t="str">
        <f t="shared" si="29"/>
        <v/>
      </c>
      <c r="R105" s="6">
        <v>22094000</v>
      </c>
      <c r="S105" s="6">
        <f t="shared" si="20"/>
        <v>0</v>
      </c>
      <c r="T105" s="7">
        <v>23439000</v>
      </c>
      <c r="U105" s="6">
        <f t="shared" si="21"/>
        <v>0</v>
      </c>
      <c r="V105" s="7">
        <v>10342000</v>
      </c>
      <c r="W105" s="6">
        <f t="shared" si="22"/>
        <v>0</v>
      </c>
      <c r="X105" s="7">
        <v>10352000</v>
      </c>
      <c r="Y105" s="6">
        <f t="shared" si="23"/>
        <v>0</v>
      </c>
      <c r="Z105" s="1"/>
      <c r="AA105" s="1"/>
    </row>
    <row r="106" spans="1:27" s="75" customFormat="1" ht="16.5" hidden="1" customHeight="1" x14ac:dyDescent="0.25">
      <c r="A106" s="74" t="s">
        <v>232</v>
      </c>
      <c r="B106" s="73" t="s">
        <v>233</v>
      </c>
      <c r="C106" s="54">
        <f>VLOOKUP(A106,'[1]113年期末基金餘額(決算)'!$V$15:$W$351,2,FALSE)</f>
        <v>1469702</v>
      </c>
      <c r="D106" s="55">
        <f t="shared" si="24"/>
        <v>1470000</v>
      </c>
      <c r="E106" s="6">
        <v>-633000</v>
      </c>
      <c r="F106" s="6">
        <f>IF('[1]113年度各學校賸餘數'!K101&lt;0,0,ROUNDDOWN('[1]113年度各學校賸餘數'!K101,-3))</f>
        <v>391000</v>
      </c>
      <c r="G106" s="6">
        <f>ROUNDDOWN('[1]113年度各學校賸餘數'!L101,-3)</f>
        <v>433000</v>
      </c>
      <c r="H106" s="6"/>
      <c r="I106" s="6">
        <f>'用途別(概算)'!AT104</f>
        <v>19974000</v>
      </c>
      <c r="J106" s="6">
        <f>'用途別(概算)'!AS104</f>
        <v>20000</v>
      </c>
      <c r="K106" s="6">
        <f t="shared" si="25"/>
        <v>20427000</v>
      </c>
      <c r="L106" s="6">
        <f t="shared" si="26"/>
        <v>19583000</v>
      </c>
      <c r="M106" s="6">
        <f t="shared" si="27"/>
        <v>19603000</v>
      </c>
      <c r="N106" s="6">
        <f t="shared" si="30"/>
        <v>-824000</v>
      </c>
      <c r="O106" s="56">
        <f t="shared" si="31"/>
        <v>837000</v>
      </c>
      <c r="P106" s="6">
        <f t="shared" si="28"/>
        <v>13000</v>
      </c>
      <c r="Q106" s="5" t="str">
        <f t="shared" si="29"/>
        <v/>
      </c>
      <c r="R106" s="6">
        <v>19974000</v>
      </c>
      <c r="S106" s="6">
        <f t="shared" ref="S106:S169" si="32">I106-R106</f>
        <v>0</v>
      </c>
      <c r="T106" s="7">
        <v>20427000</v>
      </c>
      <c r="U106" s="6">
        <f t="shared" si="21"/>
        <v>0</v>
      </c>
      <c r="V106" s="7">
        <v>19583000</v>
      </c>
      <c r="W106" s="6">
        <f t="shared" si="22"/>
        <v>0</v>
      </c>
      <c r="X106" s="7">
        <v>19603000</v>
      </c>
      <c r="Y106" s="6">
        <f t="shared" si="23"/>
        <v>0</v>
      </c>
      <c r="Z106" s="1"/>
      <c r="AA106" s="1"/>
    </row>
    <row r="107" spans="1:27" s="75" customFormat="1" ht="16.5" hidden="1" customHeight="1" x14ac:dyDescent="0.25">
      <c r="A107" s="74" t="s">
        <v>234</v>
      </c>
      <c r="B107" s="73" t="s">
        <v>235</v>
      </c>
      <c r="C107" s="54">
        <f>VLOOKUP(A107,'[1]113年期末基金餘額(決算)'!$V$15:$W$351,2,FALSE)</f>
        <v>6809814</v>
      </c>
      <c r="D107" s="55">
        <f t="shared" si="24"/>
        <v>6810000</v>
      </c>
      <c r="E107" s="6">
        <v>-5033000</v>
      </c>
      <c r="F107" s="6">
        <f>IF('[1]113年度各學校賸餘數'!K102&lt;0,0,ROUNDDOWN('[1]113年度各學校賸餘數'!K102,-3))</f>
        <v>0</v>
      </c>
      <c r="G107" s="6">
        <f>ROUNDDOWN('[1]113年度各學校賸餘數'!L102,-3)</f>
        <v>1523000</v>
      </c>
      <c r="H107" s="6"/>
      <c r="I107" s="6">
        <f>'用途別(概算)'!AT105</f>
        <v>105980000</v>
      </c>
      <c r="J107" s="6">
        <f>'用途別(概算)'!AS105</f>
        <v>100000</v>
      </c>
      <c r="K107" s="6">
        <f t="shared" si="25"/>
        <v>107603000</v>
      </c>
      <c r="L107" s="6">
        <f t="shared" si="26"/>
        <v>105980000</v>
      </c>
      <c r="M107" s="6">
        <f t="shared" si="27"/>
        <v>106080000</v>
      </c>
      <c r="N107" s="6">
        <f t="shared" si="30"/>
        <v>-1523000</v>
      </c>
      <c r="O107" s="56">
        <f t="shared" si="31"/>
        <v>1777000</v>
      </c>
      <c r="P107" s="6">
        <f t="shared" si="28"/>
        <v>254000</v>
      </c>
      <c r="Q107" s="5" t="str">
        <f t="shared" si="29"/>
        <v/>
      </c>
      <c r="R107" s="6">
        <v>105980000</v>
      </c>
      <c r="S107" s="6">
        <f t="shared" si="32"/>
        <v>0</v>
      </c>
      <c r="T107" s="7">
        <v>107603000</v>
      </c>
      <c r="U107" s="6">
        <f t="shared" si="21"/>
        <v>0</v>
      </c>
      <c r="V107" s="7">
        <v>105980000</v>
      </c>
      <c r="W107" s="6">
        <f t="shared" si="22"/>
        <v>0</v>
      </c>
      <c r="X107" s="7">
        <v>106080000</v>
      </c>
      <c r="Y107" s="6">
        <f t="shared" si="23"/>
        <v>0</v>
      </c>
      <c r="Z107" s="1"/>
      <c r="AA107" s="1"/>
    </row>
    <row r="108" spans="1:27" s="75" customFormat="1" ht="16.5" hidden="1" customHeight="1" x14ac:dyDescent="0.25">
      <c r="A108" s="74" t="s">
        <v>236</v>
      </c>
      <c r="B108" s="73" t="s">
        <v>237</v>
      </c>
      <c r="C108" s="54">
        <f>VLOOKUP(A108,'[1]113年期末基金餘額(決算)'!$V$15:$W$351,2,FALSE)</f>
        <v>2762786</v>
      </c>
      <c r="D108" s="55">
        <f t="shared" si="24"/>
        <v>2763000</v>
      </c>
      <c r="E108" s="6">
        <v>-1709000</v>
      </c>
      <c r="F108" s="6">
        <f>IF('[1]113年度各學校賸餘數'!K103&lt;0,0,ROUNDDOWN('[1]113年度各學校賸餘數'!K103,-3))</f>
        <v>393000</v>
      </c>
      <c r="G108" s="6">
        <f>ROUNDDOWN('[1]113年度各學校賸餘數'!L103,-3)</f>
        <v>572000</v>
      </c>
      <c r="H108" s="6"/>
      <c r="I108" s="6">
        <f>'用途別(概算)'!AT106</f>
        <v>51207000</v>
      </c>
      <c r="J108" s="6">
        <f>'用途別(概算)'!AS106</f>
        <v>0</v>
      </c>
      <c r="K108" s="6">
        <f t="shared" si="25"/>
        <v>51779000</v>
      </c>
      <c r="L108" s="6">
        <f t="shared" si="26"/>
        <v>50814000</v>
      </c>
      <c r="M108" s="6">
        <f t="shared" si="27"/>
        <v>50814000</v>
      </c>
      <c r="N108" s="6">
        <f t="shared" si="30"/>
        <v>-965000</v>
      </c>
      <c r="O108" s="56">
        <f t="shared" si="31"/>
        <v>1054000</v>
      </c>
      <c r="P108" s="6">
        <f t="shared" si="28"/>
        <v>89000</v>
      </c>
      <c r="Q108" s="5" t="str">
        <f t="shared" si="29"/>
        <v/>
      </c>
      <c r="R108" s="6">
        <v>51207000</v>
      </c>
      <c r="S108" s="6">
        <f t="shared" si="32"/>
        <v>0</v>
      </c>
      <c r="T108" s="7">
        <v>51779000</v>
      </c>
      <c r="U108" s="6">
        <f t="shared" si="21"/>
        <v>0</v>
      </c>
      <c r="V108" s="7">
        <v>50814000</v>
      </c>
      <c r="W108" s="6">
        <f t="shared" si="22"/>
        <v>0</v>
      </c>
      <c r="X108" s="7">
        <v>50814000</v>
      </c>
      <c r="Y108" s="6">
        <f t="shared" si="23"/>
        <v>0</v>
      </c>
      <c r="Z108" s="1"/>
      <c r="AA108" s="1"/>
    </row>
    <row r="109" spans="1:27" s="75" customFormat="1" ht="16.5" hidden="1" customHeight="1" x14ac:dyDescent="0.25">
      <c r="A109" s="74" t="s">
        <v>238</v>
      </c>
      <c r="B109" s="73" t="s">
        <v>239</v>
      </c>
      <c r="C109" s="54">
        <f>VLOOKUP(A109,'[1]113年期末基金餘額(決算)'!$V$15:$W$351,2,FALSE)</f>
        <v>3031404</v>
      </c>
      <c r="D109" s="55">
        <f t="shared" si="24"/>
        <v>3031000</v>
      </c>
      <c r="E109" s="6">
        <v>-1998000</v>
      </c>
      <c r="F109" s="6">
        <f>IF('[1]113年度各學校賸餘數'!K104&lt;0,0,ROUNDDOWN('[1]113年度各學校賸餘數'!K104,-3))</f>
        <v>562000</v>
      </c>
      <c r="G109" s="6">
        <f>ROUNDDOWN('[1]113年度各學校賸餘數'!L104,-3)</f>
        <v>342000</v>
      </c>
      <c r="H109" s="6"/>
      <c r="I109" s="6">
        <f>'用途別(概算)'!AT107</f>
        <v>31390000</v>
      </c>
      <c r="J109" s="6">
        <f>'用途別(概算)'!AS107</f>
        <v>0</v>
      </c>
      <c r="K109" s="6">
        <f t="shared" si="25"/>
        <v>31732000</v>
      </c>
      <c r="L109" s="6">
        <f t="shared" si="26"/>
        <v>30828000</v>
      </c>
      <c r="M109" s="6">
        <f t="shared" si="27"/>
        <v>30828000</v>
      </c>
      <c r="N109" s="6">
        <f t="shared" si="30"/>
        <v>-904000</v>
      </c>
      <c r="O109" s="56">
        <f t="shared" si="31"/>
        <v>1033000</v>
      </c>
      <c r="P109" s="6">
        <f t="shared" si="28"/>
        <v>129000</v>
      </c>
      <c r="Q109" s="5" t="str">
        <f t="shared" si="29"/>
        <v/>
      </c>
      <c r="R109" s="6">
        <v>31390000</v>
      </c>
      <c r="S109" s="6">
        <f t="shared" si="32"/>
        <v>0</v>
      </c>
      <c r="T109" s="7">
        <v>31732000</v>
      </c>
      <c r="U109" s="6">
        <f t="shared" si="21"/>
        <v>0</v>
      </c>
      <c r="V109" s="7">
        <v>30828000</v>
      </c>
      <c r="W109" s="6">
        <f t="shared" si="22"/>
        <v>0</v>
      </c>
      <c r="X109" s="7">
        <v>30828000</v>
      </c>
      <c r="Y109" s="6">
        <f t="shared" si="23"/>
        <v>0</v>
      </c>
      <c r="Z109" s="1"/>
      <c r="AA109" s="1"/>
    </row>
    <row r="110" spans="1:27" s="75" customFormat="1" ht="16.5" hidden="1" customHeight="1" x14ac:dyDescent="0.25">
      <c r="A110" s="74" t="s">
        <v>240</v>
      </c>
      <c r="B110" s="73" t="s">
        <v>241</v>
      </c>
      <c r="C110" s="54">
        <f>VLOOKUP(A110,'[1]113年期末基金餘額(決算)'!$V$15:$W$351,2,FALSE)</f>
        <v>1953872</v>
      </c>
      <c r="D110" s="55">
        <f t="shared" si="24"/>
        <v>1954000</v>
      </c>
      <c r="E110" s="6">
        <v>-1555000</v>
      </c>
      <c r="F110" s="6">
        <f>IF('[1]113年度各學校賸餘數'!K105&lt;0,0,ROUNDDOWN('[1]113年度各學校賸餘數'!K105,-3))</f>
        <v>148000</v>
      </c>
      <c r="G110" s="6">
        <f>ROUNDDOWN('[1]113年度各學校賸餘數'!L105,-3)</f>
        <v>65000</v>
      </c>
      <c r="H110" s="6"/>
      <c r="I110" s="6">
        <f>'用途別(概算)'!AT108</f>
        <v>20504000</v>
      </c>
      <c r="J110" s="6">
        <f>'用途別(概算)'!AS108</f>
        <v>0</v>
      </c>
      <c r="K110" s="6">
        <f t="shared" si="25"/>
        <v>20569000</v>
      </c>
      <c r="L110" s="6">
        <f t="shared" si="26"/>
        <v>20356000</v>
      </c>
      <c r="M110" s="6">
        <f t="shared" si="27"/>
        <v>20356000</v>
      </c>
      <c r="N110" s="6">
        <f t="shared" si="30"/>
        <v>-213000</v>
      </c>
      <c r="O110" s="56">
        <f t="shared" si="31"/>
        <v>399000</v>
      </c>
      <c r="P110" s="6">
        <f t="shared" si="28"/>
        <v>186000</v>
      </c>
      <c r="Q110" s="5" t="str">
        <f t="shared" si="29"/>
        <v/>
      </c>
      <c r="R110" s="6">
        <v>20504000</v>
      </c>
      <c r="S110" s="6">
        <f t="shared" si="32"/>
        <v>0</v>
      </c>
      <c r="T110" s="7">
        <v>20569000</v>
      </c>
      <c r="U110" s="6">
        <f t="shared" si="21"/>
        <v>0</v>
      </c>
      <c r="V110" s="7">
        <v>20356000</v>
      </c>
      <c r="W110" s="6">
        <f t="shared" si="22"/>
        <v>0</v>
      </c>
      <c r="X110" s="7">
        <v>20356000</v>
      </c>
      <c r="Y110" s="6">
        <f t="shared" si="23"/>
        <v>0</v>
      </c>
      <c r="Z110" s="1"/>
      <c r="AA110" s="1"/>
    </row>
    <row r="111" spans="1:27" s="75" customFormat="1" ht="16.5" hidden="1" customHeight="1" x14ac:dyDescent="0.25">
      <c r="A111" s="74" t="s">
        <v>242</v>
      </c>
      <c r="B111" s="73" t="s">
        <v>243</v>
      </c>
      <c r="C111" s="54">
        <f>VLOOKUP(A111,'[1]113年期末基金餘額(決算)'!$V$15:$W$351,2,FALSE)</f>
        <v>4428329</v>
      </c>
      <c r="D111" s="55">
        <f t="shared" si="24"/>
        <v>4428000</v>
      </c>
      <c r="E111" s="6">
        <v>-1422000</v>
      </c>
      <c r="F111" s="6">
        <f>IF('[1]113年度各學校賸餘數'!K106&lt;0,0,ROUNDDOWN('[1]113年度各學校賸餘數'!K106,-3))</f>
        <v>2881000</v>
      </c>
      <c r="G111" s="6">
        <f>ROUNDDOWN('[1]113年度各學校賸餘數'!L106,-3)</f>
        <v>53000</v>
      </c>
      <c r="H111" s="6"/>
      <c r="I111" s="6">
        <f>'用途別(概算)'!AT109</f>
        <v>18582000</v>
      </c>
      <c r="J111" s="6">
        <f>'用途別(概算)'!AS109</f>
        <v>0</v>
      </c>
      <c r="K111" s="6">
        <f t="shared" si="25"/>
        <v>18635000</v>
      </c>
      <c r="L111" s="6">
        <f t="shared" si="26"/>
        <v>15701000</v>
      </c>
      <c r="M111" s="6">
        <f t="shared" si="27"/>
        <v>15701000</v>
      </c>
      <c r="N111" s="6">
        <f t="shared" si="30"/>
        <v>-2934000</v>
      </c>
      <c r="O111" s="56">
        <f t="shared" si="31"/>
        <v>3006000</v>
      </c>
      <c r="P111" s="6">
        <f t="shared" si="28"/>
        <v>72000</v>
      </c>
      <c r="Q111" s="5" t="str">
        <f t="shared" si="29"/>
        <v/>
      </c>
      <c r="R111" s="6">
        <v>18582000</v>
      </c>
      <c r="S111" s="6">
        <f t="shared" si="32"/>
        <v>0</v>
      </c>
      <c r="T111" s="7">
        <v>18635000</v>
      </c>
      <c r="U111" s="6">
        <f t="shared" si="21"/>
        <v>0</v>
      </c>
      <c r="V111" s="7">
        <v>15701000</v>
      </c>
      <c r="W111" s="6">
        <f t="shared" si="22"/>
        <v>0</v>
      </c>
      <c r="X111" s="7">
        <v>15701000</v>
      </c>
      <c r="Y111" s="6">
        <f t="shared" si="23"/>
        <v>0</v>
      </c>
      <c r="Z111" s="1"/>
      <c r="AA111" s="1"/>
    </row>
    <row r="112" spans="1:27" s="75" customFormat="1" ht="16.5" hidden="1" customHeight="1" x14ac:dyDescent="0.25">
      <c r="A112" s="74" t="s">
        <v>244</v>
      </c>
      <c r="B112" s="73" t="s">
        <v>245</v>
      </c>
      <c r="C112" s="54">
        <f>VLOOKUP(A112,'[1]113年期末基金餘額(決算)'!$V$15:$W$351,2,FALSE)</f>
        <v>2854425</v>
      </c>
      <c r="D112" s="55">
        <f t="shared" si="24"/>
        <v>2854000</v>
      </c>
      <c r="E112" s="6">
        <v>-836000</v>
      </c>
      <c r="F112" s="6">
        <f>IF('[1]113年度各學校賸餘數'!K107&lt;0,0,ROUNDDOWN('[1]113年度各學校賸餘數'!K107,-3))</f>
        <v>1743000</v>
      </c>
      <c r="G112" s="6">
        <f>ROUNDDOWN('[1]113年度各學校賸餘數'!L107,-3)</f>
        <v>257000</v>
      </c>
      <c r="H112" s="6"/>
      <c r="I112" s="6">
        <f>'用途別(概算)'!AT110</f>
        <v>20432000</v>
      </c>
      <c r="J112" s="6">
        <f>'用途別(概算)'!AS110</f>
        <v>10000</v>
      </c>
      <c r="K112" s="6">
        <f t="shared" si="25"/>
        <v>20699000</v>
      </c>
      <c r="L112" s="6">
        <f t="shared" si="26"/>
        <v>18689000</v>
      </c>
      <c r="M112" s="6">
        <f t="shared" si="27"/>
        <v>18699000</v>
      </c>
      <c r="N112" s="6">
        <f t="shared" si="30"/>
        <v>-2000000</v>
      </c>
      <c r="O112" s="56">
        <f t="shared" si="31"/>
        <v>2018000</v>
      </c>
      <c r="P112" s="6">
        <f t="shared" si="28"/>
        <v>18000</v>
      </c>
      <c r="Q112" s="5" t="str">
        <f t="shared" si="29"/>
        <v/>
      </c>
      <c r="R112" s="6">
        <v>20432000</v>
      </c>
      <c r="S112" s="6">
        <f t="shared" si="32"/>
        <v>0</v>
      </c>
      <c r="T112" s="7">
        <v>20699000</v>
      </c>
      <c r="U112" s="6">
        <f t="shared" si="21"/>
        <v>0</v>
      </c>
      <c r="V112" s="7">
        <v>18689000</v>
      </c>
      <c r="W112" s="6">
        <f t="shared" si="22"/>
        <v>0</v>
      </c>
      <c r="X112" s="7">
        <v>18699000</v>
      </c>
      <c r="Y112" s="6">
        <f t="shared" si="23"/>
        <v>0</v>
      </c>
      <c r="Z112" s="1"/>
      <c r="AA112" s="1"/>
    </row>
    <row r="113" spans="1:27" s="75" customFormat="1" ht="16.5" hidden="1" customHeight="1" x14ac:dyDescent="0.25">
      <c r="A113" s="74" t="s">
        <v>246</v>
      </c>
      <c r="B113" s="73" t="s">
        <v>247</v>
      </c>
      <c r="C113" s="54">
        <f>VLOOKUP(A113,'[1]113年期末基金餘額(決算)'!$V$15:$W$351,2,FALSE)</f>
        <v>2752903</v>
      </c>
      <c r="D113" s="55">
        <f t="shared" si="24"/>
        <v>2753000</v>
      </c>
      <c r="E113" s="6">
        <v>-1427000</v>
      </c>
      <c r="F113" s="6">
        <f>IF('[1]113年度各學校賸餘數'!K108&lt;0,0,ROUNDDOWN('[1]113年度各學校賸餘數'!K108,-3))</f>
        <v>808000</v>
      </c>
      <c r="G113" s="6">
        <f>ROUNDDOWN('[1]113年度各學校賸餘數'!L108,-3)</f>
        <v>404000</v>
      </c>
      <c r="H113" s="6"/>
      <c r="I113" s="6">
        <f>'用途別(概算)'!AT111</f>
        <v>19003000</v>
      </c>
      <c r="J113" s="6">
        <f>'用途別(概算)'!AS111</f>
        <v>0</v>
      </c>
      <c r="K113" s="6">
        <f t="shared" si="25"/>
        <v>19407000</v>
      </c>
      <c r="L113" s="6">
        <f t="shared" si="26"/>
        <v>18195000</v>
      </c>
      <c r="M113" s="6">
        <f t="shared" si="27"/>
        <v>18195000</v>
      </c>
      <c r="N113" s="6">
        <f t="shared" si="30"/>
        <v>-1212000</v>
      </c>
      <c r="O113" s="56">
        <f t="shared" si="31"/>
        <v>1326000</v>
      </c>
      <c r="P113" s="6">
        <f t="shared" si="28"/>
        <v>114000</v>
      </c>
      <c r="Q113" s="5" t="str">
        <f t="shared" si="29"/>
        <v/>
      </c>
      <c r="R113" s="6">
        <v>19003000</v>
      </c>
      <c r="S113" s="6">
        <f t="shared" si="32"/>
        <v>0</v>
      </c>
      <c r="T113" s="7">
        <v>19407000</v>
      </c>
      <c r="U113" s="6">
        <f t="shared" si="21"/>
        <v>0</v>
      </c>
      <c r="V113" s="7">
        <v>18195000</v>
      </c>
      <c r="W113" s="6">
        <f t="shared" si="22"/>
        <v>0</v>
      </c>
      <c r="X113" s="7">
        <v>18195000</v>
      </c>
      <c r="Y113" s="6">
        <f t="shared" si="23"/>
        <v>0</v>
      </c>
      <c r="Z113" s="1"/>
      <c r="AA113" s="1"/>
    </row>
    <row r="114" spans="1:27" s="75" customFormat="1" ht="16.5" hidden="1" customHeight="1" x14ac:dyDescent="0.25">
      <c r="A114" s="74" t="s">
        <v>248</v>
      </c>
      <c r="B114" s="73" t="s">
        <v>249</v>
      </c>
      <c r="C114" s="54">
        <f>VLOOKUP(A114,'[1]113年期末基金餘額(決算)'!$V$15:$W$351,2,FALSE)</f>
        <v>3189290</v>
      </c>
      <c r="D114" s="55">
        <f t="shared" si="24"/>
        <v>3189000</v>
      </c>
      <c r="E114" s="6">
        <v>-2211000</v>
      </c>
      <c r="F114" s="6">
        <f>IF('[1]113年度各學校賸餘數'!K109&lt;0,0,ROUNDDOWN('[1]113年度各學校賸餘數'!K109,-3))</f>
        <v>675000</v>
      </c>
      <c r="G114" s="6">
        <f>ROUNDDOWN('[1]113年度各學校賸餘數'!L109,-3)</f>
        <v>182000</v>
      </c>
      <c r="H114" s="6"/>
      <c r="I114" s="6">
        <f>'用途別(概算)'!AT112</f>
        <v>63985000</v>
      </c>
      <c r="J114" s="6">
        <f>'用途別(概算)'!AS112</f>
        <v>80000</v>
      </c>
      <c r="K114" s="6">
        <f t="shared" si="25"/>
        <v>64247000</v>
      </c>
      <c r="L114" s="6">
        <f t="shared" si="26"/>
        <v>63310000</v>
      </c>
      <c r="M114" s="6">
        <f t="shared" si="27"/>
        <v>63390000</v>
      </c>
      <c r="N114" s="6">
        <f t="shared" si="30"/>
        <v>-857000</v>
      </c>
      <c r="O114" s="56">
        <f t="shared" si="31"/>
        <v>978000</v>
      </c>
      <c r="P114" s="6">
        <f t="shared" si="28"/>
        <v>121000</v>
      </c>
      <c r="Q114" s="5" t="str">
        <f t="shared" si="29"/>
        <v/>
      </c>
      <c r="R114" s="6">
        <v>63985000</v>
      </c>
      <c r="S114" s="6">
        <f t="shared" si="32"/>
        <v>0</v>
      </c>
      <c r="T114" s="7">
        <v>64247000</v>
      </c>
      <c r="U114" s="6">
        <f t="shared" si="21"/>
        <v>0</v>
      </c>
      <c r="V114" s="7">
        <v>63310000</v>
      </c>
      <c r="W114" s="6">
        <f t="shared" si="22"/>
        <v>0</v>
      </c>
      <c r="X114" s="7">
        <v>63390000</v>
      </c>
      <c r="Y114" s="6">
        <f t="shared" si="23"/>
        <v>0</v>
      </c>
      <c r="Z114" s="1"/>
      <c r="AA114" s="1"/>
    </row>
    <row r="115" spans="1:27" s="75" customFormat="1" ht="16.5" hidden="1" customHeight="1" x14ac:dyDescent="0.25">
      <c r="A115" s="74" t="s">
        <v>250</v>
      </c>
      <c r="B115" s="73" t="s">
        <v>251</v>
      </c>
      <c r="C115" s="54">
        <f>VLOOKUP(A115,'[1]113年期末基金餘額(決算)'!$V$15:$W$351,2,FALSE)</f>
        <v>1875827</v>
      </c>
      <c r="D115" s="55">
        <f t="shared" si="24"/>
        <v>1876000</v>
      </c>
      <c r="E115" s="6">
        <v>-1638000</v>
      </c>
      <c r="F115" s="6">
        <f>IF('[1]113年度各學校賸餘數'!K110&lt;0,0,ROUNDDOWN('[1]113年度各學校賸餘數'!K110,-3))</f>
        <v>85000</v>
      </c>
      <c r="G115" s="6">
        <f>ROUNDDOWN('[1]113年度各學校賸餘數'!L110,-3)</f>
        <v>53000</v>
      </c>
      <c r="H115" s="6"/>
      <c r="I115" s="6">
        <f>'用途別(概算)'!AT113</f>
        <v>19887000</v>
      </c>
      <c r="J115" s="6">
        <f>'用途別(概算)'!AS113</f>
        <v>0</v>
      </c>
      <c r="K115" s="6">
        <f t="shared" si="25"/>
        <v>19940000</v>
      </c>
      <c r="L115" s="6">
        <f t="shared" si="26"/>
        <v>19802000</v>
      </c>
      <c r="M115" s="6">
        <f t="shared" si="27"/>
        <v>19802000</v>
      </c>
      <c r="N115" s="6">
        <f t="shared" si="30"/>
        <v>-138000</v>
      </c>
      <c r="O115" s="56">
        <f t="shared" si="31"/>
        <v>238000</v>
      </c>
      <c r="P115" s="6">
        <f t="shared" si="28"/>
        <v>100000</v>
      </c>
      <c r="Q115" s="5" t="str">
        <f t="shared" si="29"/>
        <v/>
      </c>
      <c r="R115" s="6">
        <v>19887000</v>
      </c>
      <c r="S115" s="6">
        <f t="shared" si="32"/>
        <v>0</v>
      </c>
      <c r="T115" s="7">
        <v>19940000</v>
      </c>
      <c r="U115" s="6">
        <f t="shared" si="21"/>
        <v>0</v>
      </c>
      <c r="V115" s="7">
        <v>19802000</v>
      </c>
      <c r="W115" s="6">
        <f t="shared" si="22"/>
        <v>0</v>
      </c>
      <c r="X115" s="7">
        <v>19802000</v>
      </c>
      <c r="Y115" s="6">
        <f t="shared" si="23"/>
        <v>0</v>
      </c>
      <c r="Z115" s="1"/>
      <c r="AA115" s="1"/>
    </row>
    <row r="116" spans="1:27" s="75" customFormat="1" ht="16.5" hidden="1" customHeight="1" x14ac:dyDescent="0.25">
      <c r="A116" s="74" t="s">
        <v>252</v>
      </c>
      <c r="B116" s="73" t="s">
        <v>253</v>
      </c>
      <c r="C116" s="54">
        <f>VLOOKUP(A116,'[1]113年期末基金餘額(決算)'!$V$15:$W$351,2,FALSE)</f>
        <v>2431400</v>
      </c>
      <c r="D116" s="55">
        <f t="shared" si="24"/>
        <v>2431000</v>
      </c>
      <c r="E116" s="6">
        <v>-1421000</v>
      </c>
      <c r="F116" s="6">
        <f>IF('[1]113年度各學校賸餘數'!K111&lt;0,0,ROUNDDOWN('[1]113年度各學校賸餘數'!K111,-3))</f>
        <v>807000</v>
      </c>
      <c r="G116" s="6">
        <f>ROUNDDOWN('[1]113年度各學校賸餘數'!L111,-3)</f>
        <v>115000</v>
      </c>
      <c r="H116" s="6"/>
      <c r="I116" s="6">
        <f>'用途別(概算)'!AT114</f>
        <v>20665000</v>
      </c>
      <c r="J116" s="6">
        <f>'用途別(概算)'!AS114</f>
        <v>8000</v>
      </c>
      <c r="K116" s="6">
        <f t="shared" si="25"/>
        <v>20788000</v>
      </c>
      <c r="L116" s="6">
        <f t="shared" si="26"/>
        <v>19858000</v>
      </c>
      <c r="M116" s="6">
        <f t="shared" si="27"/>
        <v>19866000</v>
      </c>
      <c r="N116" s="6">
        <f t="shared" si="30"/>
        <v>-922000</v>
      </c>
      <c r="O116" s="56">
        <f t="shared" si="31"/>
        <v>1010000</v>
      </c>
      <c r="P116" s="6">
        <f t="shared" si="28"/>
        <v>88000</v>
      </c>
      <c r="Q116" s="5" t="str">
        <f t="shared" si="29"/>
        <v/>
      </c>
      <c r="R116" s="6">
        <v>20665000</v>
      </c>
      <c r="S116" s="6">
        <f t="shared" si="32"/>
        <v>0</v>
      </c>
      <c r="T116" s="7">
        <v>20788000</v>
      </c>
      <c r="U116" s="6">
        <f t="shared" si="21"/>
        <v>0</v>
      </c>
      <c r="V116" s="7">
        <v>19858000</v>
      </c>
      <c r="W116" s="6">
        <f t="shared" si="22"/>
        <v>0</v>
      </c>
      <c r="X116" s="7">
        <v>19866000</v>
      </c>
      <c r="Y116" s="6">
        <f t="shared" si="23"/>
        <v>0</v>
      </c>
      <c r="Z116" s="1"/>
      <c r="AA116" s="1"/>
    </row>
    <row r="117" spans="1:27" s="75" customFormat="1" ht="16.5" hidden="1" customHeight="1" x14ac:dyDescent="0.25">
      <c r="A117" s="74" t="s">
        <v>254</v>
      </c>
      <c r="B117" s="73" t="s">
        <v>255</v>
      </c>
      <c r="C117" s="54">
        <f>VLOOKUP(A117,'[1]113年期末基金餘額(決算)'!$V$15:$W$351,2,FALSE)</f>
        <v>1582941</v>
      </c>
      <c r="D117" s="55">
        <f t="shared" si="24"/>
        <v>1583000</v>
      </c>
      <c r="E117" s="6">
        <v>-1003000</v>
      </c>
      <c r="F117" s="6">
        <f>IF('[1]113年度各學校賸餘數'!K112&lt;0,0,ROUNDDOWN('[1]113年度各學校賸餘數'!K112,-3))</f>
        <v>133000</v>
      </c>
      <c r="G117" s="6">
        <f>ROUNDDOWN('[1]113年度各學校賸餘數'!L112,-3)</f>
        <v>366000</v>
      </c>
      <c r="H117" s="6"/>
      <c r="I117" s="6">
        <f>'用途別(概算)'!AT115</f>
        <v>25290000</v>
      </c>
      <c r="J117" s="6">
        <f>'用途別(概算)'!AS115</f>
        <v>0</v>
      </c>
      <c r="K117" s="6">
        <f t="shared" si="25"/>
        <v>25656000</v>
      </c>
      <c r="L117" s="6">
        <f t="shared" si="26"/>
        <v>25157000</v>
      </c>
      <c r="M117" s="6">
        <f t="shared" si="27"/>
        <v>25157000</v>
      </c>
      <c r="N117" s="6">
        <f t="shared" si="30"/>
        <v>-499000</v>
      </c>
      <c r="O117" s="56">
        <f t="shared" si="31"/>
        <v>580000</v>
      </c>
      <c r="P117" s="6">
        <f t="shared" si="28"/>
        <v>81000</v>
      </c>
      <c r="Q117" s="5" t="str">
        <f t="shared" si="29"/>
        <v/>
      </c>
      <c r="R117" s="6">
        <v>25290000</v>
      </c>
      <c r="S117" s="6">
        <f t="shared" si="32"/>
        <v>0</v>
      </c>
      <c r="T117" s="7">
        <v>25656000</v>
      </c>
      <c r="U117" s="6">
        <f t="shared" si="21"/>
        <v>0</v>
      </c>
      <c r="V117" s="7">
        <v>25157000</v>
      </c>
      <c r="W117" s="6">
        <f t="shared" si="22"/>
        <v>0</v>
      </c>
      <c r="X117" s="7">
        <v>25157000</v>
      </c>
      <c r="Y117" s="6">
        <f t="shared" si="23"/>
        <v>0</v>
      </c>
      <c r="Z117" s="1"/>
      <c r="AA117" s="1"/>
    </row>
    <row r="118" spans="1:27" s="75" customFormat="1" ht="16.5" hidden="1" customHeight="1" x14ac:dyDescent="0.25">
      <c r="A118" s="74" t="s">
        <v>256</v>
      </c>
      <c r="B118" s="73" t="s">
        <v>257</v>
      </c>
      <c r="C118" s="54">
        <f>VLOOKUP(A118,'[1]113年期末基金餘額(決算)'!$V$15:$W$351,2,FALSE)</f>
        <v>817772</v>
      </c>
      <c r="D118" s="55">
        <f t="shared" si="24"/>
        <v>818000</v>
      </c>
      <c r="E118" s="6">
        <v>-321000</v>
      </c>
      <c r="F118" s="6">
        <f>IF('[1]113年度各學校賸餘數'!K113&lt;0,0,ROUNDDOWN('[1]113年度各學校賸餘數'!K113,-3))</f>
        <v>232000</v>
      </c>
      <c r="G118" s="6">
        <f>ROUNDDOWN('[1]113年度各學校賸餘數'!L113,-3)</f>
        <v>248000</v>
      </c>
      <c r="H118" s="6"/>
      <c r="I118" s="6">
        <f>'用途別(概算)'!AT116</f>
        <v>20894000</v>
      </c>
      <c r="J118" s="6">
        <f>'用途別(概算)'!AS116</f>
        <v>20000</v>
      </c>
      <c r="K118" s="6">
        <f t="shared" si="25"/>
        <v>21162000</v>
      </c>
      <c r="L118" s="6">
        <f t="shared" si="26"/>
        <v>20662000</v>
      </c>
      <c r="M118" s="6">
        <f t="shared" si="27"/>
        <v>20682000</v>
      </c>
      <c r="N118" s="6">
        <f t="shared" si="30"/>
        <v>-480000</v>
      </c>
      <c r="O118" s="56">
        <f t="shared" si="31"/>
        <v>497000</v>
      </c>
      <c r="P118" s="6">
        <f>O118+N118</f>
        <v>17000</v>
      </c>
      <c r="Q118" s="5" t="str">
        <f>IF(P118&lt;0,-P118,"")</f>
        <v/>
      </c>
      <c r="R118" s="6">
        <v>20894000</v>
      </c>
      <c r="S118" s="6">
        <f t="shared" si="32"/>
        <v>0</v>
      </c>
      <c r="T118" s="7">
        <v>21162000</v>
      </c>
      <c r="U118" s="6">
        <f t="shared" si="21"/>
        <v>0</v>
      </c>
      <c r="V118" s="7">
        <v>20662000</v>
      </c>
      <c r="W118" s="6">
        <f t="shared" si="22"/>
        <v>0</v>
      </c>
      <c r="X118" s="7">
        <v>20682000</v>
      </c>
      <c r="Y118" s="6">
        <f t="shared" si="23"/>
        <v>0</v>
      </c>
      <c r="Z118" s="1"/>
      <c r="AA118" s="1"/>
    </row>
    <row r="119" spans="1:27" s="75" customFormat="1" ht="16.5" hidden="1" customHeight="1" x14ac:dyDescent="0.25">
      <c r="A119" s="74" t="s">
        <v>258</v>
      </c>
      <c r="B119" s="73" t="s">
        <v>259</v>
      </c>
      <c r="C119" s="54">
        <f>VLOOKUP(A119,'[1]113年期末基金餘額(決算)'!$V$15:$W$351,2,FALSE)</f>
        <v>7731531</v>
      </c>
      <c r="D119" s="55">
        <f t="shared" si="24"/>
        <v>7732000</v>
      </c>
      <c r="E119" s="6">
        <v>-1361000</v>
      </c>
      <c r="F119" s="6">
        <f>IF('[1]113年度各學校賸餘數'!K114&lt;0,0,ROUNDDOWN('[1]113年度各學校賸餘數'!K114,-3))</f>
        <v>4271000</v>
      </c>
      <c r="G119" s="6">
        <f>ROUNDDOWN('[1]113年度各學校賸餘數'!L114,-3)</f>
        <v>1598000</v>
      </c>
      <c r="H119" s="6"/>
      <c r="I119" s="6">
        <f>'用途別(概算)'!AT117</f>
        <v>27976000</v>
      </c>
      <c r="J119" s="6">
        <f>'用途別(概算)'!AS117</f>
        <v>35000</v>
      </c>
      <c r="K119" s="6">
        <f t="shared" si="25"/>
        <v>29609000</v>
      </c>
      <c r="L119" s="6">
        <f t="shared" si="26"/>
        <v>23705000</v>
      </c>
      <c r="M119" s="6">
        <f t="shared" si="27"/>
        <v>23740000</v>
      </c>
      <c r="N119" s="6">
        <f t="shared" si="30"/>
        <v>-5869000</v>
      </c>
      <c r="O119" s="56">
        <f t="shared" si="31"/>
        <v>6371000</v>
      </c>
      <c r="P119" s="6">
        <f t="shared" si="28"/>
        <v>502000</v>
      </c>
      <c r="Q119" s="5" t="str">
        <f t="shared" si="29"/>
        <v/>
      </c>
      <c r="R119" s="6">
        <v>27976000</v>
      </c>
      <c r="S119" s="6">
        <f t="shared" si="32"/>
        <v>0</v>
      </c>
      <c r="T119" s="7">
        <v>29609000</v>
      </c>
      <c r="U119" s="6">
        <f t="shared" si="21"/>
        <v>0</v>
      </c>
      <c r="V119" s="7">
        <v>23705000</v>
      </c>
      <c r="W119" s="6">
        <f t="shared" si="22"/>
        <v>0</v>
      </c>
      <c r="X119" s="7">
        <v>23740000</v>
      </c>
      <c r="Y119" s="6">
        <f t="shared" si="23"/>
        <v>0</v>
      </c>
      <c r="Z119" s="1"/>
      <c r="AA119" s="1"/>
    </row>
    <row r="120" spans="1:27" s="75" customFormat="1" ht="16.5" hidden="1" customHeight="1" x14ac:dyDescent="0.25">
      <c r="A120" s="74" t="s">
        <v>260</v>
      </c>
      <c r="B120" s="73" t="s">
        <v>261</v>
      </c>
      <c r="C120" s="54">
        <f>VLOOKUP(A120,'[1]113年期末基金餘額(決算)'!$V$15:$W$351,2,FALSE)</f>
        <v>1384486</v>
      </c>
      <c r="D120" s="55">
        <f t="shared" si="24"/>
        <v>1384000</v>
      </c>
      <c r="E120" s="6">
        <v>-479000</v>
      </c>
      <c r="F120" s="6">
        <f>IF('[1]113年度各學校賸餘數'!K115&lt;0,0,ROUNDDOWN('[1]113年度各學校賸餘數'!K115,-3))</f>
        <v>142000</v>
      </c>
      <c r="G120" s="6">
        <f>ROUNDDOWN('[1]113年度各學校賸餘數'!L115,-3)</f>
        <v>355000</v>
      </c>
      <c r="H120" s="6"/>
      <c r="I120" s="6">
        <f>'用途別(概算)'!AT118</f>
        <v>26043000</v>
      </c>
      <c r="J120" s="6">
        <f>'用途別(概算)'!AS118</f>
        <v>0</v>
      </c>
      <c r="K120" s="6">
        <f t="shared" si="25"/>
        <v>26398000</v>
      </c>
      <c r="L120" s="6">
        <f t="shared" si="26"/>
        <v>25901000</v>
      </c>
      <c r="M120" s="6">
        <f t="shared" si="27"/>
        <v>25901000</v>
      </c>
      <c r="N120" s="6">
        <f t="shared" si="30"/>
        <v>-497000</v>
      </c>
      <c r="O120" s="56">
        <f t="shared" si="31"/>
        <v>905000</v>
      </c>
      <c r="P120" s="6">
        <f t="shared" si="28"/>
        <v>408000</v>
      </c>
      <c r="Q120" s="5" t="str">
        <f t="shared" si="29"/>
        <v/>
      </c>
      <c r="R120" s="6">
        <v>26043000</v>
      </c>
      <c r="S120" s="6">
        <f t="shared" si="32"/>
        <v>0</v>
      </c>
      <c r="T120" s="7">
        <v>26398000</v>
      </c>
      <c r="U120" s="6">
        <f t="shared" si="21"/>
        <v>0</v>
      </c>
      <c r="V120" s="7">
        <v>25901000</v>
      </c>
      <c r="W120" s="6">
        <f t="shared" si="22"/>
        <v>0</v>
      </c>
      <c r="X120" s="7">
        <v>25901000</v>
      </c>
      <c r="Y120" s="6">
        <f t="shared" si="23"/>
        <v>0</v>
      </c>
      <c r="Z120" s="1"/>
      <c r="AA120" s="1"/>
    </row>
    <row r="121" spans="1:27" s="75" customFormat="1" ht="16.5" hidden="1" customHeight="1" x14ac:dyDescent="0.25">
      <c r="A121" s="74" t="s">
        <v>262</v>
      </c>
      <c r="B121" s="73" t="s">
        <v>263</v>
      </c>
      <c r="C121" s="54">
        <f>VLOOKUP(A121,'[1]113年期末基金餘額(決算)'!$V$15:$W$351,2,FALSE)</f>
        <v>1534502</v>
      </c>
      <c r="D121" s="55">
        <f t="shared" si="24"/>
        <v>1535000</v>
      </c>
      <c r="E121" s="6">
        <v>-1300000</v>
      </c>
      <c r="F121" s="6">
        <f>IF('[1]113年度各學校賸餘數'!K116&lt;0,0,ROUNDDOWN('[1]113年度各學校賸餘數'!K116,-3))</f>
        <v>49000</v>
      </c>
      <c r="G121" s="6">
        <f>ROUNDDOWN('[1]113年度各學校賸餘數'!L116,-3)</f>
        <v>162000</v>
      </c>
      <c r="H121" s="6"/>
      <c r="I121" s="6">
        <f>'用途別(概算)'!AT119</f>
        <v>27687000</v>
      </c>
      <c r="J121" s="6">
        <f>'用途別(概算)'!AS119</f>
        <v>0</v>
      </c>
      <c r="K121" s="6">
        <f t="shared" si="25"/>
        <v>27849000</v>
      </c>
      <c r="L121" s="6">
        <f t="shared" si="26"/>
        <v>27638000</v>
      </c>
      <c r="M121" s="6">
        <f t="shared" si="27"/>
        <v>27638000</v>
      </c>
      <c r="N121" s="6">
        <f t="shared" si="30"/>
        <v>-211000</v>
      </c>
      <c r="O121" s="56">
        <f t="shared" si="31"/>
        <v>235000</v>
      </c>
      <c r="P121" s="6">
        <f t="shared" si="28"/>
        <v>24000</v>
      </c>
      <c r="Q121" s="5" t="str">
        <f t="shared" si="29"/>
        <v/>
      </c>
      <c r="R121" s="6">
        <v>27687000</v>
      </c>
      <c r="S121" s="6">
        <f t="shared" si="32"/>
        <v>0</v>
      </c>
      <c r="T121" s="7">
        <v>27849000</v>
      </c>
      <c r="U121" s="6">
        <f t="shared" si="21"/>
        <v>0</v>
      </c>
      <c r="V121" s="7">
        <v>27638000</v>
      </c>
      <c r="W121" s="6">
        <f t="shared" si="22"/>
        <v>0</v>
      </c>
      <c r="X121" s="7">
        <v>27638000</v>
      </c>
      <c r="Y121" s="6">
        <f t="shared" si="23"/>
        <v>0</v>
      </c>
      <c r="Z121" s="1"/>
      <c r="AA121" s="1"/>
    </row>
    <row r="122" spans="1:27" s="75" customFormat="1" ht="16.5" hidden="1" customHeight="1" x14ac:dyDescent="0.25">
      <c r="A122" s="74" t="s">
        <v>264</v>
      </c>
      <c r="B122" s="73" t="s">
        <v>265</v>
      </c>
      <c r="C122" s="54">
        <f>VLOOKUP(A122,'[1]113年期末基金餘額(決算)'!$V$15:$W$351,2,FALSE)</f>
        <v>1561589</v>
      </c>
      <c r="D122" s="55">
        <f t="shared" si="24"/>
        <v>1562000</v>
      </c>
      <c r="E122" s="6">
        <v>-1042000</v>
      </c>
      <c r="F122" s="6">
        <f>IF('[1]113年度各學校賸餘數'!K117&lt;0,0,ROUNDDOWN('[1]113年度各學校賸餘數'!K117,-3))</f>
        <v>351000</v>
      </c>
      <c r="G122" s="6">
        <f>ROUNDDOWN('[1]113年度各學校賸餘數'!L117,-3)</f>
        <v>0</v>
      </c>
      <c r="H122" s="6"/>
      <c r="I122" s="6">
        <f>'用途別(概算)'!AT120</f>
        <v>23153000</v>
      </c>
      <c r="J122" s="6">
        <f>'用途別(概算)'!AS120</f>
        <v>0</v>
      </c>
      <c r="K122" s="6">
        <f t="shared" si="25"/>
        <v>23153000</v>
      </c>
      <c r="L122" s="6">
        <f t="shared" si="26"/>
        <v>22802000</v>
      </c>
      <c r="M122" s="6">
        <f t="shared" si="27"/>
        <v>22802000</v>
      </c>
      <c r="N122" s="6">
        <f t="shared" si="30"/>
        <v>-351000</v>
      </c>
      <c r="O122" s="56">
        <f t="shared" si="31"/>
        <v>520000</v>
      </c>
      <c r="P122" s="6">
        <f t="shared" si="28"/>
        <v>169000</v>
      </c>
      <c r="Q122" s="5" t="str">
        <f t="shared" si="29"/>
        <v/>
      </c>
      <c r="R122" s="6">
        <v>23153000</v>
      </c>
      <c r="S122" s="6">
        <f t="shared" si="32"/>
        <v>0</v>
      </c>
      <c r="T122" s="7">
        <v>23153000</v>
      </c>
      <c r="U122" s="6">
        <f t="shared" si="21"/>
        <v>0</v>
      </c>
      <c r="V122" s="7">
        <v>22802000</v>
      </c>
      <c r="W122" s="6">
        <f t="shared" si="22"/>
        <v>0</v>
      </c>
      <c r="X122" s="7">
        <v>22802000</v>
      </c>
      <c r="Y122" s="6">
        <f t="shared" si="23"/>
        <v>0</v>
      </c>
      <c r="Z122" s="1"/>
      <c r="AA122" s="1"/>
    </row>
    <row r="123" spans="1:27" s="75" customFormat="1" ht="16.5" hidden="1" customHeight="1" x14ac:dyDescent="0.25">
      <c r="A123" s="74" t="s">
        <v>266</v>
      </c>
      <c r="B123" s="73" t="s">
        <v>267</v>
      </c>
      <c r="C123" s="54">
        <f>VLOOKUP(A123,'[1]113年期末基金餘額(決算)'!$V$15:$W$351,2,FALSE)</f>
        <v>1564473</v>
      </c>
      <c r="D123" s="55">
        <f t="shared" si="24"/>
        <v>1564000</v>
      </c>
      <c r="E123" s="6">
        <v>-210000</v>
      </c>
      <c r="F123" s="6">
        <f>IF('[1]113年度各學校賸餘數'!K118&lt;0,0,ROUNDDOWN('[1]113年度各學校賸餘數'!K118,-3))</f>
        <v>601000</v>
      </c>
      <c r="G123" s="6">
        <f>ROUNDDOWN('[1]113年度各學校賸餘數'!L118,-3)</f>
        <v>252000</v>
      </c>
      <c r="H123" s="6"/>
      <c r="I123" s="6">
        <f>'用途別(概算)'!AT121</f>
        <v>20337000</v>
      </c>
      <c r="J123" s="6">
        <f>'用途別(概算)'!AS121</f>
        <v>0</v>
      </c>
      <c r="K123" s="6">
        <f t="shared" si="25"/>
        <v>20589000</v>
      </c>
      <c r="L123" s="6">
        <f t="shared" si="26"/>
        <v>19736000</v>
      </c>
      <c r="M123" s="6">
        <f t="shared" si="27"/>
        <v>19736000</v>
      </c>
      <c r="N123" s="6">
        <f t="shared" si="30"/>
        <v>-853000</v>
      </c>
      <c r="O123" s="56">
        <f t="shared" si="31"/>
        <v>1354000</v>
      </c>
      <c r="P123" s="6">
        <f t="shared" si="28"/>
        <v>501000</v>
      </c>
      <c r="Q123" s="5" t="str">
        <f t="shared" si="29"/>
        <v/>
      </c>
      <c r="R123" s="6">
        <v>20337000</v>
      </c>
      <c r="S123" s="6">
        <f t="shared" si="32"/>
        <v>0</v>
      </c>
      <c r="T123" s="7">
        <v>20589000</v>
      </c>
      <c r="U123" s="6">
        <f t="shared" si="21"/>
        <v>0</v>
      </c>
      <c r="V123" s="7">
        <v>19736000</v>
      </c>
      <c r="W123" s="6">
        <f t="shared" si="22"/>
        <v>0</v>
      </c>
      <c r="X123" s="7">
        <v>19736000</v>
      </c>
      <c r="Y123" s="6">
        <f t="shared" si="23"/>
        <v>0</v>
      </c>
      <c r="Z123" s="1"/>
      <c r="AA123" s="1"/>
    </row>
    <row r="124" spans="1:27" s="75" customFormat="1" ht="16.5" hidden="1" customHeight="1" x14ac:dyDescent="0.25">
      <c r="A124" s="74" t="s">
        <v>268</v>
      </c>
      <c r="B124" s="73" t="s">
        <v>269</v>
      </c>
      <c r="C124" s="54">
        <f>VLOOKUP(A124,'[1]113年期末基金餘額(決算)'!$V$15:$W$351,2,FALSE)</f>
        <v>902187</v>
      </c>
      <c r="D124" s="55">
        <f t="shared" si="24"/>
        <v>902000</v>
      </c>
      <c r="E124" s="6">
        <v>-328000</v>
      </c>
      <c r="F124" s="6">
        <f>IF('[1]113年度各學校賸餘數'!K119&lt;0,0,ROUNDDOWN('[1]113年度各學校賸餘數'!K119,-3))</f>
        <v>209000</v>
      </c>
      <c r="G124" s="6">
        <f>ROUNDDOWN('[1]113年度各學校賸餘數'!L119,-3)</f>
        <v>347000</v>
      </c>
      <c r="H124" s="6"/>
      <c r="I124" s="6">
        <f>'用途別(概算)'!AT122</f>
        <v>22521000</v>
      </c>
      <c r="J124" s="6">
        <f>'用途別(概算)'!AS122</f>
        <v>0</v>
      </c>
      <c r="K124" s="6">
        <f t="shared" si="25"/>
        <v>22868000</v>
      </c>
      <c r="L124" s="6">
        <f t="shared" si="26"/>
        <v>22312000</v>
      </c>
      <c r="M124" s="6">
        <f t="shared" si="27"/>
        <v>22312000</v>
      </c>
      <c r="N124" s="6">
        <f t="shared" si="30"/>
        <v>-556000</v>
      </c>
      <c r="O124" s="56">
        <f t="shared" si="31"/>
        <v>574000</v>
      </c>
      <c r="P124" s="6">
        <f t="shared" si="28"/>
        <v>18000</v>
      </c>
      <c r="Q124" s="5" t="str">
        <f t="shared" si="29"/>
        <v/>
      </c>
      <c r="R124" s="6">
        <v>22521000</v>
      </c>
      <c r="S124" s="6">
        <f t="shared" si="32"/>
        <v>0</v>
      </c>
      <c r="T124" s="7">
        <v>22868000</v>
      </c>
      <c r="U124" s="6">
        <f t="shared" si="21"/>
        <v>0</v>
      </c>
      <c r="V124" s="7">
        <v>22312000</v>
      </c>
      <c r="W124" s="6">
        <f t="shared" si="22"/>
        <v>0</v>
      </c>
      <c r="X124" s="7">
        <v>22312000</v>
      </c>
      <c r="Y124" s="6">
        <f t="shared" si="23"/>
        <v>0</v>
      </c>
      <c r="Z124" s="1"/>
      <c r="AA124" s="1"/>
    </row>
    <row r="125" spans="1:27" s="75" customFormat="1" ht="16.5" hidden="1" customHeight="1" x14ac:dyDescent="0.25">
      <c r="A125" s="74" t="s">
        <v>270</v>
      </c>
      <c r="B125" s="73" t="s">
        <v>271</v>
      </c>
      <c r="C125" s="54">
        <f>VLOOKUP(A125,'[1]113年期末基金餘額(決算)'!$V$15:$W$351,2,FALSE)</f>
        <v>1994747</v>
      </c>
      <c r="D125" s="55">
        <f t="shared" si="24"/>
        <v>1995000</v>
      </c>
      <c r="E125" s="6">
        <v>-657000</v>
      </c>
      <c r="F125" s="6">
        <f>IF('[1]113年度各學校賸餘數'!K120&lt;0,0,ROUNDDOWN('[1]113年度各學校賸餘數'!K120,-3))</f>
        <v>403000</v>
      </c>
      <c r="G125" s="6">
        <f>ROUNDDOWN('[1]113年度各學校賸餘數'!L120,-3)</f>
        <v>815000</v>
      </c>
      <c r="H125" s="6"/>
      <c r="I125" s="6">
        <f>'用途別(概算)'!AT123</f>
        <v>20826000</v>
      </c>
      <c r="J125" s="6">
        <f>'用途別(概算)'!AS123</f>
        <v>0</v>
      </c>
      <c r="K125" s="6">
        <f t="shared" si="25"/>
        <v>21641000</v>
      </c>
      <c r="L125" s="6">
        <f t="shared" si="26"/>
        <v>20423000</v>
      </c>
      <c r="M125" s="6">
        <f t="shared" si="27"/>
        <v>20423000</v>
      </c>
      <c r="N125" s="6">
        <f t="shared" si="30"/>
        <v>-1218000</v>
      </c>
      <c r="O125" s="56">
        <f t="shared" si="31"/>
        <v>1338000</v>
      </c>
      <c r="P125" s="6">
        <f t="shared" si="28"/>
        <v>120000</v>
      </c>
      <c r="Q125" s="5" t="str">
        <f t="shared" si="29"/>
        <v/>
      </c>
      <c r="R125" s="6">
        <v>20826000</v>
      </c>
      <c r="S125" s="6">
        <f t="shared" si="32"/>
        <v>0</v>
      </c>
      <c r="T125" s="7">
        <v>21641000</v>
      </c>
      <c r="U125" s="6">
        <f t="shared" si="21"/>
        <v>0</v>
      </c>
      <c r="V125" s="7">
        <v>20423000</v>
      </c>
      <c r="W125" s="6">
        <f t="shared" si="22"/>
        <v>0</v>
      </c>
      <c r="X125" s="7">
        <v>20423000</v>
      </c>
      <c r="Y125" s="6">
        <f t="shared" si="23"/>
        <v>0</v>
      </c>
      <c r="Z125" s="1"/>
      <c r="AA125" s="1"/>
    </row>
    <row r="126" spans="1:27" s="75" customFormat="1" ht="16.5" hidden="1" customHeight="1" x14ac:dyDescent="0.25">
      <c r="A126" s="74" t="s">
        <v>272</v>
      </c>
      <c r="B126" s="73" t="s">
        <v>273</v>
      </c>
      <c r="C126" s="54">
        <f>VLOOKUP(A126,'[1]113年期末基金餘額(決算)'!$V$15:$W$351,2,FALSE)</f>
        <v>1805414</v>
      </c>
      <c r="D126" s="55">
        <f t="shared" si="24"/>
        <v>1805000</v>
      </c>
      <c r="E126" s="6">
        <v>-805000</v>
      </c>
      <c r="F126" s="6">
        <f>IF('[1]113年度各學校賸餘數'!K121&lt;0,0,ROUNDDOWN('[1]113年度各學校賸餘數'!K121,-3))</f>
        <v>203000</v>
      </c>
      <c r="G126" s="6">
        <f>ROUNDDOWN('[1]113年度各學校賸餘數'!L121,-3)</f>
        <v>769000</v>
      </c>
      <c r="H126" s="6"/>
      <c r="I126" s="6">
        <f>'用途別(概算)'!AT124</f>
        <v>28725000</v>
      </c>
      <c r="J126" s="6">
        <f>'用途別(概算)'!AS124</f>
        <v>0</v>
      </c>
      <c r="K126" s="6">
        <f t="shared" si="25"/>
        <v>29494000</v>
      </c>
      <c r="L126" s="6">
        <f t="shared" si="26"/>
        <v>28522000</v>
      </c>
      <c r="M126" s="6">
        <f t="shared" si="27"/>
        <v>28522000</v>
      </c>
      <c r="N126" s="6">
        <f t="shared" si="30"/>
        <v>-972000</v>
      </c>
      <c r="O126" s="56">
        <f t="shared" si="31"/>
        <v>1000000</v>
      </c>
      <c r="P126" s="6">
        <f t="shared" si="28"/>
        <v>28000</v>
      </c>
      <c r="Q126" s="5" t="str">
        <f t="shared" si="29"/>
        <v/>
      </c>
      <c r="R126" s="6">
        <v>28725000</v>
      </c>
      <c r="S126" s="6">
        <f t="shared" si="32"/>
        <v>0</v>
      </c>
      <c r="T126" s="7">
        <v>29494000</v>
      </c>
      <c r="U126" s="6">
        <f t="shared" si="21"/>
        <v>0</v>
      </c>
      <c r="V126" s="7">
        <v>28522000</v>
      </c>
      <c r="W126" s="6">
        <f t="shared" si="22"/>
        <v>0</v>
      </c>
      <c r="X126" s="7">
        <v>28522000</v>
      </c>
      <c r="Y126" s="6">
        <f t="shared" si="23"/>
        <v>0</v>
      </c>
      <c r="Z126" s="1"/>
      <c r="AA126" s="1"/>
    </row>
    <row r="127" spans="1:27" s="75" customFormat="1" ht="16.5" hidden="1" customHeight="1" x14ac:dyDescent="0.25">
      <c r="A127" s="74" t="s">
        <v>274</v>
      </c>
      <c r="B127" s="73" t="s">
        <v>275</v>
      </c>
      <c r="C127" s="54">
        <f>VLOOKUP(A127,'[1]113年期末基金餘額(決算)'!$V$15:$W$351,2,FALSE)</f>
        <v>6310656</v>
      </c>
      <c r="D127" s="55">
        <f t="shared" si="24"/>
        <v>6311000</v>
      </c>
      <c r="E127" s="6">
        <v>-4321000</v>
      </c>
      <c r="F127" s="6">
        <f>IF('[1]113年度各學校賸餘數'!K122&lt;0,0,ROUNDDOWN('[1]113年度各學校賸餘數'!K122,-3))</f>
        <v>820000</v>
      </c>
      <c r="G127" s="6">
        <f>ROUNDDOWN('[1]113年度各學校賸餘數'!L122,-3)</f>
        <v>668000</v>
      </c>
      <c r="H127" s="6"/>
      <c r="I127" s="6">
        <f>'用途別(概算)'!AT125</f>
        <v>75547000</v>
      </c>
      <c r="J127" s="6">
        <f>'用途別(概算)'!AS125</f>
        <v>20000</v>
      </c>
      <c r="K127" s="6">
        <f t="shared" si="25"/>
        <v>76235000</v>
      </c>
      <c r="L127" s="6">
        <f t="shared" si="26"/>
        <v>74727000</v>
      </c>
      <c r="M127" s="6">
        <f t="shared" si="27"/>
        <v>74747000</v>
      </c>
      <c r="N127" s="6">
        <f t="shared" si="30"/>
        <v>-1488000</v>
      </c>
      <c r="O127" s="56">
        <f t="shared" si="31"/>
        <v>1990000</v>
      </c>
      <c r="P127" s="6">
        <f t="shared" si="28"/>
        <v>502000</v>
      </c>
      <c r="Q127" s="5" t="str">
        <f t="shared" si="29"/>
        <v/>
      </c>
      <c r="R127" s="6">
        <v>75547000</v>
      </c>
      <c r="S127" s="6">
        <f t="shared" si="32"/>
        <v>0</v>
      </c>
      <c r="T127" s="7">
        <v>76235000</v>
      </c>
      <c r="U127" s="6">
        <f t="shared" si="21"/>
        <v>0</v>
      </c>
      <c r="V127" s="7">
        <v>74727000</v>
      </c>
      <c r="W127" s="6">
        <f t="shared" si="22"/>
        <v>0</v>
      </c>
      <c r="X127" s="7">
        <v>74747000</v>
      </c>
      <c r="Y127" s="6">
        <f t="shared" si="23"/>
        <v>0</v>
      </c>
      <c r="Z127" s="1"/>
      <c r="AA127" s="1"/>
    </row>
    <row r="128" spans="1:27" s="75" customFormat="1" hidden="1" x14ac:dyDescent="0.25">
      <c r="A128" s="74" t="s">
        <v>276</v>
      </c>
      <c r="B128" s="73" t="s">
        <v>277</v>
      </c>
      <c r="C128" s="54">
        <f>VLOOKUP(A128,'[1]113年期末基金餘額(決算)'!$V$15:$W$351,2,FALSE)</f>
        <v>1824485</v>
      </c>
      <c r="D128" s="55">
        <f t="shared" si="24"/>
        <v>1824000</v>
      </c>
      <c r="E128" s="6">
        <v>-932000</v>
      </c>
      <c r="F128" s="6">
        <f>IF('[1]113年度各學校賸餘數'!K123&lt;0,0,ROUNDDOWN('[1]113年度各學校賸餘數'!K123,-3))</f>
        <v>218000</v>
      </c>
      <c r="G128" s="6">
        <f>ROUNDDOWN('[1]113年度各學校賸餘數'!L123,-3)</f>
        <v>575000</v>
      </c>
      <c r="H128" s="6"/>
      <c r="I128" s="6">
        <f>'用途別(概算)'!AT126</f>
        <v>40332000</v>
      </c>
      <c r="J128" s="6">
        <f>'用途別(概算)'!AS126</f>
        <v>0</v>
      </c>
      <c r="K128" s="6">
        <f t="shared" si="25"/>
        <v>40907000</v>
      </c>
      <c r="L128" s="6">
        <f t="shared" si="26"/>
        <v>40114000</v>
      </c>
      <c r="M128" s="6">
        <f t="shared" si="27"/>
        <v>40114000</v>
      </c>
      <c r="N128" s="6">
        <f t="shared" si="30"/>
        <v>-793000</v>
      </c>
      <c r="O128" s="56">
        <f t="shared" si="31"/>
        <v>892000</v>
      </c>
      <c r="P128" s="6">
        <f t="shared" si="28"/>
        <v>99000</v>
      </c>
      <c r="Q128" s="5" t="str">
        <f t="shared" si="29"/>
        <v/>
      </c>
      <c r="R128" s="6">
        <v>40332000</v>
      </c>
      <c r="S128" s="6">
        <f t="shared" si="32"/>
        <v>0</v>
      </c>
      <c r="T128" s="7">
        <v>40907000</v>
      </c>
      <c r="U128" s="6">
        <f t="shared" si="21"/>
        <v>0</v>
      </c>
      <c r="V128" s="7">
        <v>40114000</v>
      </c>
      <c r="W128" s="6">
        <f t="shared" si="22"/>
        <v>0</v>
      </c>
      <c r="X128" s="7">
        <v>40114000</v>
      </c>
      <c r="Y128" s="6">
        <f t="shared" si="23"/>
        <v>0</v>
      </c>
      <c r="Z128" s="1"/>
      <c r="AA128" s="1"/>
    </row>
    <row r="129" spans="1:27" s="75" customFormat="1" hidden="1" x14ac:dyDescent="0.25">
      <c r="A129" s="74" t="s">
        <v>278</v>
      </c>
      <c r="B129" s="73" t="s">
        <v>279</v>
      </c>
      <c r="C129" s="54">
        <f>VLOOKUP(A129,'[1]113年期末基金餘額(決算)'!$V$15:$W$351,2,FALSE)</f>
        <v>2426268</v>
      </c>
      <c r="D129" s="55">
        <f t="shared" si="24"/>
        <v>2426000</v>
      </c>
      <c r="E129" s="6">
        <v>-1683000</v>
      </c>
      <c r="F129" s="6">
        <f>IF('[1]113年度各學校賸餘數'!K124&lt;0,0,ROUNDDOWN('[1]113年度各學校賸餘數'!K124,-3))</f>
        <v>20000</v>
      </c>
      <c r="G129" s="6">
        <f>ROUNDDOWN('[1]113年度各學校賸餘數'!L124,-3)</f>
        <v>696000</v>
      </c>
      <c r="H129" s="6"/>
      <c r="I129" s="6">
        <f>'用途別(概算)'!AT127</f>
        <v>22837000</v>
      </c>
      <c r="J129" s="6">
        <f>'用途別(概算)'!AS127</f>
        <v>10000</v>
      </c>
      <c r="K129" s="6">
        <f t="shared" si="25"/>
        <v>23543000</v>
      </c>
      <c r="L129" s="6">
        <f t="shared" si="26"/>
        <v>22817000</v>
      </c>
      <c r="M129" s="6">
        <f t="shared" si="27"/>
        <v>22827000</v>
      </c>
      <c r="N129" s="6">
        <f t="shared" si="30"/>
        <v>-716000</v>
      </c>
      <c r="O129" s="56">
        <f t="shared" si="31"/>
        <v>743000</v>
      </c>
      <c r="P129" s="6">
        <f t="shared" si="28"/>
        <v>27000</v>
      </c>
      <c r="Q129" s="5" t="str">
        <f t="shared" si="29"/>
        <v/>
      </c>
      <c r="R129" s="6">
        <v>22837000</v>
      </c>
      <c r="S129" s="6">
        <f t="shared" si="32"/>
        <v>0</v>
      </c>
      <c r="T129" s="7">
        <v>23543000</v>
      </c>
      <c r="U129" s="6">
        <f t="shared" si="21"/>
        <v>0</v>
      </c>
      <c r="V129" s="7">
        <v>22817000</v>
      </c>
      <c r="W129" s="6">
        <f t="shared" si="22"/>
        <v>0</v>
      </c>
      <c r="X129" s="7">
        <v>22827000</v>
      </c>
      <c r="Y129" s="6">
        <f t="shared" si="23"/>
        <v>0</v>
      </c>
      <c r="Z129" s="1"/>
      <c r="AA129" s="1"/>
    </row>
    <row r="130" spans="1:27" s="75" customFormat="1" hidden="1" x14ac:dyDescent="0.25">
      <c r="A130" s="74" t="s">
        <v>280</v>
      </c>
      <c r="B130" s="73" t="s">
        <v>281</v>
      </c>
      <c r="C130" s="54">
        <f>VLOOKUP(A130,'[1]113年期末基金餘額(決算)'!$V$15:$W$351,2,FALSE)</f>
        <v>4276655</v>
      </c>
      <c r="D130" s="55">
        <f t="shared" si="24"/>
        <v>4277000</v>
      </c>
      <c r="E130" s="6">
        <v>-2768000</v>
      </c>
      <c r="F130" s="6">
        <f>IF('[1]113年度各學校賸餘數'!K125&lt;0,0,ROUNDDOWN('[1]113年度各學校賸餘數'!K125,-3))</f>
        <v>1207000</v>
      </c>
      <c r="G130" s="6">
        <f>ROUNDDOWN('[1]113年度各學校賸餘數'!L125,-3)</f>
        <v>258000</v>
      </c>
      <c r="H130" s="6"/>
      <c r="I130" s="6">
        <f>'用途別(概算)'!AT128</f>
        <v>22748000</v>
      </c>
      <c r="J130" s="6">
        <f>'用途別(概算)'!AS128</f>
        <v>0</v>
      </c>
      <c r="K130" s="6">
        <f t="shared" si="25"/>
        <v>23006000</v>
      </c>
      <c r="L130" s="6">
        <f t="shared" si="26"/>
        <v>21541000</v>
      </c>
      <c r="M130" s="6">
        <f t="shared" si="27"/>
        <v>21541000</v>
      </c>
      <c r="N130" s="6">
        <f t="shared" si="30"/>
        <v>-1465000</v>
      </c>
      <c r="O130" s="56">
        <f t="shared" si="31"/>
        <v>1509000</v>
      </c>
      <c r="P130" s="6">
        <f t="shared" si="28"/>
        <v>44000</v>
      </c>
      <c r="Q130" s="5" t="str">
        <f t="shared" si="29"/>
        <v/>
      </c>
      <c r="R130" s="6">
        <v>22748000</v>
      </c>
      <c r="S130" s="6">
        <f t="shared" si="32"/>
        <v>0</v>
      </c>
      <c r="T130" s="7">
        <v>23006000</v>
      </c>
      <c r="U130" s="6">
        <f t="shared" si="21"/>
        <v>0</v>
      </c>
      <c r="V130" s="7">
        <v>21541000</v>
      </c>
      <c r="W130" s="6">
        <f t="shared" si="22"/>
        <v>0</v>
      </c>
      <c r="X130" s="7">
        <v>21541000</v>
      </c>
      <c r="Y130" s="6">
        <f t="shared" si="23"/>
        <v>0</v>
      </c>
      <c r="Z130" s="1"/>
      <c r="AA130" s="1"/>
    </row>
    <row r="131" spans="1:27" s="75" customFormat="1" hidden="1" x14ac:dyDescent="0.25">
      <c r="A131" s="74" t="s">
        <v>282</v>
      </c>
      <c r="B131" s="73" t="s">
        <v>283</v>
      </c>
      <c r="C131" s="54">
        <f>VLOOKUP(A131,'[1]113年期末基金餘額(決算)'!$V$15:$W$351,2,FALSE)</f>
        <v>2914741</v>
      </c>
      <c r="D131" s="55">
        <f t="shared" si="24"/>
        <v>2915000</v>
      </c>
      <c r="E131" s="6">
        <v>-2239000</v>
      </c>
      <c r="F131" s="6">
        <f>IF('[1]113年度各學校賸餘數'!K126&lt;0,0,ROUNDDOWN('[1]113年度各學校賸餘數'!K126,-3))</f>
        <v>283000</v>
      </c>
      <c r="G131" s="6">
        <f>ROUNDDOWN('[1]113年度各學校賸餘數'!L126,-3)</f>
        <v>392000</v>
      </c>
      <c r="H131" s="6"/>
      <c r="I131" s="6">
        <f>'用途別(概算)'!AT129</f>
        <v>39937000</v>
      </c>
      <c r="J131" s="6">
        <f>'用途別(概算)'!AS129</f>
        <v>0</v>
      </c>
      <c r="K131" s="6">
        <f>G131+I131+J131-H131</f>
        <v>40329000</v>
      </c>
      <c r="L131" s="6">
        <f>I131-F131</f>
        <v>39654000</v>
      </c>
      <c r="M131" s="6">
        <f t="shared" si="27"/>
        <v>39654000</v>
      </c>
      <c r="N131" s="6">
        <f>M131-K131</f>
        <v>-675000</v>
      </c>
      <c r="O131" s="56">
        <f t="shared" si="31"/>
        <v>676000</v>
      </c>
      <c r="P131" s="6">
        <f t="shared" si="28"/>
        <v>1000</v>
      </c>
      <c r="Q131" s="5" t="str">
        <f>IF(P131&lt;0,-P131,"")</f>
        <v/>
      </c>
      <c r="R131" s="6">
        <v>39937000</v>
      </c>
      <c r="S131" s="6">
        <f t="shared" si="32"/>
        <v>0</v>
      </c>
      <c r="T131" s="7">
        <v>40329000</v>
      </c>
      <c r="U131" s="6">
        <f t="shared" si="21"/>
        <v>0</v>
      </c>
      <c r="V131" s="7">
        <v>39654000</v>
      </c>
      <c r="W131" s="6">
        <f t="shared" si="22"/>
        <v>0</v>
      </c>
      <c r="X131" s="7">
        <v>39654000</v>
      </c>
      <c r="Y131" s="6">
        <f t="shared" si="23"/>
        <v>0</v>
      </c>
      <c r="Z131" s="1"/>
      <c r="AA131" s="1"/>
    </row>
    <row r="132" spans="1:27" s="75" customFormat="1" hidden="1" x14ac:dyDescent="0.25">
      <c r="A132" s="74" t="s">
        <v>284</v>
      </c>
      <c r="B132" s="73" t="s">
        <v>285</v>
      </c>
      <c r="C132" s="54">
        <f>VLOOKUP(A132,'[1]113年期末基金餘額(決算)'!$V$15:$W$351,2,FALSE)</f>
        <v>1492496</v>
      </c>
      <c r="D132" s="55">
        <f t="shared" si="24"/>
        <v>1492000</v>
      </c>
      <c r="E132" s="6">
        <v>-918000</v>
      </c>
      <c r="F132" s="6">
        <f>IF('[1]113年度各學校賸餘數'!K127&lt;0,0,ROUNDDOWN('[1]113年度各學校賸餘數'!K127,-3))</f>
        <v>188000</v>
      </c>
      <c r="G132" s="6">
        <f>ROUNDDOWN('[1]113年度各學校賸餘數'!L127,-3)</f>
        <v>257000</v>
      </c>
      <c r="H132" s="6"/>
      <c r="I132" s="6">
        <f>'用途別(概算)'!AT130</f>
        <v>19990000</v>
      </c>
      <c r="J132" s="6">
        <f>'用途別(概算)'!AS130</f>
        <v>0</v>
      </c>
      <c r="K132" s="6">
        <f t="shared" si="25"/>
        <v>20247000</v>
      </c>
      <c r="L132" s="6">
        <f t="shared" si="26"/>
        <v>19802000</v>
      </c>
      <c r="M132" s="6">
        <f t="shared" si="27"/>
        <v>19802000</v>
      </c>
      <c r="N132" s="6">
        <f t="shared" si="30"/>
        <v>-445000</v>
      </c>
      <c r="O132" s="56">
        <f t="shared" si="31"/>
        <v>574000</v>
      </c>
      <c r="P132" s="6">
        <f t="shared" si="28"/>
        <v>129000</v>
      </c>
      <c r="Q132" s="5" t="str">
        <f t="shared" si="29"/>
        <v/>
      </c>
      <c r="R132" s="6">
        <v>19990000</v>
      </c>
      <c r="S132" s="6">
        <f t="shared" si="32"/>
        <v>0</v>
      </c>
      <c r="T132" s="7">
        <v>20247000</v>
      </c>
      <c r="U132" s="6">
        <f t="shared" si="21"/>
        <v>0</v>
      </c>
      <c r="V132" s="7">
        <v>19802000</v>
      </c>
      <c r="W132" s="6">
        <f t="shared" si="22"/>
        <v>0</v>
      </c>
      <c r="X132" s="7">
        <v>19802000</v>
      </c>
      <c r="Y132" s="6">
        <f t="shared" si="23"/>
        <v>0</v>
      </c>
      <c r="Z132" s="1"/>
      <c r="AA132" s="1"/>
    </row>
    <row r="133" spans="1:27" s="75" customFormat="1" hidden="1" x14ac:dyDescent="0.25">
      <c r="A133" s="74" t="s">
        <v>286</v>
      </c>
      <c r="B133" s="73" t="s">
        <v>287</v>
      </c>
      <c r="C133" s="54">
        <f>VLOOKUP(A133,'[1]113年期末基金餘額(決算)'!$V$15:$W$351,2,FALSE)</f>
        <v>1164664</v>
      </c>
      <c r="D133" s="55">
        <f t="shared" si="24"/>
        <v>1165000</v>
      </c>
      <c r="E133" s="6">
        <v>-496000</v>
      </c>
      <c r="F133" s="6">
        <f>IF('[1]113年度各學校賸餘數'!K128&lt;0,0,ROUNDDOWN('[1]113年度各學校賸餘數'!K128,-3))</f>
        <v>174000</v>
      </c>
      <c r="G133" s="6">
        <f>ROUNDDOWN('[1]113年度各學校賸餘數'!L128,-3)</f>
        <v>458000</v>
      </c>
      <c r="H133" s="6"/>
      <c r="I133" s="6">
        <f>'用途別(概算)'!AT131</f>
        <v>26357000</v>
      </c>
      <c r="J133" s="6">
        <f>'用途別(概算)'!AS131</f>
        <v>0</v>
      </c>
      <c r="K133" s="6">
        <f t="shared" si="25"/>
        <v>26815000</v>
      </c>
      <c r="L133" s="6">
        <f t="shared" si="26"/>
        <v>26183000</v>
      </c>
      <c r="M133" s="6">
        <f t="shared" si="27"/>
        <v>26183000</v>
      </c>
      <c r="N133" s="6">
        <f t="shared" si="30"/>
        <v>-632000</v>
      </c>
      <c r="O133" s="56">
        <f t="shared" si="31"/>
        <v>669000</v>
      </c>
      <c r="P133" s="6">
        <f t="shared" si="28"/>
        <v>37000</v>
      </c>
      <c r="Q133" s="5" t="str">
        <f t="shared" si="29"/>
        <v/>
      </c>
      <c r="R133" s="6">
        <v>26357000</v>
      </c>
      <c r="S133" s="6">
        <f t="shared" si="32"/>
        <v>0</v>
      </c>
      <c r="T133" s="7">
        <v>26815000</v>
      </c>
      <c r="U133" s="6">
        <f t="shared" si="21"/>
        <v>0</v>
      </c>
      <c r="V133" s="7">
        <v>26183000</v>
      </c>
      <c r="W133" s="6">
        <f t="shared" si="22"/>
        <v>0</v>
      </c>
      <c r="X133" s="7">
        <v>26183000</v>
      </c>
      <c r="Y133" s="6">
        <f t="shared" si="23"/>
        <v>0</v>
      </c>
      <c r="Z133" s="1"/>
      <c r="AA133" s="1"/>
    </row>
    <row r="134" spans="1:27" s="75" customFormat="1" hidden="1" x14ac:dyDescent="0.25">
      <c r="A134" s="74" t="s">
        <v>288</v>
      </c>
      <c r="B134" s="73" t="s">
        <v>289</v>
      </c>
      <c r="C134" s="54">
        <f>VLOOKUP(A134,'[1]113年期末基金餘額(決算)'!$V$15:$W$351,2,FALSE)</f>
        <v>1139711</v>
      </c>
      <c r="D134" s="55">
        <f t="shared" si="24"/>
        <v>1140000</v>
      </c>
      <c r="E134" s="6">
        <v>-99000</v>
      </c>
      <c r="F134" s="6">
        <f>IF('[1]113年度各學校賸餘數'!K129&lt;0,0,ROUNDDOWN('[1]113年度各學校賸餘數'!K129,-3))</f>
        <v>702000</v>
      </c>
      <c r="G134" s="6">
        <f>ROUNDDOWN('[1]113年度各學校賸餘數'!L129,-3)</f>
        <v>187000</v>
      </c>
      <c r="H134" s="6"/>
      <c r="I134" s="6">
        <f>'用途別(概算)'!AT132</f>
        <v>21015000</v>
      </c>
      <c r="J134" s="6">
        <f>'用途別(概算)'!AS132</f>
        <v>0</v>
      </c>
      <c r="K134" s="6">
        <f t="shared" si="25"/>
        <v>21202000</v>
      </c>
      <c r="L134" s="6">
        <f t="shared" si="26"/>
        <v>20313000</v>
      </c>
      <c r="M134" s="6">
        <f t="shared" si="27"/>
        <v>20313000</v>
      </c>
      <c r="N134" s="6">
        <f t="shared" si="30"/>
        <v>-889000</v>
      </c>
      <c r="O134" s="56">
        <f t="shared" si="31"/>
        <v>1041000</v>
      </c>
      <c r="P134" s="6">
        <f t="shared" si="28"/>
        <v>152000</v>
      </c>
      <c r="Q134" s="5" t="str">
        <f t="shared" si="29"/>
        <v/>
      </c>
      <c r="R134" s="6">
        <v>21015000</v>
      </c>
      <c r="S134" s="6">
        <f t="shared" si="32"/>
        <v>0</v>
      </c>
      <c r="T134" s="7">
        <v>21202000</v>
      </c>
      <c r="U134" s="6">
        <f t="shared" si="21"/>
        <v>0</v>
      </c>
      <c r="V134" s="7">
        <v>20313000</v>
      </c>
      <c r="W134" s="6">
        <f t="shared" si="22"/>
        <v>0</v>
      </c>
      <c r="X134" s="7">
        <v>20313000</v>
      </c>
      <c r="Y134" s="6">
        <f t="shared" si="23"/>
        <v>0</v>
      </c>
      <c r="Z134" s="1"/>
      <c r="AA134" s="1"/>
    </row>
    <row r="135" spans="1:27" s="75" customFormat="1" hidden="1" x14ac:dyDescent="0.25">
      <c r="A135" s="74" t="s">
        <v>290</v>
      </c>
      <c r="B135" s="73" t="s">
        <v>291</v>
      </c>
      <c r="C135" s="54">
        <f>VLOOKUP(A135,'[1]113年期末基金餘額(決算)'!$V$15:$W$351,2,FALSE)</f>
        <v>3115630</v>
      </c>
      <c r="D135" s="55">
        <f t="shared" si="24"/>
        <v>3116000</v>
      </c>
      <c r="E135" s="6">
        <v>-684000</v>
      </c>
      <c r="F135" s="6">
        <f>IF('[1]113年度各學校賸餘數'!K130&lt;0,0,ROUNDDOWN('[1]113年度各學校賸餘數'!K130,-3))</f>
        <v>1990000</v>
      </c>
      <c r="G135" s="6">
        <f>ROUNDDOWN('[1]113年度各學校賸餘數'!L130,-3)</f>
        <v>336000</v>
      </c>
      <c r="H135" s="6"/>
      <c r="I135" s="6">
        <f>'用途別(概算)'!AT133</f>
        <v>30278000</v>
      </c>
      <c r="J135" s="6">
        <f>'用途別(概算)'!AS133</f>
        <v>0</v>
      </c>
      <c r="K135" s="6">
        <f t="shared" si="25"/>
        <v>30614000</v>
      </c>
      <c r="L135" s="6">
        <f t="shared" si="26"/>
        <v>28288000</v>
      </c>
      <c r="M135" s="6">
        <f t="shared" si="27"/>
        <v>28288000</v>
      </c>
      <c r="N135" s="6">
        <f t="shared" si="30"/>
        <v>-2326000</v>
      </c>
      <c r="O135" s="56">
        <f t="shared" si="31"/>
        <v>2432000</v>
      </c>
      <c r="P135" s="6">
        <f t="shared" si="28"/>
        <v>106000</v>
      </c>
      <c r="Q135" s="5" t="str">
        <f t="shared" si="29"/>
        <v/>
      </c>
      <c r="R135" s="6">
        <v>30278000</v>
      </c>
      <c r="S135" s="6">
        <f t="shared" si="32"/>
        <v>0</v>
      </c>
      <c r="T135" s="7">
        <v>30614000</v>
      </c>
      <c r="U135" s="6">
        <f t="shared" si="21"/>
        <v>0</v>
      </c>
      <c r="V135" s="7">
        <v>28288000</v>
      </c>
      <c r="W135" s="6">
        <f t="shared" si="22"/>
        <v>0</v>
      </c>
      <c r="X135" s="7">
        <v>28288000</v>
      </c>
      <c r="Y135" s="6">
        <f t="shared" si="23"/>
        <v>0</v>
      </c>
      <c r="Z135" s="1"/>
      <c r="AA135" s="1"/>
    </row>
    <row r="136" spans="1:27" s="75" customFormat="1" hidden="1" x14ac:dyDescent="0.25">
      <c r="A136" s="74" t="s">
        <v>292</v>
      </c>
      <c r="B136" s="73" t="s">
        <v>293</v>
      </c>
      <c r="C136" s="54">
        <f>VLOOKUP(A136,'[1]113年期末基金餘額(決算)'!$V$15:$W$351,2,FALSE)</f>
        <v>1104961</v>
      </c>
      <c r="D136" s="55">
        <f t="shared" si="24"/>
        <v>1105000</v>
      </c>
      <c r="E136" s="6">
        <v>-526000</v>
      </c>
      <c r="F136" s="6">
        <f>IF('[1]113年度各學校賸餘數'!K131&lt;0,0,ROUNDDOWN('[1]113年度各學校賸餘數'!K131,-3))</f>
        <v>407000</v>
      </c>
      <c r="G136" s="6">
        <f>ROUNDDOWN('[1]113年度各學校賸餘數'!L131,-3)</f>
        <v>159000</v>
      </c>
      <c r="H136" s="6"/>
      <c r="I136" s="6">
        <f>'用途別(概算)'!AT134</f>
        <v>26201000</v>
      </c>
      <c r="J136" s="6">
        <f>'用途別(概算)'!AS134</f>
        <v>0</v>
      </c>
      <c r="K136" s="6">
        <f t="shared" si="25"/>
        <v>26360000</v>
      </c>
      <c r="L136" s="6">
        <f t="shared" si="26"/>
        <v>25794000</v>
      </c>
      <c r="M136" s="6">
        <f t="shared" si="27"/>
        <v>25794000</v>
      </c>
      <c r="N136" s="6">
        <f t="shared" si="30"/>
        <v>-566000</v>
      </c>
      <c r="O136" s="56">
        <f t="shared" si="31"/>
        <v>579000</v>
      </c>
      <c r="P136" s="6">
        <f t="shared" si="28"/>
        <v>13000</v>
      </c>
      <c r="Q136" s="5" t="str">
        <f t="shared" si="29"/>
        <v/>
      </c>
      <c r="R136" s="6">
        <v>26201000</v>
      </c>
      <c r="S136" s="6">
        <f t="shared" si="32"/>
        <v>0</v>
      </c>
      <c r="T136" s="7">
        <v>26360000</v>
      </c>
      <c r="U136" s="6">
        <f t="shared" si="21"/>
        <v>0</v>
      </c>
      <c r="V136" s="7">
        <v>25794000</v>
      </c>
      <c r="W136" s="6">
        <f t="shared" si="22"/>
        <v>0</v>
      </c>
      <c r="X136" s="7">
        <v>25794000</v>
      </c>
      <c r="Y136" s="6">
        <f t="shared" si="23"/>
        <v>0</v>
      </c>
      <c r="Z136" s="1"/>
      <c r="AA136" s="1"/>
    </row>
    <row r="137" spans="1:27" s="75" customFormat="1" hidden="1" x14ac:dyDescent="0.25">
      <c r="A137" s="74" t="s">
        <v>294</v>
      </c>
      <c r="B137" s="73" t="s">
        <v>295</v>
      </c>
      <c r="C137" s="54">
        <f>VLOOKUP(A137,'[1]113年期末基金餘額(決算)'!$V$15:$W$351,2,FALSE)</f>
        <v>3010974</v>
      </c>
      <c r="D137" s="55">
        <f t="shared" si="24"/>
        <v>3011000</v>
      </c>
      <c r="E137" s="6">
        <v>-1286000</v>
      </c>
      <c r="F137" s="6">
        <f>IF('[1]113年度各學校賸餘數'!K132&lt;0,0,ROUNDDOWN('[1]113年度各學校賸餘數'!K132,-3))</f>
        <v>1237000</v>
      </c>
      <c r="G137" s="6">
        <f>ROUNDDOWN('[1]113年度各學校賸餘數'!L132,-3)</f>
        <v>384000</v>
      </c>
      <c r="H137" s="6"/>
      <c r="I137" s="6">
        <f>'用途別(概算)'!AT135</f>
        <v>24443000</v>
      </c>
      <c r="J137" s="6">
        <f>'用途別(概算)'!AS135</f>
        <v>120000</v>
      </c>
      <c r="K137" s="6">
        <f t="shared" si="25"/>
        <v>24947000</v>
      </c>
      <c r="L137" s="6">
        <f t="shared" si="26"/>
        <v>23206000</v>
      </c>
      <c r="M137" s="6">
        <f t="shared" si="27"/>
        <v>23326000</v>
      </c>
      <c r="N137" s="6">
        <f t="shared" si="30"/>
        <v>-1621000</v>
      </c>
      <c r="O137" s="56">
        <f t="shared" si="31"/>
        <v>1725000</v>
      </c>
      <c r="P137" s="6">
        <f t="shared" si="28"/>
        <v>104000</v>
      </c>
      <c r="Q137" s="5" t="str">
        <f t="shared" si="29"/>
        <v/>
      </c>
      <c r="R137" s="6">
        <v>24443000</v>
      </c>
      <c r="S137" s="6">
        <f t="shared" si="32"/>
        <v>0</v>
      </c>
      <c r="T137" s="7">
        <v>24947000</v>
      </c>
      <c r="U137" s="6">
        <f t="shared" ref="U137:U177" si="33">K137-T137</f>
        <v>0</v>
      </c>
      <c r="V137" s="7">
        <v>23206000</v>
      </c>
      <c r="W137" s="6">
        <f t="shared" ref="W137:W177" si="34">L137-V137</f>
        <v>0</v>
      </c>
      <c r="X137" s="7">
        <v>23326000</v>
      </c>
      <c r="Y137" s="6">
        <f t="shared" ref="Y137:Y177" si="35">M137-X137</f>
        <v>0</v>
      </c>
      <c r="Z137" s="1"/>
      <c r="AA137" s="1"/>
    </row>
    <row r="138" spans="1:27" s="75" customFormat="1" hidden="1" x14ac:dyDescent="0.25">
      <c r="A138" s="74" t="s">
        <v>296</v>
      </c>
      <c r="B138" s="73" t="s">
        <v>297</v>
      </c>
      <c r="C138" s="54">
        <f>VLOOKUP(A138,'[1]113年期末基金餘額(決算)'!$V$15:$W$351,2,FALSE)</f>
        <v>1808818</v>
      </c>
      <c r="D138" s="55">
        <f t="shared" ref="D138:D178" si="36">ROUND(C138,-3)</f>
        <v>1809000</v>
      </c>
      <c r="E138" s="6">
        <v>-1323000</v>
      </c>
      <c r="F138" s="6">
        <f>IF('[1]113年度各學校賸餘數'!K133&lt;0,0,ROUNDDOWN('[1]113年度各學校賸餘數'!K133,-3))</f>
        <v>160000</v>
      </c>
      <c r="G138" s="6">
        <f>ROUNDDOWN('[1]113年度各學校賸餘數'!L133,-3)</f>
        <v>281000</v>
      </c>
      <c r="H138" s="6"/>
      <c r="I138" s="6">
        <f>'用途別(概算)'!AT136</f>
        <v>27866000</v>
      </c>
      <c r="J138" s="6">
        <f>'用途別(概算)'!AS136</f>
        <v>0</v>
      </c>
      <c r="K138" s="6">
        <f t="shared" ref="K138:K178" si="37">G138+I138+J138-H138</f>
        <v>28147000</v>
      </c>
      <c r="L138" s="6">
        <f t="shared" ref="L138:L178" si="38">I138-F138</f>
        <v>27706000</v>
      </c>
      <c r="M138" s="6">
        <f t="shared" ref="M138:M178" si="39">J138+L138</f>
        <v>27706000</v>
      </c>
      <c r="N138" s="6">
        <f t="shared" si="30"/>
        <v>-441000</v>
      </c>
      <c r="O138" s="56">
        <f t="shared" si="31"/>
        <v>486000</v>
      </c>
      <c r="P138" s="6">
        <f t="shared" ref="P138:P178" si="40">O138+N138</f>
        <v>45000</v>
      </c>
      <c r="Q138" s="5" t="str">
        <f t="shared" ref="Q138:Q178" si="41">IF(P138&lt;0,-P138,"")</f>
        <v/>
      </c>
      <c r="R138" s="6">
        <v>27866000</v>
      </c>
      <c r="S138" s="6">
        <f t="shared" si="32"/>
        <v>0</v>
      </c>
      <c r="T138" s="7">
        <v>28147000</v>
      </c>
      <c r="U138" s="6">
        <f t="shared" si="33"/>
        <v>0</v>
      </c>
      <c r="V138" s="7">
        <v>27706000</v>
      </c>
      <c r="W138" s="6">
        <f t="shared" si="34"/>
        <v>0</v>
      </c>
      <c r="X138" s="7">
        <v>27706000</v>
      </c>
      <c r="Y138" s="6">
        <f t="shared" si="35"/>
        <v>0</v>
      </c>
      <c r="Z138" s="1"/>
      <c r="AA138" s="1"/>
    </row>
    <row r="139" spans="1:27" s="75" customFormat="1" hidden="1" x14ac:dyDescent="0.25">
      <c r="A139" s="74" t="s">
        <v>298</v>
      </c>
      <c r="B139" s="73" t="s">
        <v>299</v>
      </c>
      <c r="C139" s="54">
        <f>VLOOKUP(A139,'[1]113年期末基金餘額(決算)'!$V$15:$W$351,2,FALSE)</f>
        <v>871972</v>
      </c>
      <c r="D139" s="55">
        <f t="shared" si="36"/>
        <v>872000</v>
      </c>
      <c r="E139" s="6">
        <v>-502000</v>
      </c>
      <c r="F139" s="6">
        <f>IF('[1]113年度各學校賸餘數'!K134&lt;0,0,ROUNDDOWN('[1]113年度各學校賸餘數'!K134,-3))</f>
        <v>198000</v>
      </c>
      <c r="G139" s="6">
        <f>ROUNDDOWN('[1]113年度各學校賸餘數'!L134,-3)</f>
        <v>141000</v>
      </c>
      <c r="H139" s="6"/>
      <c r="I139" s="6">
        <f>'用途別(概算)'!AT137</f>
        <v>25874000</v>
      </c>
      <c r="J139" s="6">
        <f>'用途別(概算)'!AS137</f>
        <v>0</v>
      </c>
      <c r="K139" s="6">
        <f t="shared" si="37"/>
        <v>26015000</v>
      </c>
      <c r="L139" s="6">
        <f t="shared" si="38"/>
        <v>25676000</v>
      </c>
      <c r="M139" s="6">
        <f t="shared" si="39"/>
        <v>25676000</v>
      </c>
      <c r="N139" s="6">
        <f t="shared" ref="N139:N176" si="42">M139-K139</f>
        <v>-339000</v>
      </c>
      <c r="O139" s="56">
        <f t="shared" ref="O139:O176" si="43">D139+E139</f>
        <v>370000</v>
      </c>
      <c r="P139" s="6">
        <f t="shared" si="40"/>
        <v>31000</v>
      </c>
      <c r="Q139" s="5" t="str">
        <f t="shared" si="41"/>
        <v/>
      </c>
      <c r="R139" s="6">
        <v>25874000</v>
      </c>
      <c r="S139" s="6">
        <f t="shared" si="32"/>
        <v>0</v>
      </c>
      <c r="T139" s="7">
        <v>26015000</v>
      </c>
      <c r="U139" s="6">
        <f t="shared" si="33"/>
        <v>0</v>
      </c>
      <c r="V139" s="7">
        <v>25676000</v>
      </c>
      <c r="W139" s="6">
        <f t="shared" si="34"/>
        <v>0</v>
      </c>
      <c r="X139" s="7">
        <v>25676000</v>
      </c>
      <c r="Y139" s="6">
        <f t="shared" si="35"/>
        <v>0</v>
      </c>
      <c r="Z139" s="1"/>
      <c r="AA139" s="1"/>
    </row>
    <row r="140" spans="1:27" s="75" customFormat="1" hidden="1" x14ac:dyDescent="0.25">
      <c r="A140" s="74" t="s">
        <v>300</v>
      </c>
      <c r="B140" s="73" t="s">
        <v>301</v>
      </c>
      <c r="C140" s="54">
        <f>VLOOKUP(A140,'[1]113年期末基金餘額(決算)'!$V$15:$W$351,2,FALSE)</f>
        <v>1777878</v>
      </c>
      <c r="D140" s="55">
        <f t="shared" si="36"/>
        <v>1778000</v>
      </c>
      <c r="E140" s="6">
        <v>-1452000</v>
      </c>
      <c r="F140" s="6">
        <f>IF('[1]113年度各學校賸餘數'!K135&lt;0,0,ROUNDDOWN('[1]113年度各學校賸餘數'!K135,-3))</f>
        <v>49000</v>
      </c>
      <c r="G140" s="6">
        <f>ROUNDDOWN('[1]113年度各學校賸餘數'!L135,-3)</f>
        <v>125000</v>
      </c>
      <c r="H140" s="6"/>
      <c r="I140" s="6">
        <f>'用途別(概算)'!AT138</f>
        <v>20235000</v>
      </c>
      <c r="J140" s="6">
        <f>'用途別(概算)'!AS138</f>
        <v>0</v>
      </c>
      <c r="K140" s="6">
        <f t="shared" si="37"/>
        <v>20360000</v>
      </c>
      <c r="L140" s="6">
        <f t="shared" si="38"/>
        <v>20186000</v>
      </c>
      <c r="M140" s="6">
        <f t="shared" si="39"/>
        <v>20186000</v>
      </c>
      <c r="N140" s="6">
        <f t="shared" si="42"/>
        <v>-174000</v>
      </c>
      <c r="O140" s="56">
        <f t="shared" si="43"/>
        <v>326000</v>
      </c>
      <c r="P140" s="6">
        <f t="shared" si="40"/>
        <v>152000</v>
      </c>
      <c r="Q140" s="5" t="str">
        <f t="shared" si="41"/>
        <v/>
      </c>
      <c r="R140" s="6">
        <v>20235000</v>
      </c>
      <c r="S140" s="6">
        <f t="shared" si="32"/>
        <v>0</v>
      </c>
      <c r="T140" s="7">
        <v>20360000</v>
      </c>
      <c r="U140" s="6">
        <f t="shared" si="33"/>
        <v>0</v>
      </c>
      <c r="V140" s="7">
        <v>20186000</v>
      </c>
      <c r="W140" s="6">
        <f t="shared" si="34"/>
        <v>0</v>
      </c>
      <c r="X140" s="7">
        <v>20186000</v>
      </c>
      <c r="Y140" s="6">
        <f t="shared" si="35"/>
        <v>0</v>
      </c>
      <c r="Z140" s="1"/>
      <c r="AA140" s="1"/>
    </row>
    <row r="141" spans="1:27" s="75" customFormat="1" hidden="1" x14ac:dyDescent="0.25">
      <c r="A141" s="74" t="s">
        <v>302</v>
      </c>
      <c r="B141" s="73" t="s">
        <v>303</v>
      </c>
      <c r="C141" s="54">
        <f>VLOOKUP(A141,'[1]113年期末基金餘額(決算)'!$V$15:$W$351,2,FALSE)</f>
        <v>2795717</v>
      </c>
      <c r="D141" s="55">
        <f t="shared" si="36"/>
        <v>2796000</v>
      </c>
      <c r="E141" s="6">
        <v>-1500000</v>
      </c>
      <c r="F141" s="6">
        <f>IF('[1]113年度各學校賸餘數'!K136&lt;0,0,ROUNDDOWN('[1]113年度各學校賸餘數'!K136,-3))</f>
        <v>1278000</v>
      </c>
      <c r="G141" s="6">
        <f>ROUNDDOWN('[1]113年度各學校賸餘數'!L136,-3)</f>
        <v>7000</v>
      </c>
      <c r="H141" s="6"/>
      <c r="I141" s="6">
        <f>'用途別(概算)'!AT139</f>
        <v>20331000</v>
      </c>
      <c r="J141" s="6">
        <f>'用途別(概算)'!AS139</f>
        <v>0</v>
      </c>
      <c r="K141" s="6">
        <f t="shared" si="37"/>
        <v>20338000</v>
      </c>
      <c r="L141" s="6">
        <f t="shared" si="38"/>
        <v>19053000</v>
      </c>
      <c r="M141" s="6">
        <f t="shared" si="39"/>
        <v>19053000</v>
      </c>
      <c r="N141" s="6">
        <f t="shared" si="42"/>
        <v>-1285000</v>
      </c>
      <c r="O141" s="56">
        <f t="shared" si="43"/>
        <v>1296000</v>
      </c>
      <c r="P141" s="6">
        <f t="shared" si="40"/>
        <v>11000</v>
      </c>
      <c r="Q141" s="5" t="str">
        <f t="shared" si="41"/>
        <v/>
      </c>
      <c r="R141" s="6">
        <v>20331000</v>
      </c>
      <c r="S141" s="6">
        <f t="shared" si="32"/>
        <v>0</v>
      </c>
      <c r="T141" s="7">
        <v>20338000</v>
      </c>
      <c r="U141" s="6">
        <f t="shared" si="33"/>
        <v>0</v>
      </c>
      <c r="V141" s="7">
        <v>19053000</v>
      </c>
      <c r="W141" s="6">
        <f t="shared" si="34"/>
        <v>0</v>
      </c>
      <c r="X141" s="7">
        <v>19053000</v>
      </c>
      <c r="Y141" s="6">
        <f t="shared" si="35"/>
        <v>0</v>
      </c>
      <c r="Z141" s="1"/>
      <c r="AA141" s="1"/>
    </row>
    <row r="142" spans="1:27" s="75" customFormat="1" hidden="1" x14ac:dyDescent="0.25">
      <c r="A142" s="74" t="s">
        <v>304</v>
      </c>
      <c r="B142" s="73" t="s">
        <v>305</v>
      </c>
      <c r="C142" s="54">
        <f>VLOOKUP(A142,'[1]113年期末基金餘額(決算)'!$V$15:$W$351,2,FALSE)</f>
        <v>1280081</v>
      </c>
      <c r="D142" s="55">
        <f t="shared" si="36"/>
        <v>1280000</v>
      </c>
      <c r="E142" s="6">
        <v>-736000</v>
      </c>
      <c r="F142" s="6">
        <f>IF('[1]113年度各學校賸餘數'!K137&lt;0,0,ROUNDDOWN('[1]113年度各學校賸餘數'!K137,-3))</f>
        <v>184000</v>
      </c>
      <c r="G142" s="6">
        <f>ROUNDDOWN('[1]113年度各學校賸餘數'!L137,-3)</f>
        <v>347000</v>
      </c>
      <c r="H142" s="6"/>
      <c r="I142" s="6">
        <f>'用途別(概算)'!AT140</f>
        <v>20420000</v>
      </c>
      <c r="J142" s="6">
        <f>'用途別(概算)'!AS140</f>
        <v>10000</v>
      </c>
      <c r="K142" s="6">
        <f t="shared" si="37"/>
        <v>20777000</v>
      </c>
      <c r="L142" s="6">
        <f t="shared" si="38"/>
        <v>20236000</v>
      </c>
      <c r="M142" s="6">
        <f t="shared" si="39"/>
        <v>20246000</v>
      </c>
      <c r="N142" s="6">
        <f t="shared" si="42"/>
        <v>-531000</v>
      </c>
      <c r="O142" s="56">
        <f t="shared" si="43"/>
        <v>544000</v>
      </c>
      <c r="P142" s="6">
        <f t="shared" si="40"/>
        <v>13000</v>
      </c>
      <c r="Q142" s="5" t="str">
        <f t="shared" si="41"/>
        <v/>
      </c>
      <c r="R142" s="6">
        <v>20420000</v>
      </c>
      <c r="S142" s="6">
        <f t="shared" si="32"/>
        <v>0</v>
      </c>
      <c r="T142" s="7">
        <v>20777000</v>
      </c>
      <c r="U142" s="6">
        <f t="shared" si="33"/>
        <v>0</v>
      </c>
      <c r="V142" s="7">
        <v>20236000</v>
      </c>
      <c r="W142" s="6">
        <f t="shared" si="34"/>
        <v>0</v>
      </c>
      <c r="X142" s="7">
        <v>20246000</v>
      </c>
      <c r="Y142" s="6">
        <f t="shared" si="35"/>
        <v>0</v>
      </c>
      <c r="Z142" s="1"/>
      <c r="AA142" s="1"/>
    </row>
    <row r="143" spans="1:27" s="75" customFormat="1" hidden="1" x14ac:dyDescent="0.25">
      <c r="A143" s="77" t="s">
        <v>306</v>
      </c>
      <c r="B143" s="73" t="s">
        <v>307</v>
      </c>
      <c r="C143" s="54">
        <f>VLOOKUP(A143,'[1]113年期末基金餘額(決算)'!$V$15:$W$351,2,FALSE)</f>
        <v>1766949</v>
      </c>
      <c r="D143" s="55">
        <f t="shared" si="36"/>
        <v>1767000</v>
      </c>
      <c r="E143" s="6">
        <v>-261000</v>
      </c>
      <c r="F143" s="6">
        <f>IF('[1]113年度各學校賸餘數'!K138&lt;0,0,ROUNDDOWN('[1]113年度各學校賸餘數'!K138,-3))</f>
        <v>934000</v>
      </c>
      <c r="G143" s="6">
        <f>ROUNDDOWN('[1]113年度各學校賸餘數'!L138,-3)</f>
        <v>419000</v>
      </c>
      <c r="H143" s="6"/>
      <c r="I143" s="6">
        <f>'用途別(概算)'!AT141</f>
        <v>29387000</v>
      </c>
      <c r="J143" s="6">
        <f>'用途別(概算)'!AS141</f>
        <v>2000</v>
      </c>
      <c r="K143" s="6">
        <f t="shared" si="37"/>
        <v>29808000</v>
      </c>
      <c r="L143" s="6">
        <f t="shared" si="38"/>
        <v>28453000</v>
      </c>
      <c r="M143" s="6">
        <f t="shared" si="39"/>
        <v>28455000</v>
      </c>
      <c r="N143" s="6">
        <f t="shared" si="42"/>
        <v>-1353000</v>
      </c>
      <c r="O143" s="56">
        <f t="shared" si="43"/>
        <v>1506000</v>
      </c>
      <c r="P143" s="6">
        <f t="shared" si="40"/>
        <v>153000</v>
      </c>
      <c r="Q143" s="5" t="str">
        <f t="shared" si="41"/>
        <v/>
      </c>
      <c r="R143" s="6">
        <v>29387000</v>
      </c>
      <c r="S143" s="6">
        <f t="shared" si="32"/>
        <v>0</v>
      </c>
      <c r="T143" s="7">
        <v>29808000</v>
      </c>
      <c r="U143" s="6">
        <f t="shared" si="33"/>
        <v>0</v>
      </c>
      <c r="V143" s="7">
        <v>28453000</v>
      </c>
      <c r="W143" s="6">
        <f t="shared" si="34"/>
        <v>0</v>
      </c>
      <c r="X143" s="7">
        <v>28455000</v>
      </c>
      <c r="Y143" s="6">
        <f t="shared" si="35"/>
        <v>0</v>
      </c>
      <c r="Z143" s="1"/>
      <c r="AA143" s="1"/>
    </row>
    <row r="144" spans="1:27" s="75" customFormat="1" hidden="1" x14ac:dyDescent="0.25">
      <c r="A144" s="77" t="s">
        <v>308</v>
      </c>
      <c r="B144" s="73" t="s">
        <v>309</v>
      </c>
      <c r="C144" s="54">
        <f>VLOOKUP(A144,'[1]113年期末基金餘額(決算)'!$V$15:$W$351,2,FALSE)</f>
        <v>2752654</v>
      </c>
      <c r="D144" s="55">
        <f t="shared" si="36"/>
        <v>2753000</v>
      </c>
      <c r="E144" s="6">
        <v>-1747000</v>
      </c>
      <c r="F144" s="6">
        <f>IF('[1]113年度各學校賸餘數'!K139&lt;0,0,ROUNDDOWN('[1]113年度各學校賸餘數'!K139,-3))</f>
        <v>757000</v>
      </c>
      <c r="G144" s="6">
        <f>ROUNDDOWN('[1]113年度各學校賸餘數'!L139,-3)</f>
        <v>243000</v>
      </c>
      <c r="H144" s="6"/>
      <c r="I144" s="6">
        <f>'用途別(概算)'!AT142</f>
        <v>42154000</v>
      </c>
      <c r="J144" s="6">
        <f>'用途別(概算)'!AS142</f>
        <v>0</v>
      </c>
      <c r="K144" s="6">
        <f t="shared" si="37"/>
        <v>42397000</v>
      </c>
      <c r="L144" s="6">
        <f t="shared" si="38"/>
        <v>41397000</v>
      </c>
      <c r="M144" s="6">
        <f t="shared" si="39"/>
        <v>41397000</v>
      </c>
      <c r="N144" s="6">
        <f t="shared" si="42"/>
        <v>-1000000</v>
      </c>
      <c r="O144" s="56">
        <f t="shared" si="43"/>
        <v>1006000</v>
      </c>
      <c r="P144" s="6">
        <f>O144+N144</f>
        <v>6000</v>
      </c>
      <c r="Q144" s="5" t="str">
        <f t="shared" si="41"/>
        <v/>
      </c>
      <c r="R144" s="6">
        <v>42154000</v>
      </c>
      <c r="S144" s="6">
        <f t="shared" si="32"/>
        <v>0</v>
      </c>
      <c r="T144" s="7">
        <v>42397000</v>
      </c>
      <c r="U144" s="6">
        <f t="shared" si="33"/>
        <v>0</v>
      </c>
      <c r="V144" s="7">
        <v>41397000</v>
      </c>
      <c r="W144" s="6">
        <f t="shared" si="34"/>
        <v>0</v>
      </c>
      <c r="X144" s="7">
        <v>41397000</v>
      </c>
      <c r="Y144" s="6">
        <f t="shared" si="35"/>
        <v>0</v>
      </c>
      <c r="Z144" s="1"/>
      <c r="AA144" s="1"/>
    </row>
    <row r="145" spans="1:27" s="75" customFormat="1" hidden="1" x14ac:dyDescent="0.25">
      <c r="A145" s="77" t="s">
        <v>310</v>
      </c>
      <c r="B145" s="73" t="s">
        <v>311</v>
      </c>
      <c r="C145" s="54">
        <f>VLOOKUP(A145,'[1]113年期末基金餘額(決算)'!$V$15:$W$351,2,FALSE)</f>
        <v>3127104</v>
      </c>
      <c r="D145" s="55">
        <f t="shared" si="36"/>
        <v>3127000</v>
      </c>
      <c r="E145" s="6">
        <v>-2075000</v>
      </c>
      <c r="F145" s="6">
        <f>IF('[1]113年度各學校賸餘數'!K140&lt;0,0,ROUNDDOWN('[1]113年度各學校賸餘數'!K140,-3))</f>
        <v>464000</v>
      </c>
      <c r="G145" s="6">
        <f>ROUNDDOWN('[1]113年度各學校賸餘數'!L140,-3)</f>
        <v>507000</v>
      </c>
      <c r="H145" s="6"/>
      <c r="I145" s="6">
        <f>'用途別(概算)'!AT143</f>
        <v>25450000</v>
      </c>
      <c r="J145" s="6">
        <f>'用途別(概算)'!AS143</f>
        <v>10000</v>
      </c>
      <c r="K145" s="6">
        <f t="shared" si="37"/>
        <v>25967000</v>
      </c>
      <c r="L145" s="6">
        <f t="shared" si="38"/>
        <v>24986000</v>
      </c>
      <c r="M145" s="6">
        <f t="shared" si="39"/>
        <v>24996000</v>
      </c>
      <c r="N145" s="6">
        <f t="shared" si="42"/>
        <v>-971000</v>
      </c>
      <c r="O145" s="56">
        <f t="shared" si="43"/>
        <v>1052000</v>
      </c>
      <c r="P145" s="6">
        <f t="shared" si="40"/>
        <v>81000</v>
      </c>
      <c r="Q145" s="5" t="str">
        <f t="shared" si="41"/>
        <v/>
      </c>
      <c r="R145" s="6">
        <v>25450000</v>
      </c>
      <c r="S145" s="6">
        <f t="shared" si="32"/>
        <v>0</v>
      </c>
      <c r="T145" s="7">
        <v>25967000</v>
      </c>
      <c r="U145" s="6">
        <f t="shared" si="33"/>
        <v>0</v>
      </c>
      <c r="V145" s="7">
        <v>24986000</v>
      </c>
      <c r="W145" s="6">
        <f t="shared" si="34"/>
        <v>0</v>
      </c>
      <c r="X145" s="7">
        <v>24996000</v>
      </c>
      <c r="Y145" s="6">
        <f t="shared" si="35"/>
        <v>0</v>
      </c>
      <c r="Z145" s="1"/>
      <c r="AA145" s="1"/>
    </row>
    <row r="146" spans="1:27" s="75" customFormat="1" hidden="1" x14ac:dyDescent="0.25">
      <c r="A146" s="77" t="s">
        <v>312</v>
      </c>
      <c r="B146" s="73" t="s">
        <v>313</v>
      </c>
      <c r="C146" s="54">
        <f>VLOOKUP(A146,'[1]113年期末基金餘額(決算)'!$V$15:$W$351,2,FALSE)</f>
        <v>4031916</v>
      </c>
      <c r="D146" s="55">
        <f t="shared" si="36"/>
        <v>4032000</v>
      </c>
      <c r="E146" s="6">
        <v>-1654000</v>
      </c>
      <c r="F146" s="6">
        <f>IF('[1]113年度各學校賸餘數'!K141&lt;0,0,ROUNDDOWN('[1]113年度各學校賸餘數'!K141,-3))</f>
        <v>1846000</v>
      </c>
      <c r="G146" s="6">
        <f>ROUNDDOWN('[1]113年度各學校賸餘數'!L141,-3)</f>
        <v>515000</v>
      </c>
      <c r="H146" s="6"/>
      <c r="I146" s="6">
        <f>'用途別(概算)'!AT144</f>
        <v>21880000</v>
      </c>
      <c r="J146" s="6">
        <f>'用途別(概算)'!AS144</f>
        <v>0</v>
      </c>
      <c r="K146" s="6">
        <f t="shared" si="37"/>
        <v>22395000</v>
      </c>
      <c r="L146" s="6">
        <f t="shared" si="38"/>
        <v>20034000</v>
      </c>
      <c r="M146" s="6">
        <f t="shared" si="39"/>
        <v>20034000</v>
      </c>
      <c r="N146" s="6">
        <f t="shared" si="42"/>
        <v>-2361000</v>
      </c>
      <c r="O146" s="56">
        <f t="shared" si="43"/>
        <v>2378000</v>
      </c>
      <c r="P146" s="6">
        <f t="shared" si="40"/>
        <v>17000</v>
      </c>
      <c r="Q146" s="5" t="str">
        <f t="shared" si="41"/>
        <v/>
      </c>
      <c r="R146" s="6">
        <v>21880000</v>
      </c>
      <c r="S146" s="6">
        <f t="shared" si="32"/>
        <v>0</v>
      </c>
      <c r="T146" s="7">
        <v>22395000</v>
      </c>
      <c r="U146" s="6">
        <f t="shared" si="33"/>
        <v>0</v>
      </c>
      <c r="V146" s="7">
        <v>20034000</v>
      </c>
      <c r="W146" s="6">
        <f t="shared" si="34"/>
        <v>0</v>
      </c>
      <c r="X146" s="7">
        <v>20034000</v>
      </c>
      <c r="Y146" s="6">
        <f t="shared" si="35"/>
        <v>0</v>
      </c>
      <c r="Z146" s="1"/>
      <c r="AA146" s="1"/>
    </row>
    <row r="147" spans="1:27" s="75" customFormat="1" hidden="1" x14ac:dyDescent="0.25">
      <c r="A147" s="77" t="s">
        <v>314</v>
      </c>
      <c r="B147" s="73" t="s">
        <v>315</v>
      </c>
      <c r="C147" s="54">
        <f>VLOOKUP(A147,'[1]113年期末基金餘額(決算)'!$V$15:$W$351,2,FALSE)</f>
        <v>2766746</v>
      </c>
      <c r="D147" s="55">
        <f t="shared" si="36"/>
        <v>2767000</v>
      </c>
      <c r="E147" s="6">
        <v>-2064000</v>
      </c>
      <c r="F147" s="6">
        <f>IF('[1]113年度各學校賸餘數'!K142&lt;0,0,ROUNDDOWN('[1]113年度各學校賸餘數'!K142,-3))</f>
        <v>165000</v>
      </c>
      <c r="G147" s="6">
        <f>ROUNDDOWN('[1]113年度各學校賸餘數'!L142,-3)</f>
        <v>526000</v>
      </c>
      <c r="H147" s="6"/>
      <c r="I147" s="6">
        <f>'用途別(概算)'!AT145</f>
        <v>31088000</v>
      </c>
      <c r="J147" s="6">
        <f>'用途別(概算)'!AS145</f>
        <v>7000</v>
      </c>
      <c r="K147" s="6">
        <f t="shared" si="37"/>
        <v>31621000</v>
      </c>
      <c r="L147" s="6">
        <f t="shared" si="38"/>
        <v>30923000</v>
      </c>
      <c r="M147" s="6">
        <f t="shared" si="39"/>
        <v>30930000</v>
      </c>
      <c r="N147" s="6">
        <f t="shared" si="42"/>
        <v>-691000</v>
      </c>
      <c r="O147" s="56">
        <f t="shared" si="43"/>
        <v>703000</v>
      </c>
      <c r="P147" s="6">
        <f t="shared" si="40"/>
        <v>12000</v>
      </c>
      <c r="Q147" s="5" t="str">
        <f t="shared" si="41"/>
        <v/>
      </c>
      <c r="R147" s="6">
        <v>31088000</v>
      </c>
      <c r="S147" s="6">
        <f t="shared" si="32"/>
        <v>0</v>
      </c>
      <c r="T147" s="7">
        <v>31621000</v>
      </c>
      <c r="U147" s="6">
        <f t="shared" si="33"/>
        <v>0</v>
      </c>
      <c r="V147" s="7">
        <v>30923000</v>
      </c>
      <c r="W147" s="6">
        <f t="shared" si="34"/>
        <v>0</v>
      </c>
      <c r="X147" s="7">
        <v>30930000</v>
      </c>
      <c r="Y147" s="6">
        <f t="shared" si="35"/>
        <v>0</v>
      </c>
      <c r="Z147" s="1"/>
      <c r="AA147" s="1"/>
    </row>
    <row r="148" spans="1:27" s="75" customFormat="1" hidden="1" x14ac:dyDescent="0.25">
      <c r="A148" s="77" t="s">
        <v>316</v>
      </c>
      <c r="B148" s="73" t="s">
        <v>317</v>
      </c>
      <c r="C148" s="54">
        <f>VLOOKUP(A148,'[1]113年期末基金餘額(決算)'!$V$15:$W$351,2,FALSE)</f>
        <v>11419664</v>
      </c>
      <c r="D148" s="55">
        <f t="shared" si="36"/>
        <v>11420000</v>
      </c>
      <c r="E148" s="6">
        <v>-2604000</v>
      </c>
      <c r="F148" s="6">
        <f>IF('[1]113年度各學校賸餘數'!K143&lt;0,0,ROUNDDOWN('[1]113年度各學校賸餘數'!K143,-3))</f>
        <v>7666000</v>
      </c>
      <c r="G148" s="6">
        <f>ROUNDDOWN('[1]113年度各學校賸餘數'!L143,-3)</f>
        <v>648000</v>
      </c>
      <c r="H148" s="6"/>
      <c r="I148" s="6">
        <f>'用途別(概算)'!AT146</f>
        <v>42061000</v>
      </c>
      <c r="J148" s="6">
        <f>'用途別(概算)'!AS146</f>
        <v>10000</v>
      </c>
      <c r="K148" s="6">
        <f t="shared" si="37"/>
        <v>42719000</v>
      </c>
      <c r="L148" s="6">
        <f t="shared" si="38"/>
        <v>34395000</v>
      </c>
      <c r="M148" s="6">
        <f t="shared" si="39"/>
        <v>34405000</v>
      </c>
      <c r="N148" s="6">
        <f t="shared" si="42"/>
        <v>-8314000</v>
      </c>
      <c r="O148" s="56">
        <f t="shared" si="43"/>
        <v>8816000</v>
      </c>
      <c r="P148" s="6">
        <f t="shared" si="40"/>
        <v>502000</v>
      </c>
      <c r="Q148" s="5" t="str">
        <f t="shared" si="41"/>
        <v/>
      </c>
      <c r="R148" s="6">
        <v>42061000</v>
      </c>
      <c r="S148" s="6">
        <f t="shared" si="32"/>
        <v>0</v>
      </c>
      <c r="T148" s="7">
        <v>42719000</v>
      </c>
      <c r="U148" s="6">
        <f t="shared" si="33"/>
        <v>0</v>
      </c>
      <c r="V148" s="7">
        <v>34395000</v>
      </c>
      <c r="W148" s="6">
        <f t="shared" si="34"/>
        <v>0</v>
      </c>
      <c r="X148" s="7">
        <v>34405000</v>
      </c>
      <c r="Y148" s="6">
        <f t="shared" si="35"/>
        <v>0</v>
      </c>
      <c r="Z148" s="1"/>
      <c r="AA148" s="1"/>
    </row>
    <row r="149" spans="1:27" s="75" customFormat="1" hidden="1" x14ac:dyDescent="0.25">
      <c r="A149" s="77" t="s">
        <v>318</v>
      </c>
      <c r="B149" s="73" t="s">
        <v>319</v>
      </c>
      <c r="C149" s="54">
        <f>VLOOKUP(A149,'[1]113年期末基金餘額(決算)'!$V$15:$W$351,2,FALSE)</f>
        <v>2019221</v>
      </c>
      <c r="D149" s="55">
        <f t="shared" si="36"/>
        <v>2019000</v>
      </c>
      <c r="E149" s="6">
        <v>-1442000</v>
      </c>
      <c r="F149" s="6">
        <f>IF('[1]113年度各學校賸餘數'!K144&lt;0,0,ROUNDDOWN('[1]113年度各學校賸餘數'!K144,-3))</f>
        <v>0</v>
      </c>
      <c r="G149" s="6">
        <f>ROUNDDOWN('[1]113年度各學校賸餘數'!L144,-3)</f>
        <v>144000</v>
      </c>
      <c r="H149" s="6"/>
      <c r="I149" s="6">
        <f>'用途別(概算)'!AT147</f>
        <v>27919000</v>
      </c>
      <c r="J149" s="6">
        <f>'用途別(概算)'!AS147</f>
        <v>0</v>
      </c>
      <c r="K149" s="6">
        <f t="shared" si="37"/>
        <v>28063000</v>
      </c>
      <c r="L149" s="6">
        <f t="shared" si="38"/>
        <v>27919000</v>
      </c>
      <c r="M149" s="6">
        <f t="shared" si="39"/>
        <v>27919000</v>
      </c>
      <c r="N149" s="6">
        <f t="shared" si="42"/>
        <v>-144000</v>
      </c>
      <c r="O149" s="56">
        <f t="shared" si="43"/>
        <v>577000</v>
      </c>
      <c r="P149" s="6">
        <f t="shared" si="40"/>
        <v>433000</v>
      </c>
      <c r="Q149" s="5" t="str">
        <f t="shared" si="41"/>
        <v/>
      </c>
      <c r="R149" s="6">
        <v>27919000</v>
      </c>
      <c r="S149" s="6">
        <f t="shared" si="32"/>
        <v>0</v>
      </c>
      <c r="T149" s="7">
        <v>28063000</v>
      </c>
      <c r="U149" s="6">
        <f t="shared" si="33"/>
        <v>0</v>
      </c>
      <c r="V149" s="7">
        <v>27919000</v>
      </c>
      <c r="W149" s="6">
        <f t="shared" si="34"/>
        <v>0</v>
      </c>
      <c r="X149" s="7">
        <v>27919000</v>
      </c>
      <c r="Y149" s="6">
        <f t="shared" si="35"/>
        <v>0</v>
      </c>
      <c r="Z149" s="1"/>
      <c r="AA149" s="1"/>
    </row>
    <row r="150" spans="1:27" s="75" customFormat="1" hidden="1" x14ac:dyDescent="0.25">
      <c r="A150" s="77" t="s">
        <v>320</v>
      </c>
      <c r="B150" s="73" t="s">
        <v>321</v>
      </c>
      <c r="C150" s="54">
        <f>VLOOKUP(A150,'[1]113年期末基金餘額(決算)'!$V$15:$W$351,2,FALSE)</f>
        <v>2603468</v>
      </c>
      <c r="D150" s="55">
        <f t="shared" si="36"/>
        <v>2603000</v>
      </c>
      <c r="E150" s="6">
        <v>-956000</v>
      </c>
      <c r="F150" s="6">
        <f>IF('[1]113年度各學校賸餘數'!K145&lt;0,0,ROUNDDOWN('[1]113年度各學校賸餘數'!K145,-3))</f>
        <v>1150000</v>
      </c>
      <c r="G150" s="6">
        <f>ROUNDDOWN('[1]113年度各學校賸餘數'!L145,-3)</f>
        <v>463000</v>
      </c>
      <c r="H150" s="6"/>
      <c r="I150" s="6">
        <f>'用途別(概算)'!AT148</f>
        <v>29257000</v>
      </c>
      <c r="J150" s="6">
        <f>'用途別(概算)'!AS148</f>
        <v>5000</v>
      </c>
      <c r="K150" s="6">
        <f t="shared" si="37"/>
        <v>29725000</v>
      </c>
      <c r="L150" s="6">
        <f t="shared" si="38"/>
        <v>28107000</v>
      </c>
      <c r="M150" s="6">
        <f t="shared" si="39"/>
        <v>28112000</v>
      </c>
      <c r="N150" s="6">
        <f t="shared" si="42"/>
        <v>-1613000</v>
      </c>
      <c r="O150" s="56">
        <f t="shared" si="43"/>
        <v>1647000</v>
      </c>
      <c r="P150" s="6">
        <f t="shared" si="40"/>
        <v>34000</v>
      </c>
      <c r="Q150" s="5" t="str">
        <f t="shared" si="41"/>
        <v/>
      </c>
      <c r="R150" s="6">
        <v>29257000</v>
      </c>
      <c r="S150" s="6">
        <f t="shared" si="32"/>
        <v>0</v>
      </c>
      <c r="T150" s="7">
        <v>29725000</v>
      </c>
      <c r="U150" s="6">
        <f t="shared" si="33"/>
        <v>0</v>
      </c>
      <c r="V150" s="7">
        <v>28107000</v>
      </c>
      <c r="W150" s="6">
        <f t="shared" si="34"/>
        <v>0</v>
      </c>
      <c r="X150" s="7">
        <v>28112000</v>
      </c>
      <c r="Y150" s="6">
        <f t="shared" si="35"/>
        <v>0</v>
      </c>
      <c r="Z150" s="1"/>
      <c r="AA150" s="1"/>
    </row>
    <row r="151" spans="1:27" s="75" customFormat="1" hidden="1" x14ac:dyDescent="0.25">
      <c r="A151" s="77" t="s">
        <v>322</v>
      </c>
      <c r="B151" s="73" t="s">
        <v>323</v>
      </c>
      <c r="C151" s="54">
        <f>VLOOKUP(A151,'[1]113年期末基金餘額(決算)'!$V$15:$W$351,2,FALSE)</f>
        <v>3016183</v>
      </c>
      <c r="D151" s="55">
        <f t="shared" si="36"/>
        <v>3016000</v>
      </c>
      <c r="E151" s="6">
        <v>-1972000</v>
      </c>
      <c r="F151" s="6">
        <f>IF('[1]113年度各學校賸餘數'!K146&lt;0,0,ROUNDDOWN('[1]113年度各學校賸餘數'!K146,-3))</f>
        <v>740000</v>
      </c>
      <c r="G151" s="6">
        <f>ROUNDDOWN('[1]113年度各學校賸餘數'!L146,-3)</f>
        <v>254000</v>
      </c>
      <c r="H151" s="6"/>
      <c r="I151" s="6">
        <f>'用途別(概算)'!AT149</f>
        <v>26509000</v>
      </c>
      <c r="J151" s="6">
        <f>'用途別(概算)'!AS149</f>
        <v>0</v>
      </c>
      <c r="K151" s="6">
        <f t="shared" si="37"/>
        <v>26763000</v>
      </c>
      <c r="L151" s="6">
        <f t="shared" si="38"/>
        <v>25769000</v>
      </c>
      <c r="M151" s="6">
        <f t="shared" si="39"/>
        <v>25769000</v>
      </c>
      <c r="N151" s="6">
        <f t="shared" si="42"/>
        <v>-994000</v>
      </c>
      <c r="O151" s="56">
        <f t="shared" si="43"/>
        <v>1044000</v>
      </c>
      <c r="P151" s="6">
        <f t="shared" si="40"/>
        <v>50000</v>
      </c>
      <c r="Q151" s="5" t="str">
        <f t="shared" si="41"/>
        <v/>
      </c>
      <c r="R151" s="6">
        <v>26509000</v>
      </c>
      <c r="S151" s="6">
        <f t="shared" si="32"/>
        <v>0</v>
      </c>
      <c r="T151" s="7">
        <v>26763000</v>
      </c>
      <c r="U151" s="6">
        <f t="shared" si="33"/>
        <v>0</v>
      </c>
      <c r="V151" s="7">
        <v>25769000</v>
      </c>
      <c r="W151" s="6">
        <f t="shared" si="34"/>
        <v>0</v>
      </c>
      <c r="X151" s="7">
        <v>25769000</v>
      </c>
      <c r="Y151" s="6">
        <f t="shared" si="35"/>
        <v>0</v>
      </c>
      <c r="Z151" s="1"/>
      <c r="AA151" s="1"/>
    </row>
    <row r="152" spans="1:27" s="75" customFormat="1" hidden="1" x14ac:dyDescent="0.25">
      <c r="A152" s="77" t="s">
        <v>324</v>
      </c>
      <c r="B152" s="73" t="s">
        <v>325</v>
      </c>
      <c r="C152" s="54">
        <f>VLOOKUP(A152,'[1]113年期末基金餘額(決算)'!$V$15:$W$351,2,FALSE)</f>
        <v>7441755</v>
      </c>
      <c r="D152" s="55">
        <f t="shared" si="36"/>
        <v>7442000</v>
      </c>
      <c r="E152" s="6">
        <v>-2577000</v>
      </c>
      <c r="F152" s="6">
        <f>IF('[1]113年度各學校賸餘數'!K147&lt;0,0,ROUNDDOWN('[1]113年度各學校賸餘數'!K147,-3))</f>
        <v>4400000</v>
      </c>
      <c r="G152" s="6">
        <f>ROUNDDOWN('[1]113年度各學校賸餘數'!L147,-3)</f>
        <v>410000</v>
      </c>
      <c r="H152" s="6"/>
      <c r="I152" s="6">
        <f>'用途別(概算)'!AT150</f>
        <v>20860000</v>
      </c>
      <c r="J152" s="6">
        <f>'用途別(概算)'!AS150</f>
        <v>60000</v>
      </c>
      <c r="K152" s="6">
        <f t="shared" si="37"/>
        <v>21330000</v>
      </c>
      <c r="L152" s="6">
        <f t="shared" si="38"/>
        <v>16460000</v>
      </c>
      <c r="M152" s="6">
        <f t="shared" si="39"/>
        <v>16520000</v>
      </c>
      <c r="N152" s="6">
        <f t="shared" si="42"/>
        <v>-4810000</v>
      </c>
      <c r="O152" s="56">
        <f t="shared" si="43"/>
        <v>4865000</v>
      </c>
      <c r="P152" s="6">
        <f t="shared" si="40"/>
        <v>55000</v>
      </c>
      <c r="Q152" s="5" t="str">
        <f t="shared" si="41"/>
        <v/>
      </c>
      <c r="R152" s="6">
        <v>20860000</v>
      </c>
      <c r="S152" s="6">
        <f t="shared" si="32"/>
        <v>0</v>
      </c>
      <c r="T152" s="7">
        <v>21330000</v>
      </c>
      <c r="U152" s="6">
        <f t="shared" si="33"/>
        <v>0</v>
      </c>
      <c r="V152" s="7">
        <v>16460000</v>
      </c>
      <c r="W152" s="6">
        <f t="shared" si="34"/>
        <v>0</v>
      </c>
      <c r="X152" s="7">
        <v>16520000</v>
      </c>
      <c r="Y152" s="6">
        <f t="shared" si="35"/>
        <v>0</v>
      </c>
      <c r="Z152" s="1"/>
      <c r="AA152" s="1"/>
    </row>
    <row r="153" spans="1:27" s="75" customFormat="1" hidden="1" x14ac:dyDescent="0.25">
      <c r="A153" s="77" t="s">
        <v>326</v>
      </c>
      <c r="B153" s="73" t="s">
        <v>327</v>
      </c>
      <c r="C153" s="54">
        <f>VLOOKUP(A153,'[1]113年期末基金餘額(決算)'!$V$15:$W$351,2,FALSE)</f>
        <v>934439</v>
      </c>
      <c r="D153" s="55">
        <f t="shared" si="36"/>
        <v>934000</v>
      </c>
      <c r="E153" s="6">
        <v>-398000</v>
      </c>
      <c r="F153" s="6">
        <f>IF('[1]113年度各學校賸餘數'!K148&lt;0,0,ROUNDDOWN('[1]113年度各學校賸餘數'!K148,-3))</f>
        <v>118000</v>
      </c>
      <c r="G153" s="6">
        <f>ROUNDDOWN('[1]113年度各學校賸餘數'!L148,-3)</f>
        <v>406000</v>
      </c>
      <c r="H153" s="6"/>
      <c r="I153" s="6">
        <f>'用途別(概算)'!AT151</f>
        <v>24857000</v>
      </c>
      <c r="J153" s="6">
        <f>'用途別(概算)'!AS151</f>
        <v>5000</v>
      </c>
      <c r="K153" s="6">
        <f t="shared" si="37"/>
        <v>25268000</v>
      </c>
      <c r="L153" s="6">
        <f t="shared" si="38"/>
        <v>24739000</v>
      </c>
      <c r="M153" s="6">
        <f t="shared" si="39"/>
        <v>24744000</v>
      </c>
      <c r="N153" s="6">
        <f t="shared" si="42"/>
        <v>-524000</v>
      </c>
      <c r="O153" s="56">
        <f t="shared" si="43"/>
        <v>536000</v>
      </c>
      <c r="P153" s="6">
        <f t="shared" si="40"/>
        <v>12000</v>
      </c>
      <c r="Q153" s="5" t="str">
        <f t="shared" si="41"/>
        <v/>
      </c>
      <c r="R153" s="6">
        <v>24857000</v>
      </c>
      <c r="S153" s="6">
        <f t="shared" si="32"/>
        <v>0</v>
      </c>
      <c r="T153" s="7">
        <v>25268000</v>
      </c>
      <c r="U153" s="6">
        <f t="shared" si="33"/>
        <v>0</v>
      </c>
      <c r="V153" s="7">
        <v>24739000</v>
      </c>
      <c r="W153" s="6">
        <f t="shared" si="34"/>
        <v>0</v>
      </c>
      <c r="X153" s="7">
        <v>24744000</v>
      </c>
      <c r="Y153" s="6">
        <f t="shared" si="35"/>
        <v>0</v>
      </c>
      <c r="Z153" s="1"/>
      <c r="AA153" s="1"/>
    </row>
    <row r="154" spans="1:27" s="75" customFormat="1" hidden="1" x14ac:dyDescent="0.25">
      <c r="A154" s="77" t="s">
        <v>328</v>
      </c>
      <c r="B154" s="73" t="s">
        <v>329</v>
      </c>
      <c r="C154" s="54">
        <f>VLOOKUP(A154,'[1]113年期末基金餘額(決算)'!$V$15:$W$351,2,FALSE)</f>
        <v>1133762</v>
      </c>
      <c r="D154" s="55">
        <f t="shared" si="36"/>
        <v>1134000</v>
      </c>
      <c r="E154" s="6">
        <v>-798000</v>
      </c>
      <c r="F154" s="6">
        <f>IF('[1]113年度各學校賸餘數'!K149&lt;0,0,ROUNDDOWN('[1]113年度各學校賸餘數'!K149,-3))</f>
        <v>43000</v>
      </c>
      <c r="G154" s="6">
        <f>ROUNDDOWN('[1]113年度各學校賸餘數'!L149,-3)</f>
        <v>281000</v>
      </c>
      <c r="H154" s="6"/>
      <c r="I154" s="6">
        <f>'用途別(概算)'!AT152</f>
        <v>24120000</v>
      </c>
      <c r="J154" s="6">
        <f>'用途別(概算)'!AS152</f>
        <v>0</v>
      </c>
      <c r="K154" s="6">
        <f t="shared" si="37"/>
        <v>24401000</v>
      </c>
      <c r="L154" s="6">
        <f t="shared" si="38"/>
        <v>24077000</v>
      </c>
      <c r="M154" s="6">
        <f t="shared" si="39"/>
        <v>24077000</v>
      </c>
      <c r="N154" s="6">
        <f t="shared" si="42"/>
        <v>-324000</v>
      </c>
      <c r="O154" s="56">
        <f t="shared" si="43"/>
        <v>336000</v>
      </c>
      <c r="P154" s="6">
        <f t="shared" si="40"/>
        <v>12000</v>
      </c>
      <c r="Q154" s="5" t="str">
        <f t="shared" si="41"/>
        <v/>
      </c>
      <c r="R154" s="6">
        <v>24120000</v>
      </c>
      <c r="S154" s="6">
        <f t="shared" si="32"/>
        <v>0</v>
      </c>
      <c r="T154" s="7">
        <v>24401000</v>
      </c>
      <c r="U154" s="6">
        <f t="shared" si="33"/>
        <v>0</v>
      </c>
      <c r="V154" s="7">
        <v>24077000</v>
      </c>
      <c r="W154" s="6">
        <f t="shared" si="34"/>
        <v>0</v>
      </c>
      <c r="X154" s="7">
        <v>24077000</v>
      </c>
      <c r="Y154" s="6">
        <f t="shared" si="35"/>
        <v>0</v>
      </c>
      <c r="Z154" s="1"/>
      <c r="AA154" s="1"/>
    </row>
    <row r="155" spans="1:27" s="75" customFormat="1" hidden="1" x14ac:dyDescent="0.25">
      <c r="A155" s="77" t="s">
        <v>330</v>
      </c>
      <c r="B155" s="73" t="s">
        <v>331</v>
      </c>
      <c r="C155" s="54">
        <f>VLOOKUP(A155,'[1]113年期末基金餘額(決算)'!$V$15:$W$351,2,FALSE)</f>
        <v>3636893</v>
      </c>
      <c r="D155" s="55">
        <f t="shared" si="36"/>
        <v>3637000</v>
      </c>
      <c r="E155" s="6">
        <v>-2201000</v>
      </c>
      <c r="F155" s="6">
        <f>IF('[1]113年度各學校賸餘數'!K150&lt;0,0,ROUNDDOWN('[1]113年度各學校賸餘數'!K150,-3))</f>
        <v>1085000</v>
      </c>
      <c r="G155" s="6">
        <f>ROUNDDOWN('[1]113年度各學校賸餘數'!L150,-3)</f>
        <v>253000</v>
      </c>
      <c r="H155" s="6"/>
      <c r="I155" s="6">
        <f>'用途別(概算)'!AT153</f>
        <v>26733000</v>
      </c>
      <c r="J155" s="6">
        <f>'用途別(概算)'!AS153</f>
        <v>0</v>
      </c>
      <c r="K155" s="6">
        <f t="shared" si="37"/>
        <v>26986000</v>
      </c>
      <c r="L155" s="6">
        <f t="shared" si="38"/>
        <v>25648000</v>
      </c>
      <c r="M155" s="6">
        <f t="shared" si="39"/>
        <v>25648000</v>
      </c>
      <c r="N155" s="6">
        <f t="shared" si="42"/>
        <v>-1338000</v>
      </c>
      <c r="O155" s="56">
        <f t="shared" si="43"/>
        <v>1436000</v>
      </c>
      <c r="P155" s="6">
        <f t="shared" si="40"/>
        <v>98000</v>
      </c>
      <c r="Q155" s="5" t="str">
        <f t="shared" si="41"/>
        <v/>
      </c>
      <c r="R155" s="6">
        <v>26733000</v>
      </c>
      <c r="S155" s="6">
        <f t="shared" si="32"/>
        <v>0</v>
      </c>
      <c r="T155" s="7">
        <v>26986000</v>
      </c>
      <c r="U155" s="6">
        <f t="shared" si="33"/>
        <v>0</v>
      </c>
      <c r="V155" s="7">
        <v>25648000</v>
      </c>
      <c r="W155" s="6">
        <f t="shared" si="34"/>
        <v>0</v>
      </c>
      <c r="X155" s="7">
        <v>25648000</v>
      </c>
      <c r="Y155" s="6">
        <f t="shared" si="35"/>
        <v>0</v>
      </c>
      <c r="Z155" s="1"/>
      <c r="AA155" s="1"/>
    </row>
    <row r="156" spans="1:27" s="75" customFormat="1" hidden="1" x14ac:dyDescent="0.25">
      <c r="A156" s="77" t="s">
        <v>332</v>
      </c>
      <c r="B156" s="73" t="s">
        <v>333</v>
      </c>
      <c r="C156" s="54">
        <f>VLOOKUP(A156,'[1]113年期末基金餘額(決算)'!$V$15:$W$351,2,FALSE)</f>
        <v>1427099</v>
      </c>
      <c r="D156" s="55">
        <f t="shared" si="36"/>
        <v>1427000</v>
      </c>
      <c r="E156" s="6">
        <v>-166000</v>
      </c>
      <c r="F156" s="6">
        <f>IF('[1]113年度各學校賸餘數'!K151&lt;0,0,ROUNDDOWN('[1]113年度各學校賸餘數'!K151,-3))</f>
        <v>1033000</v>
      </c>
      <c r="G156" s="6">
        <f>ROUNDDOWN('[1]113年度各學校賸餘數'!L151,-3)</f>
        <v>84000</v>
      </c>
      <c r="H156" s="6"/>
      <c r="I156" s="6">
        <f>'用途別(概算)'!AT154</f>
        <v>23374000</v>
      </c>
      <c r="J156" s="6">
        <f>'用途別(概算)'!AS154</f>
        <v>0</v>
      </c>
      <c r="K156" s="6">
        <f t="shared" si="37"/>
        <v>23458000</v>
      </c>
      <c r="L156" s="6">
        <f t="shared" si="38"/>
        <v>22341000</v>
      </c>
      <c r="M156" s="6">
        <f t="shared" si="39"/>
        <v>22341000</v>
      </c>
      <c r="N156" s="6">
        <f t="shared" si="42"/>
        <v>-1117000</v>
      </c>
      <c r="O156" s="56">
        <f t="shared" si="43"/>
        <v>1261000</v>
      </c>
      <c r="P156" s="6">
        <f t="shared" si="40"/>
        <v>144000</v>
      </c>
      <c r="Q156" s="5" t="str">
        <f t="shared" si="41"/>
        <v/>
      </c>
      <c r="R156" s="6">
        <v>23374000</v>
      </c>
      <c r="S156" s="6">
        <f t="shared" si="32"/>
        <v>0</v>
      </c>
      <c r="T156" s="7">
        <v>23458000</v>
      </c>
      <c r="U156" s="6">
        <f t="shared" si="33"/>
        <v>0</v>
      </c>
      <c r="V156" s="7">
        <v>22341000</v>
      </c>
      <c r="W156" s="6">
        <f t="shared" si="34"/>
        <v>0</v>
      </c>
      <c r="X156" s="7">
        <v>22341000</v>
      </c>
      <c r="Y156" s="6">
        <f t="shared" si="35"/>
        <v>0</v>
      </c>
      <c r="Z156" s="1"/>
      <c r="AA156" s="1"/>
    </row>
    <row r="157" spans="1:27" s="75" customFormat="1" hidden="1" x14ac:dyDescent="0.25">
      <c r="A157" s="77" t="s">
        <v>334</v>
      </c>
      <c r="B157" s="73" t="s">
        <v>335</v>
      </c>
      <c r="C157" s="54">
        <f>VLOOKUP(A157,'[1]113年期末基金餘額(決算)'!$V$15:$W$351,2,FALSE)</f>
        <v>1771591</v>
      </c>
      <c r="D157" s="55">
        <f t="shared" si="36"/>
        <v>1772000</v>
      </c>
      <c r="E157" s="6">
        <v>-614000</v>
      </c>
      <c r="F157" s="6">
        <f>IF('[1]113年度各學校賸餘數'!K152&lt;0,0,ROUNDDOWN('[1]113年度各學校賸餘數'!K152,-3))</f>
        <v>326000</v>
      </c>
      <c r="G157" s="6">
        <f>ROUNDDOWN('[1]113年度各學校賸餘數'!L152,-3)</f>
        <v>512000</v>
      </c>
      <c r="H157" s="6"/>
      <c r="I157" s="6">
        <f>'用途別(概算)'!AT155</f>
        <v>24350000</v>
      </c>
      <c r="J157" s="6">
        <f>'用途別(概算)'!AS155</f>
        <v>20000</v>
      </c>
      <c r="K157" s="6">
        <f t="shared" si="37"/>
        <v>24882000</v>
      </c>
      <c r="L157" s="6">
        <f t="shared" si="38"/>
        <v>24024000</v>
      </c>
      <c r="M157" s="6">
        <f t="shared" si="39"/>
        <v>24044000</v>
      </c>
      <c r="N157" s="6">
        <f t="shared" si="42"/>
        <v>-838000</v>
      </c>
      <c r="O157" s="56">
        <f t="shared" si="43"/>
        <v>1158000</v>
      </c>
      <c r="P157" s="6">
        <f t="shared" si="40"/>
        <v>320000</v>
      </c>
      <c r="Q157" s="5" t="str">
        <f t="shared" si="41"/>
        <v/>
      </c>
      <c r="R157" s="6">
        <v>24350000</v>
      </c>
      <c r="S157" s="6">
        <f t="shared" si="32"/>
        <v>0</v>
      </c>
      <c r="T157" s="7">
        <v>24882000</v>
      </c>
      <c r="U157" s="6">
        <f t="shared" si="33"/>
        <v>0</v>
      </c>
      <c r="V157" s="7">
        <v>24024000</v>
      </c>
      <c r="W157" s="6">
        <f t="shared" si="34"/>
        <v>0</v>
      </c>
      <c r="X157" s="7">
        <v>24044000</v>
      </c>
      <c r="Y157" s="6">
        <f t="shared" si="35"/>
        <v>0</v>
      </c>
      <c r="Z157" s="1"/>
      <c r="AA157" s="1"/>
    </row>
    <row r="158" spans="1:27" s="75" customFormat="1" hidden="1" x14ac:dyDescent="0.25">
      <c r="A158" s="77" t="s">
        <v>336</v>
      </c>
      <c r="B158" s="73" t="s">
        <v>337</v>
      </c>
      <c r="C158" s="54">
        <f>VLOOKUP(A158,'[1]113年期末基金餘額(決算)'!$V$15:$W$351,2,FALSE)</f>
        <v>2447890</v>
      </c>
      <c r="D158" s="55">
        <f t="shared" si="36"/>
        <v>2448000</v>
      </c>
      <c r="E158" s="6">
        <v>-1516000</v>
      </c>
      <c r="F158" s="6">
        <f>IF('[1]113年度各學校賸餘數'!K153&lt;0,0,ROUNDDOWN('[1]113年度各學校賸餘數'!K153,-3))</f>
        <v>159000</v>
      </c>
      <c r="G158" s="6">
        <f>ROUNDDOWN('[1]113年度各學校賸餘數'!L153,-3)</f>
        <v>516000</v>
      </c>
      <c r="H158" s="6"/>
      <c r="I158" s="6">
        <f>'用途別(概算)'!AT156</f>
        <v>33440000</v>
      </c>
      <c r="J158" s="6">
        <f>'用途別(概算)'!AS156</f>
        <v>10000</v>
      </c>
      <c r="K158" s="6">
        <f t="shared" si="37"/>
        <v>33966000</v>
      </c>
      <c r="L158" s="6">
        <f t="shared" si="38"/>
        <v>33281000</v>
      </c>
      <c r="M158" s="6">
        <f t="shared" si="39"/>
        <v>33291000</v>
      </c>
      <c r="N158" s="6">
        <f t="shared" si="42"/>
        <v>-675000</v>
      </c>
      <c r="O158" s="56">
        <f t="shared" si="43"/>
        <v>932000</v>
      </c>
      <c r="P158" s="6">
        <f t="shared" si="40"/>
        <v>257000</v>
      </c>
      <c r="Q158" s="5" t="str">
        <f t="shared" si="41"/>
        <v/>
      </c>
      <c r="R158" s="6">
        <v>33440000</v>
      </c>
      <c r="S158" s="6">
        <f t="shared" si="32"/>
        <v>0</v>
      </c>
      <c r="T158" s="7">
        <v>33966000</v>
      </c>
      <c r="U158" s="6">
        <f t="shared" si="33"/>
        <v>0</v>
      </c>
      <c r="V158" s="7">
        <v>33281000</v>
      </c>
      <c r="W158" s="6">
        <f t="shared" si="34"/>
        <v>0</v>
      </c>
      <c r="X158" s="7">
        <v>33291000</v>
      </c>
      <c r="Y158" s="6">
        <f t="shared" si="35"/>
        <v>0</v>
      </c>
      <c r="Z158" s="1"/>
      <c r="AA158" s="1"/>
    </row>
    <row r="159" spans="1:27" s="75" customFormat="1" hidden="1" x14ac:dyDescent="0.25">
      <c r="A159" s="77" t="s">
        <v>338</v>
      </c>
      <c r="B159" s="73" t="s">
        <v>339</v>
      </c>
      <c r="C159" s="54">
        <f>VLOOKUP(A159,'[1]113年期末基金餘額(決算)'!$V$15:$W$351,2,FALSE)</f>
        <v>1973383</v>
      </c>
      <c r="D159" s="55">
        <f t="shared" si="36"/>
        <v>1973000</v>
      </c>
      <c r="E159" s="6">
        <v>-1281000</v>
      </c>
      <c r="F159" s="6">
        <f>IF('[1]113年度各學校賸餘數'!K154&lt;0,0,ROUNDDOWN('[1]113年度各學校賸餘數'!K154,-3))</f>
        <v>426000</v>
      </c>
      <c r="G159" s="6">
        <f>ROUNDDOWN('[1]113年度各學校賸餘數'!L154,-3)</f>
        <v>166000</v>
      </c>
      <c r="H159" s="6"/>
      <c r="I159" s="6">
        <f>'用途別(概算)'!AT157</f>
        <v>19698000</v>
      </c>
      <c r="J159" s="6">
        <f>'用途別(概算)'!AS157</f>
        <v>16000</v>
      </c>
      <c r="K159" s="6">
        <f t="shared" si="37"/>
        <v>19880000</v>
      </c>
      <c r="L159" s="6">
        <f t="shared" si="38"/>
        <v>19272000</v>
      </c>
      <c r="M159" s="6">
        <f t="shared" si="39"/>
        <v>19288000</v>
      </c>
      <c r="N159" s="6">
        <f t="shared" si="42"/>
        <v>-592000</v>
      </c>
      <c r="O159" s="56">
        <f t="shared" si="43"/>
        <v>692000</v>
      </c>
      <c r="P159" s="6">
        <f t="shared" si="40"/>
        <v>100000</v>
      </c>
      <c r="Q159" s="5" t="str">
        <f t="shared" si="41"/>
        <v/>
      </c>
      <c r="R159" s="6">
        <v>19698000</v>
      </c>
      <c r="S159" s="6">
        <f t="shared" si="32"/>
        <v>0</v>
      </c>
      <c r="T159" s="7">
        <v>19880000</v>
      </c>
      <c r="U159" s="6">
        <f t="shared" si="33"/>
        <v>0</v>
      </c>
      <c r="V159" s="7">
        <v>19272000</v>
      </c>
      <c r="W159" s="6">
        <f t="shared" si="34"/>
        <v>0</v>
      </c>
      <c r="X159" s="7">
        <v>19288000</v>
      </c>
      <c r="Y159" s="6">
        <f t="shared" si="35"/>
        <v>0</v>
      </c>
      <c r="Z159" s="1"/>
      <c r="AA159" s="1"/>
    </row>
    <row r="160" spans="1:27" s="75" customFormat="1" hidden="1" x14ac:dyDescent="0.25">
      <c r="A160" s="77" t="s">
        <v>340</v>
      </c>
      <c r="B160" s="73" t="s">
        <v>341</v>
      </c>
      <c r="C160" s="54">
        <f>VLOOKUP(A160,'[1]113年期末基金餘額(決算)'!$V$15:$W$351,2,FALSE)</f>
        <v>261334</v>
      </c>
      <c r="D160" s="55">
        <f t="shared" si="36"/>
        <v>261000</v>
      </c>
      <c r="E160" s="6">
        <v>-51000</v>
      </c>
      <c r="F160" s="6">
        <f>IF('[1]113年度各學校賸餘數'!K155&lt;0,0,ROUNDDOWN('[1]113年度各學校賸餘數'!K155,-3))</f>
        <v>164000</v>
      </c>
      <c r="G160" s="6">
        <f>ROUNDDOWN('[1]113年度各學校賸餘數'!L155,-3)</f>
        <v>21000</v>
      </c>
      <c r="H160" s="6"/>
      <c r="I160" s="6">
        <f>'用途別(概算)'!AT158</f>
        <v>29944000</v>
      </c>
      <c r="J160" s="6">
        <f>'用途別(概算)'!AS158</f>
        <v>0</v>
      </c>
      <c r="K160" s="6">
        <f t="shared" si="37"/>
        <v>29965000</v>
      </c>
      <c r="L160" s="6">
        <f t="shared" si="38"/>
        <v>29780000</v>
      </c>
      <c r="M160" s="6">
        <f t="shared" si="39"/>
        <v>29780000</v>
      </c>
      <c r="N160" s="6">
        <f t="shared" si="42"/>
        <v>-185000</v>
      </c>
      <c r="O160" s="56">
        <f t="shared" si="43"/>
        <v>210000</v>
      </c>
      <c r="P160" s="6">
        <f t="shared" si="40"/>
        <v>25000</v>
      </c>
      <c r="Q160" s="5" t="str">
        <f t="shared" si="41"/>
        <v/>
      </c>
      <c r="R160" s="6">
        <v>29944000</v>
      </c>
      <c r="S160" s="6">
        <f t="shared" si="32"/>
        <v>0</v>
      </c>
      <c r="T160" s="7">
        <v>29965000</v>
      </c>
      <c r="U160" s="6">
        <f t="shared" si="33"/>
        <v>0</v>
      </c>
      <c r="V160" s="7">
        <v>29780000</v>
      </c>
      <c r="W160" s="6">
        <f t="shared" si="34"/>
        <v>0</v>
      </c>
      <c r="X160" s="7">
        <v>29780000</v>
      </c>
      <c r="Y160" s="6">
        <f t="shared" si="35"/>
        <v>0</v>
      </c>
      <c r="Z160" s="1"/>
      <c r="AA160" s="1"/>
    </row>
    <row r="161" spans="1:27" s="75" customFormat="1" hidden="1" x14ac:dyDescent="0.25">
      <c r="A161" s="77" t="s">
        <v>342</v>
      </c>
      <c r="B161" s="73" t="s">
        <v>343</v>
      </c>
      <c r="C161" s="54">
        <f>VLOOKUP(A161,'[1]113年期末基金餘額(決算)'!$V$15:$W$351,2,FALSE)</f>
        <v>2125403</v>
      </c>
      <c r="D161" s="55">
        <f t="shared" si="36"/>
        <v>2125000</v>
      </c>
      <c r="E161" s="6">
        <v>-1249000</v>
      </c>
      <c r="F161" s="6">
        <f>IF('[1]113年度各學校賸餘數'!K156&lt;0,0,ROUNDDOWN('[1]113年度各學校賸餘數'!K156,-3))</f>
        <v>91000</v>
      </c>
      <c r="G161" s="6">
        <f>ROUNDDOWN('[1]113年度各學校賸餘數'!L156,-3)</f>
        <v>655000</v>
      </c>
      <c r="H161" s="6"/>
      <c r="I161" s="6">
        <f>'用途別(概算)'!AT159</f>
        <v>25987000</v>
      </c>
      <c r="J161" s="6">
        <f>'用途別(概算)'!AS159</f>
        <v>0</v>
      </c>
      <c r="K161" s="6">
        <f t="shared" si="37"/>
        <v>26642000</v>
      </c>
      <c r="L161" s="6">
        <f t="shared" si="38"/>
        <v>25896000</v>
      </c>
      <c r="M161" s="6">
        <f t="shared" si="39"/>
        <v>25896000</v>
      </c>
      <c r="N161" s="6">
        <f t="shared" si="42"/>
        <v>-746000</v>
      </c>
      <c r="O161" s="56">
        <f t="shared" si="43"/>
        <v>876000</v>
      </c>
      <c r="P161" s="6">
        <f t="shared" si="40"/>
        <v>130000</v>
      </c>
      <c r="Q161" s="5" t="str">
        <f t="shared" si="41"/>
        <v/>
      </c>
      <c r="R161" s="6">
        <v>25987000</v>
      </c>
      <c r="S161" s="6">
        <f t="shared" si="32"/>
        <v>0</v>
      </c>
      <c r="T161" s="7">
        <v>26642000</v>
      </c>
      <c r="U161" s="6">
        <f t="shared" si="33"/>
        <v>0</v>
      </c>
      <c r="V161" s="7">
        <v>25896000</v>
      </c>
      <c r="W161" s="6">
        <f t="shared" si="34"/>
        <v>0</v>
      </c>
      <c r="X161" s="7">
        <v>25896000</v>
      </c>
      <c r="Y161" s="6">
        <f t="shared" si="35"/>
        <v>0</v>
      </c>
      <c r="Z161" s="1"/>
      <c r="AA161" s="1"/>
    </row>
    <row r="162" spans="1:27" s="75" customFormat="1" hidden="1" x14ac:dyDescent="0.25">
      <c r="A162" s="77" t="s">
        <v>344</v>
      </c>
      <c r="B162" s="73" t="s">
        <v>345</v>
      </c>
      <c r="C162" s="54">
        <f>VLOOKUP(A162,'[1]113年期末基金餘額(決算)'!$V$15:$W$351,2,FALSE)</f>
        <v>1410675</v>
      </c>
      <c r="D162" s="55">
        <f t="shared" si="36"/>
        <v>1411000</v>
      </c>
      <c r="E162" s="6">
        <v>-306000</v>
      </c>
      <c r="F162" s="6">
        <f>IF('[1]113年度各學校賸餘數'!K157&lt;0,0,ROUNDDOWN('[1]113年度各學校賸餘數'!K157,-3))</f>
        <v>691000</v>
      </c>
      <c r="G162" s="6">
        <f>ROUNDDOWN('[1]113年度各學校賸餘數'!L157,-3)</f>
        <v>404000</v>
      </c>
      <c r="H162" s="6"/>
      <c r="I162" s="6">
        <f>'用途別(概算)'!AT160</f>
        <v>28140000</v>
      </c>
      <c r="J162" s="6">
        <f>'用途別(概算)'!AS160</f>
        <v>15000</v>
      </c>
      <c r="K162" s="6">
        <f t="shared" si="37"/>
        <v>28559000</v>
      </c>
      <c r="L162" s="6">
        <f t="shared" si="38"/>
        <v>27449000</v>
      </c>
      <c r="M162" s="6">
        <f t="shared" si="39"/>
        <v>27464000</v>
      </c>
      <c r="N162" s="6">
        <f t="shared" si="42"/>
        <v>-1095000</v>
      </c>
      <c r="O162" s="56">
        <f t="shared" si="43"/>
        <v>1105000</v>
      </c>
      <c r="P162" s="6">
        <f t="shared" si="40"/>
        <v>10000</v>
      </c>
      <c r="Q162" s="5" t="str">
        <f t="shared" si="41"/>
        <v/>
      </c>
      <c r="R162" s="6">
        <v>28140000</v>
      </c>
      <c r="S162" s="6">
        <f t="shared" si="32"/>
        <v>0</v>
      </c>
      <c r="T162" s="7">
        <v>28559000</v>
      </c>
      <c r="U162" s="6">
        <f t="shared" si="33"/>
        <v>0</v>
      </c>
      <c r="V162" s="7">
        <v>27449000</v>
      </c>
      <c r="W162" s="6">
        <f t="shared" si="34"/>
        <v>0</v>
      </c>
      <c r="X162" s="7">
        <v>27464000</v>
      </c>
      <c r="Y162" s="6">
        <f t="shared" si="35"/>
        <v>0</v>
      </c>
      <c r="Z162" s="1"/>
      <c r="AA162" s="1"/>
    </row>
    <row r="163" spans="1:27" s="75" customFormat="1" hidden="1" x14ac:dyDescent="0.25">
      <c r="A163" s="77" t="s">
        <v>346</v>
      </c>
      <c r="B163" s="73" t="s">
        <v>347</v>
      </c>
      <c r="C163" s="54">
        <f>VLOOKUP(A163,'[1]113年期末基金餘額(決算)'!$V$15:$W$351,2,FALSE)</f>
        <v>4094322</v>
      </c>
      <c r="D163" s="55">
        <f t="shared" si="36"/>
        <v>4094000</v>
      </c>
      <c r="E163" s="6">
        <v>-3066000</v>
      </c>
      <c r="F163" s="6">
        <f>IF('[1]113年度各學校賸餘數'!K158&lt;0,0,ROUNDDOWN('[1]113年度各學校賸餘數'!K158,-3))</f>
        <v>608000</v>
      </c>
      <c r="G163" s="6">
        <f>ROUNDDOWN('[1]113年度各學校賸餘數'!L158,-3)</f>
        <v>300000</v>
      </c>
      <c r="H163" s="6"/>
      <c r="I163" s="6">
        <f>'用途別(概算)'!AT161</f>
        <v>26423000</v>
      </c>
      <c r="J163" s="6">
        <f>'用途別(概算)'!AS161</f>
        <v>0</v>
      </c>
      <c r="K163" s="6">
        <f t="shared" si="37"/>
        <v>26723000</v>
      </c>
      <c r="L163" s="6">
        <f t="shared" si="38"/>
        <v>25815000</v>
      </c>
      <c r="M163" s="6">
        <f t="shared" si="39"/>
        <v>25815000</v>
      </c>
      <c r="N163" s="6">
        <f t="shared" si="42"/>
        <v>-908000</v>
      </c>
      <c r="O163" s="56">
        <f t="shared" si="43"/>
        <v>1028000</v>
      </c>
      <c r="P163" s="6">
        <f t="shared" si="40"/>
        <v>120000</v>
      </c>
      <c r="Q163" s="5" t="str">
        <f t="shared" si="41"/>
        <v/>
      </c>
      <c r="R163" s="6">
        <v>26423000</v>
      </c>
      <c r="S163" s="6">
        <f t="shared" si="32"/>
        <v>0</v>
      </c>
      <c r="T163" s="7">
        <v>26723000</v>
      </c>
      <c r="U163" s="6">
        <f t="shared" si="33"/>
        <v>0</v>
      </c>
      <c r="V163" s="7">
        <v>25815000</v>
      </c>
      <c r="W163" s="6">
        <f t="shared" si="34"/>
        <v>0</v>
      </c>
      <c r="X163" s="7">
        <v>25815000</v>
      </c>
      <c r="Y163" s="6">
        <f t="shared" si="35"/>
        <v>0</v>
      </c>
      <c r="Z163" s="1"/>
      <c r="AA163" s="1"/>
    </row>
    <row r="164" spans="1:27" s="75" customFormat="1" hidden="1" x14ac:dyDescent="0.25">
      <c r="A164" s="77" t="s">
        <v>348</v>
      </c>
      <c r="B164" s="73" t="s">
        <v>349</v>
      </c>
      <c r="C164" s="54">
        <f>VLOOKUP(A164,'[1]113年期末基金餘額(決算)'!$V$15:$W$351,2,FALSE)</f>
        <v>670638</v>
      </c>
      <c r="D164" s="55">
        <f t="shared" si="36"/>
        <v>671000</v>
      </c>
      <c r="E164" s="6">
        <v>-554000</v>
      </c>
      <c r="F164" s="6">
        <f>IF('[1]113年度各學校賸餘數'!K159&lt;0,0,ROUNDDOWN('[1]113年度各學校賸餘數'!K159,-3))</f>
        <v>20000</v>
      </c>
      <c r="G164" s="6">
        <f>ROUNDDOWN('[1]113年度各學校賸餘數'!L159,-3)</f>
        <v>11000</v>
      </c>
      <c r="H164" s="6"/>
      <c r="I164" s="6">
        <f>'用途別(概算)'!AT162</f>
        <v>24380000</v>
      </c>
      <c r="J164" s="6">
        <f>'用途別(概算)'!AS162</f>
        <v>3000</v>
      </c>
      <c r="K164" s="6">
        <f t="shared" si="37"/>
        <v>24394000</v>
      </c>
      <c r="L164" s="6">
        <f t="shared" si="38"/>
        <v>24360000</v>
      </c>
      <c r="M164" s="6">
        <f t="shared" si="39"/>
        <v>24363000</v>
      </c>
      <c r="N164" s="6">
        <f t="shared" si="42"/>
        <v>-31000</v>
      </c>
      <c r="O164" s="56">
        <f t="shared" si="43"/>
        <v>117000</v>
      </c>
      <c r="P164" s="6">
        <f t="shared" si="40"/>
        <v>86000</v>
      </c>
      <c r="Q164" s="5" t="str">
        <f t="shared" si="41"/>
        <v/>
      </c>
      <c r="R164" s="6">
        <v>24380000</v>
      </c>
      <c r="S164" s="6">
        <f t="shared" si="32"/>
        <v>0</v>
      </c>
      <c r="T164" s="7">
        <v>24394000</v>
      </c>
      <c r="U164" s="6">
        <f t="shared" si="33"/>
        <v>0</v>
      </c>
      <c r="V164" s="7">
        <v>24360000</v>
      </c>
      <c r="W164" s="6">
        <f t="shared" si="34"/>
        <v>0</v>
      </c>
      <c r="X164" s="7">
        <v>24363000</v>
      </c>
      <c r="Y164" s="6">
        <f t="shared" si="35"/>
        <v>0</v>
      </c>
      <c r="Z164" s="1"/>
      <c r="AA164" s="1"/>
    </row>
    <row r="165" spans="1:27" s="75" customFormat="1" hidden="1" x14ac:dyDescent="0.25">
      <c r="A165" s="78" t="s">
        <v>350</v>
      </c>
      <c r="B165" s="73" t="s">
        <v>351</v>
      </c>
      <c r="C165" s="54">
        <f>VLOOKUP(A165,'[1]113年期末基金餘額(決算)'!$V$15:$W$351,2,FALSE)</f>
        <v>3520833</v>
      </c>
      <c r="D165" s="55">
        <f t="shared" si="36"/>
        <v>3521000</v>
      </c>
      <c r="E165" s="6">
        <v>-1576000</v>
      </c>
      <c r="F165" s="6">
        <f>IF('[1]113年度各學校賸餘數'!K160&lt;0,0,ROUNDDOWN('[1]113年度各學校賸餘數'!K160,-3))</f>
        <v>568000</v>
      </c>
      <c r="G165" s="6">
        <f>ROUNDDOWN('[1]113年度各學校賸餘數'!L160,-3)</f>
        <v>1369000</v>
      </c>
      <c r="H165" s="6"/>
      <c r="I165" s="6">
        <f>'用途別(概算)'!AT163</f>
        <v>24080000</v>
      </c>
      <c r="J165" s="6">
        <f>'用途別(概算)'!AS163</f>
        <v>0</v>
      </c>
      <c r="K165" s="6">
        <f t="shared" si="37"/>
        <v>25449000</v>
      </c>
      <c r="L165" s="6">
        <f t="shared" si="38"/>
        <v>23512000</v>
      </c>
      <c r="M165" s="6">
        <f t="shared" si="39"/>
        <v>23512000</v>
      </c>
      <c r="N165" s="6">
        <f t="shared" si="42"/>
        <v>-1937000</v>
      </c>
      <c r="O165" s="56">
        <f t="shared" si="43"/>
        <v>1945000</v>
      </c>
      <c r="P165" s="6">
        <f t="shared" si="40"/>
        <v>8000</v>
      </c>
      <c r="Q165" s="5" t="str">
        <f t="shared" si="41"/>
        <v/>
      </c>
      <c r="R165" s="6">
        <v>24080000</v>
      </c>
      <c r="S165" s="6">
        <f t="shared" si="32"/>
        <v>0</v>
      </c>
      <c r="T165" s="7">
        <v>25449000</v>
      </c>
      <c r="U165" s="6">
        <f t="shared" si="33"/>
        <v>0</v>
      </c>
      <c r="V165" s="7">
        <v>23512000</v>
      </c>
      <c r="W165" s="6">
        <f t="shared" si="34"/>
        <v>0</v>
      </c>
      <c r="X165" s="7">
        <v>23512000</v>
      </c>
      <c r="Y165" s="6">
        <f t="shared" si="35"/>
        <v>0</v>
      </c>
      <c r="Z165" s="1"/>
      <c r="AA165" s="1"/>
    </row>
    <row r="166" spans="1:27" s="75" customFormat="1" hidden="1" x14ac:dyDescent="0.25">
      <c r="A166" s="77" t="s">
        <v>352</v>
      </c>
      <c r="B166" s="73" t="s">
        <v>353</v>
      </c>
      <c r="C166" s="54">
        <f>VLOOKUP(A166,'[1]113年期末基金餘額(決算)'!$V$15:$W$351,2,FALSE)</f>
        <v>6145060</v>
      </c>
      <c r="D166" s="55">
        <f t="shared" si="36"/>
        <v>6145000</v>
      </c>
      <c r="E166" s="6">
        <v>-2745000</v>
      </c>
      <c r="F166" s="6">
        <f>IF('[1]113年度各學校賸餘數'!K161&lt;0,0,ROUNDDOWN('[1]113年度各學校賸餘數'!K161,-3))</f>
        <v>2650000</v>
      </c>
      <c r="G166" s="6">
        <f>ROUNDDOWN('[1]113年度各學校賸餘數'!L161,-3)</f>
        <v>249000</v>
      </c>
      <c r="H166" s="6"/>
      <c r="I166" s="6">
        <f>'用途別(概算)'!AT164</f>
        <v>22320000</v>
      </c>
      <c r="J166" s="6">
        <f>'用途別(概算)'!AS164</f>
        <v>0</v>
      </c>
      <c r="K166" s="6">
        <f t="shared" si="37"/>
        <v>22569000</v>
      </c>
      <c r="L166" s="6">
        <f t="shared" si="38"/>
        <v>19670000</v>
      </c>
      <c r="M166" s="6">
        <f t="shared" si="39"/>
        <v>19670000</v>
      </c>
      <c r="N166" s="6">
        <f t="shared" si="42"/>
        <v>-2899000</v>
      </c>
      <c r="O166" s="56">
        <f t="shared" si="43"/>
        <v>3400000</v>
      </c>
      <c r="P166" s="6">
        <f t="shared" si="40"/>
        <v>501000</v>
      </c>
      <c r="Q166" s="5" t="str">
        <f t="shared" si="41"/>
        <v/>
      </c>
      <c r="R166" s="6">
        <v>22320000</v>
      </c>
      <c r="S166" s="6">
        <f t="shared" si="32"/>
        <v>0</v>
      </c>
      <c r="T166" s="7">
        <v>22569000</v>
      </c>
      <c r="U166" s="6">
        <f t="shared" si="33"/>
        <v>0</v>
      </c>
      <c r="V166" s="7">
        <v>19670000</v>
      </c>
      <c r="W166" s="6">
        <f t="shared" si="34"/>
        <v>0</v>
      </c>
      <c r="X166" s="7">
        <v>19670000</v>
      </c>
      <c r="Y166" s="6">
        <f t="shared" si="35"/>
        <v>0</v>
      </c>
      <c r="Z166" s="1"/>
      <c r="AA166" s="1"/>
    </row>
    <row r="167" spans="1:27" s="75" customFormat="1" hidden="1" x14ac:dyDescent="0.25">
      <c r="A167" s="77" t="s">
        <v>354</v>
      </c>
      <c r="B167" s="73" t="s">
        <v>355</v>
      </c>
      <c r="C167" s="54">
        <f>VLOOKUP(A167,'[1]113年期末基金餘額(決算)'!$V$15:$W$351,2,FALSE)</f>
        <v>7415545</v>
      </c>
      <c r="D167" s="55">
        <f t="shared" si="36"/>
        <v>7416000</v>
      </c>
      <c r="E167" s="6">
        <v>-3129000</v>
      </c>
      <c r="F167" s="6">
        <f>IF('[1]113年度各學校賸餘數'!K162&lt;0,0,ROUNDDOWN('[1]113年度各學校賸餘數'!K162,-3))</f>
        <v>3375000</v>
      </c>
      <c r="G167" s="6">
        <f>ROUNDDOWN('[1]113年度各學校賸餘數'!L162,-3)</f>
        <v>721000</v>
      </c>
      <c r="H167" s="6"/>
      <c r="I167" s="6">
        <f>'用途別(概算)'!AT165</f>
        <v>24777000</v>
      </c>
      <c r="J167" s="6">
        <f>'用途別(概算)'!AS165</f>
        <v>0</v>
      </c>
      <c r="K167" s="6">
        <f t="shared" si="37"/>
        <v>25498000</v>
      </c>
      <c r="L167" s="6">
        <f t="shared" si="38"/>
        <v>21402000</v>
      </c>
      <c r="M167" s="6">
        <f t="shared" si="39"/>
        <v>21402000</v>
      </c>
      <c r="N167" s="6">
        <f t="shared" si="42"/>
        <v>-4096000</v>
      </c>
      <c r="O167" s="56">
        <f t="shared" si="43"/>
        <v>4287000</v>
      </c>
      <c r="P167" s="6">
        <f t="shared" si="40"/>
        <v>191000</v>
      </c>
      <c r="Q167" s="5" t="str">
        <f t="shared" si="41"/>
        <v/>
      </c>
      <c r="R167" s="6">
        <v>24777000</v>
      </c>
      <c r="S167" s="6">
        <f t="shared" si="32"/>
        <v>0</v>
      </c>
      <c r="T167" s="7">
        <v>25498000</v>
      </c>
      <c r="U167" s="6">
        <f t="shared" si="33"/>
        <v>0</v>
      </c>
      <c r="V167" s="7">
        <v>21402000</v>
      </c>
      <c r="W167" s="6">
        <f t="shared" si="34"/>
        <v>0</v>
      </c>
      <c r="X167" s="7">
        <v>21402000</v>
      </c>
      <c r="Y167" s="6">
        <f t="shared" si="35"/>
        <v>0</v>
      </c>
      <c r="Z167" s="1"/>
      <c r="AA167" s="1"/>
    </row>
    <row r="168" spans="1:27" s="75" customFormat="1" hidden="1" x14ac:dyDescent="0.25">
      <c r="A168" s="77" t="s">
        <v>356</v>
      </c>
      <c r="B168" s="73" t="s">
        <v>357</v>
      </c>
      <c r="C168" s="54">
        <f>VLOOKUP(A168,'[1]113年期末基金餘額(決算)'!$V$15:$W$351,2,FALSE)</f>
        <v>1742175</v>
      </c>
      <c r="D168" s="55">
        <f t="shared" si="36"/>
        <v>1742000</v>
      </c>
      <c r="E168" s="6">
        <v>-674000</v>
      </c>
      <c r="F168" s="6">
        <f>IF('[1]113年度各學校賸餘數'!K163&lt;0,0,ROUNDDOWN('[1]113年度各學校賸餘數'!K163,-3))</f>
        <v>839000</v>
      </c>
      <c r="G168" s="6">
        <f>ROUNDDOWN('[1]113年度各學校賸餘數'!L163,-3)</f>
        <v>208000</v>
      </c>
      <c r="H168" s="6"/>
      <c r="I168" s="6">
        <f>'用途別(概算)'!AT166</f>
        <v>22409000</v>
      </c>
      <c r="J168" s="6">
        <f>'用途別(概算)'!AS166</f>
        <v>0</v>
      </c>
      <c r="K168" s="6">
        <f t="shared" si="37"/>
        <v>22617000</v>
      </c>
      <c r="L168" s="6">
        <f t="shared" si="38"/>
        <v>21570000</v>
      </c>
      <c r="M168" s="6">
        <f t="shared" si="39"/>
        <v>21570000</v>
      </c>
      <c r="N168" s="6">
        <f t="shared" si="42"/>
        <v>-1047000</v>
      </c>
      <c r="O168" s="56">
        <f t="shared" si="43"/>
        <v>1068000</v>
      </c>
      <c r="P168" s="6">
        <f t="shared" si="40"/>
        <v>21000</v>
      </c>
      <c r="Q168" s="5" t="str">
        <f t="shared" si="41"/>
        <v/>
      </c>
      <c r="R168" s="6">
        <v>22409000</v>
      </c>
      <c r="S168" s="6">
        <f t="shared" si="32"/>
        <v>0</v>
      </c>
      <c r="T168" s="7">
        <v>22617000</v>
      </c>
      <c r="U168" s="6">
        <f t="shared" si="33"/>
        <v>0</v>
      </c>
      <c r="V168" s="7">
        <v>21570000</v>
      </c>
      <c r="W168" s="6">
        <f t="shared" si="34"/>
        <v>0</v>
      </c>
      <c r="X168" s="7">
        <v>21570000</v>
      </c>
      <c r="Y168" s="6">
        <f t="shared" si="35"/>
        <v>0</v>
      </c>
      <c r="Z168" s="1"/>
      <c r="AA168" s="1"/>
    </row>
    <row r="169" spans="1:27" s="75" customFormat="1" hidden="1" x14ac:dyDescent="0.25">
      <c r="A169" s="77" t="s">
        <v>358</v>
      </c>
      <c r="B169" s="73" t="s">
        <v>359</v>
      </c>
      <c r="C169" s="54">
        <f>VLOOKUP(A169,'[1]113年期末基金餘額(決算)'!$V$15:$W$351,2,FALSE)</f>
        <v>3085527</v>
      </c>
      <c r="D169" s="55">
        <f t="shared" si="36"/>
        <v>3086000</v>
      </c>
      <c r="E169" s="6">
        <v>-1167000</v>
      </c>
      <c r="F169" s="6">
        <f>IF('[1]113年度各學校賸餘數'!K164&lt;0,0,ROUNDDOWN('[1]113年度各學校賸餘數'!K164,-3))</f>
        <v>1258000</v>
      </c>
      <c r="G169" s="6">
        <f>ROUNDDOWN('[1]113年度各學校賸餘數'!L164,-3)</f>
        <v>454000</v>
      </c>
      <c r="H169" s="6"/>
      <c r="I169" s="6">
        <f>'用途別(概算)'!AT167</f>
        <v>24843000</v>
      </c>
      <c r="J169" s="6">
        <f>'用途別(概算)'!AS167</f>
        <v>0</v>
      </c>
      <c r="K169" s="6">
        <f t="shared" si="37"/>
        <v>25297000</v>
      </c>
      <c r="L169" s="6">
        <f t="shared" si="38"/>
        <v>23585000</v>
      </c>
      <c r="M169" s="6">
        <f t="shared" si="39"/>
        <v>23585000</v>
      </c>
      <c r="N169" s="6">
        <f t="shared" si="42"/>
        <v>-1712000</v>
      </c>
      <c r="O169" s="56">
        <f t="shared" si="43"/>
        <v>1919000</v>
      </c>
      <c r="P169" s="6">
        <f t="shared" si="40"/>
        <v>207000</v>
      </c>
      <c r="Q169" s="5" t="str">
        <f t="shared" si="41"/>
        <v/>
      </c>
      <c r="R169" s="6">
        <v>24843000</v>
      </c>
      <c r="S169" s="6">
        <f t="shared" si="32"/>
        <v>0</v>
      </c>
      <c r="T169" s="7">
        <v>25297000</v>
      </c>
      <c r="U169" s="6">
        <f t="shared" si="33"/>
        <v>0</v>
      </c>
      <c r="V169" s="7">
        <v>23585000</v>
      </c>
      <c r="W169" s="6">
        <f t="shared" si="34"/>
        <v>0</v>
      </c>
      <c r="X169" s="7">
        <v>23585000</v>
      </c>
      <c r="Y169" s="6">
        <f t="shared" si="35"/>
        <v>0</v>
      </c>
      <c r="Z169" s="1"/>
      <c r="AA169" s="1"/>
    </row>
    <row r="170" spans="1:27" s="75" customFormat="1" hidden="1" x14ac:dyDescent="0.25">
      <c r="A170" s="77" t="s">
        <v>360</v>
      </c>
      <c r="B170" s="73" t="s">
        <v>361</v>
      </c>
      <c r="C170" s="54">
        <f>VLOOKUP(A170,'[1]113年期末基金餘額(決算)'!$V$15:$W$351,2,FALSE)</f>
        <v>3984884</v>
      </c>
      <c r="D170" s="55">
        <f t="shared" si="36"/>
        <v>3985000</v>
      </c>
      <c r="E170" s="6">
        <v>-1740000</v>
      </c>
      <c r="F170" s="6">
        <f>IF('[1]113年度各學校賸餘數'!K165&lt;0,0,ROUNDDOWN('[1]113年度各學校賸餘數'!K165,-3))</f>
        <v>1893000</v>
      </c>
      <c r="G170" s="6">
        <f>ROUNDDOWN('[1]113年度各學校賸餘數'!L165,-3)</f>
        <v>242000</v>
      </c>
      <c r="H170" s="6"/>
      <c r="I170" s="6">
        <f>'用途別(概算)'!AT168</f>
        <v>24453000</v>
      </c>
      <c r="J170" s="6">
        <f>'用途別(概算)'!AS168</f>
        <v>0</v>
      </c>
      <c r="K170" s="6">
        <f t="shared" si="37"/>
        <v>24695000</v>
      </c>
      <c r="L170" s="6">
        <f t="shared" si="38"/>
        <v>22560000</v>
      </c>
      <c r="M170" s="6">
        <f t="shared" si="39"/>
        <v>22560000</v>
      </c>
      <c r="N170" s="6">
        <f t="shared" si="42"/>
        <v>-2135000</v>
      </c>
      <c r="O170" s="56">
        <f t="shared" si="43"/>
        <v>2245000</v>
      </c>
      <c r="P170" s="6">
        <f t="shared" si="40"/>
        <v>110000</v>
      </c>
      <c r="Q170" s="5" t="str">
        <f t="shared" si="41"/>
        <v/>
      </c>
      <c r="R170" s="6">
        <v>24453000</v>
      </c>
      <c r="S170" s="6">
        <f t="shared" ref="S170:S179" si="44">I170-R170</f>
        <v>0</v>
      </c>
      <c r="T170" s="7">
        <v>24695000</v>
      </c>
      <c r="U170" s="6">
        <f t="shared" si="33"/>
        <v>0</v>
      </c>
      <c r="V170" s="7">
        <v>22560000</v>
      </c>
      <c r="W170" s="6">
        <f t="shared" si="34"/>
        <v>0</v>
      </c>
      <c r="X170" s="7">
        <v>22560000</v>
      </c>
      <c r="Y170" s="6">
        <f t="shared" si="35"/>
        <v>0</v>
      </c>
      <c r="Z170" s="1"/>
      <c r="AA170" s="1"/>
    </row>
    <row r="171" spans="1:27" s="75" customFormat="1" hidden="1" x14ac:dyDescent="0.25">
      <c r="A171" s="77" t="s">
        <v>362</v>
      </c>
      <c r="B171" s="73" t="s">
        <v>363</v>
      </c>
      <c r="C171" s="54">
        <f>VLOOKUP(A171,'[1]113年期末基金餘額(決算)'!$V$15:$W$351,2,FALSE)</f>
        <v>4445628</v>
      </c>
      <c r="D171" s="55">
        <f t="shared" si="36"/>
        <v>4446000</v>
      </c>
      <c r="E171" s="6">
        <v>-2499000</v>
      </c>
      <c r="F171" s="6">
        <f>IF('[1]113年度各學校賸餘數'!K166&lt;0,0,ROUNDDOWN('[1]113年度各學校賸餘數'!K166,-3))</f>
        <v>1446000</v>
      </c>
      <c r="G171" s="6">
        <f>ROUNDDOWN('[1]113年度各學校賸餘數'!L166,-3)</f>
        <v>0</v>
      </c>
      <c r="H171" s="6"/>
      <c r="I171" s="6">
        <f>'用途別(概算)'!AT169</f>
        <v>28688000</v>
      </c>
      <c r="J171" s="6">
        <f>'用途別(概算)'!AS169</f>
        <v>0</v>
      </c>
      <c r="K171" s="6">
        <f t="shared" si="37"/>
        <v>28688000</v>
      </c>
      <c r="L171" s="6">
        <f t="shared" si="38"/>
        <v>27242000</v>
      </c>
      <c r="M171" s="6">
        <f t="shared" si="39"/>
        <v>27242000</v>
      </c>
      <c r="N171" s="6">
        <f t="shared" si="42"/>
        <v>-1446000</v>
      </c>
      <c r="O171" s="56">
        <f t="shared" si="43"/>
        <v>1947000</v>
      </c>
      <c r="P171" s="6">
        <f t="shared" si="40"/>
        <v>501000</v>
      </c>
      <c r="Q171" s="5" t="str">
        <f t="shared" si="41"/>
        <v/>
      </c>
      <c r="R171" s="6">
        <v>28688000</v>
      </c>
      <c r="S171" s="6">
        <f t="shared" si="44"/>
        <v>0</v>
      </c>
      <c r="T171" s="7">
        <v>28688000</v>
      </c>
      <c r="U171" s="6">
        <f t="shared" si="33"/>
        <v>0</v>
      </c>
      <c r="V171" s="7">
        <v>27242000</v>
      </c>
      <c r="W171" s="6">
        <f t="shared" si="34"/>
        <v>0</v>
      </c>
      <c r="X171" s="7">
        <v>27242000</v>
      </c>
      <c r="Y171" s="6">
        <f t="shared" si="35"/>
        <v>0</v>
      </c>
      <c r="Z171" s="1"/>
      <c r="AA171" s="1"/>
    </row>
    <row r="172" spans="1:27" s="75" customFormat="1" hidden="1" x14ac:dyDescent="0.25">
      <c r="A172" s="74" t="s">
        <v>364</v>
      </c>
      <c r="B172" s="73" t="s">
        <v>365</v>
      </c>
      <c r="C172" s="54">
        <f>VLOOKUP(A172,'[1]113年期末基金餘額(決算)'!$V$15:$W$351,2,FALSE)</f>
        <v>2095687</v>
      </c>
      <c r="D172" s="55">
        <f t="shared" si="36"/>
        <v>2096000</v>
      </c>
      <c r="E172" s="6">
        <v>-821000</v>
      </c>
      <c r="F172" s="6">
        <f>IF('[1]113年度各學校賸餘數'!K167&lt;0,0,ROUNDDOWN('[1]113年度各學校賸餘數'!K167,-3))</f>
        <v>158000</v>
      </c>
      <c r="G172" s="6">
        <f>ROUNDDOWN('[1]113年度各學校賸餘數'!L167,-3)</f>
        <v>1106000</v>
      </c>
      <c r="H172" s="6"/>
      <c r="I172" s="6">
        <f>'用途別(概算)'!AT170</f>
        <v>75415000</v>
      </c>
      <c r="J172" s="6">
        <f>'用途別(概算)'!AS170</f>
        <v>220000</v>
      </c>
      <c r="K172" s="6">
        <f t="shared" si="37"/>
        <v>76741000</v>
      </c>
      <c r="L172" s="6">
        <f t="shared" si="38"/>
        <v>75257000</v>
      </c>
      <c r="M172" s="6">
        <f t="shared" si="39"/>
        <v>75477000</v>
      </c>
      <c r="N172" s="6">
        <f t="shared" si="42"/>
        <v>-1264000</v>
      </c>
      <c r="O172" s="56">
        <f t="shared" si="43"/>
        <v>1275000</v>
      </c>
      <c r="P172" s="6">
        <f t="shared" si="40"/>
        <v>11000</v>
      </c>
      <c r="Q172" s="5" t="str">
        <f t="shared" si="41"/>
        <v/>
      </c>
      <c r="R172" s="6">
        <v>75415000</v>
      </c>
      <c r="S172" s="6">
        <f t="shared" si="44"/>
        <v>0</v>
      </c>
      <c r="T172" s="7">
        <v>76741000</v>
      </c>
      <c r="U172" s="6">
        <f t="shared" si="33"/>
        <v>0</v>
      </c>
      <c r="V172" s="7">
        <v>75257000</v>
      </c>
      <c r="W172" s="6">
        <f t="shared" si="34"/>
        <v>0</v>
      </c>
      <c r="X172" s="7">
        <v>75477000</v>
      </c>
      <c r="Y172" s="6">
        <f t="shared" si="35"/>
        <v>0</v>
      </c>
      <c r="Z172" s="1"/>
      <c r="AA172" s="1"/>
    </row>
    <row r="173" spans="1:27" s="75" customFormat="1" hidden="1" x14ac:dyDescent="0.25">
      <c r="A173" s="74" t="s">
        <v>366</v>
      </c>
      <c r="B173" s="73" t="s">
        <v>367</v>
      </c>
      <c r="C173" s="54">
        <f>VLOOKUP(A173,'[1]113年期末基金餘額(決算)'!$V$15:$W$351,2,FALSE)</f>
        <v>4097404</v>
      </c>
      <c r="D173" s="55">
        <f t="shared" si="36"/>
        <v>4097000</v>
      </c>
      <c r="E173" s="6">
        <v>-2584000</v>
      </c>
      <c r="F173" s="6">
        <f>IF('[1]113年度各學校賸餘數'!K168&lt;0,0,ROUNDDOWN('[1]113年度各學校賸餘數'!K168,-3))</f>
        <v>215000</v>
      </c>
      <c r="G173" s="6">
        <f>ROUNDDOWN('[1]113年度各學校賸餘數'!L168,-3)</f>
        <v>1283000</v>
      </c>
      <c r="H173" s="6"/>
      <c r="I173" s="6">
        <f>'用途別(概算)'!AT171</f>
        <v>73231000</v>
      </c>
      <c r="J173" s="6">
        <f>'用途別(概算)'!AS171</f>
        <v>100000</v>
      </c>
      <c r="K173" s="6">
        <f t="shared" si="37"/>
        <v>74614000</v>
      </c>
      <c r="L173" s="6">
        <f t="shared" si="38"/>
        <v>73016000</v>
      </c>
      <c r="M173" s="6">
        <f t="shared" si="39"/>
        <v>73116000</v>
      </c>
      <c r="N173" s="6">
        <f t="shared" si="42"/>
        <v>-1498000</v>
      </c>
      <c r="O173" s="56">
        <f t="shared" si="43"/>
        <v>1513000</v>
      </c>
      <c r="P173" s="6">
        <f t="shared" si="40"/>
        <v>15000</v>
      </c>
      <c r="Q173" s="5" t="str">
        <f t="shared" si="41"/>
        <v/>
      </c>
      <c r="R173" s="6">
        <v>73231000</v>
      </c>
      <c r="S173" s="6">
        <f t="shared" si="44"/>
        <v>0</v>
      </c>
      <c r="T173" s="7">
        <v>74614000</v>
      </c>
      <c r="U173" s="6">
        <f t="shared" si="33"/>
        <v>0</v>
      </c>
      <c r="V173" s="7">
        <v>73016000</v>
      </c>
      <c r="W173" s="6">
        <f t="shared" si="34"/>
        <v>0</v>
      </c>
      <c r="X173" s="7">
        <v>73116000</v>
      </c>
      <c r="Y173" s="6">
        <f t="shared" si="35"/>
        <v>0</v>
      </c>
      <c r="Z173" s="1"/>
      <c r="AA173" s="1"/>
    </row>
    <row r="174" spans="1:27" s="75" customFormat="1" hidden="1" x14ac:dyDescent="0.25">
      <c r="A174" s="74" t="s">
        <v>368</v>
      </c>
      <c r="B174" s="73" t="s">
        <v>369</v>
      </c>
      <c r="C174" s="54">
        <f>VLOOKUP(A174,'[1]113年期末基金餘額(決算)'!$V$15:$W$351,2,FALSE)</f>
        <v>1142740</v>
      </c>
      <c r="D174" s="55">
        <f t="shared" si="36"/>
        <v>1143000</v>
      </c>
      <c r="E174" s="6">
        <v>-492000</v>
      </c>
      <c r="F174" s="6">
        <f>IF('[1]113年度各學校賸餘數'!K169&lt;0,0,ROUNDDOWN('[1]113年度各學校賸餘數'!K169,-3))</f>
        <v>5000</v>
      </c>
      <c r="G174" s="6">
        <f>ROUNDDOWN('[1]113年度各學校賸餘數'!L169,-3)</f>
        <v>558000</v>
      </c>
      <c r="H174" s="6"/>
      <c r="I174" s="6">
        <f>'用途別(概算)'!AT172</f>
        <v>72499000</v>
      </c>
      <c r="J174" s="6">
        <f>'用途別(概算)'!AS172</f>
        <v>10000</v>
      </c>
      <c r="K174" s="6">
        <f t="shared" si="37"/>
        <v>73067000</v>
      </c>
      <c r="L174" s="6">
        <f t="shared" si="38"/>
        <v>72494000</v>
      </c>
      <c r="M174" s="6">
        <f t="shared" si="39"/>
        <v>72504000</v>
      </c>
      <c r="N174" s="6">
        <f t="shared" si="42"/>
        <v>-563000</v>
      </c>
      <c r="O174" s="56">
        <f t="shared" si="43"/>
        <v>651000</v>
      </c>
      <c r="P174" s="6">
        <f t="shared" si="40"/>
        <v>88000</v>
      </c>
      <c r="Q174" s="5" t="str">
        <f t="shared" si="41"/>
        <v/>
      </c>
      <c r="R174" s="6">
        <v>72499000</v>
      </c>
      <c r="S174" s="6">
        <f t="shared" si="44"/>
        <v>0</v>
      </c>
      <c r="T174" s="7">
        <v>73067000</v>
      </c>
      <c r="U174" s="6">
        <f t="shared" si="33"/>
        <v>0</v>
      </c>
      <c r="V174" s="7">
        <v>72494000</v>
      </c>
      <c r="W174" s="6">
        <f t="shared" si="34"/>
        <v>0</v>
      </c>
      <c r="X174" s="7">
        <v>72504000</v>
      </c>
      <c r="Y174" s="6">
        <f t="shared" si="35"/>
        <v>0</v>
      </c>
      <c r="Z174" s="1"/>
      <c r="AA174" s="1"/>
    </row>
    <row r="175" spans="1:27" s="75" customFormat="1" hidden="1" x14ac:dyDescent="0.25">
      <c r="A175" s="74" t="s">
        <v>370</v>
      </c>
      <c r="B175" s="73" t="s">
        <v>371</v>
      </c>
      <c r="C175" s="54">
        <f>VLOOKUP(A175,'[1]113年期末基金餘額(決算)'!$V$15:$W$351,2,FALSE)</f>
        <v>9752653</v>
      </c>
      <c r="D175" s="55">
        <f t="shared" si="36"/>
        <v>9753000</v>
      </c>
      <c r="E175" s="6">
        <v>-6200000</v>
      </c>
      <c r="F175" s="6">
        <f>IF('[1]113年度各學校賸餘數'!K170&lt;0,0,ROUNDDOWN('[1]113年度各學校賸餘數'!K170,-3))</f>
        <v>1867000</v>
      </c>
      <c r="G175" s="6">
        <f>ROUNDDOWN('[1]113年度各學校賸餘數'!L170,-3)</f>
        <v>1514000</v>
      </c>
      <c r="H175" s="6"/>
      <c r="I175" s="6">
        <f>'用途別(概算)'!AT173</f>
        <v>59958000</v>
      </c>
      <c r="J175" s="6">
        <f>'用途別(概算)'!AS173</f>
        <v>80000</v>
      </c>
      <c r="K175" s="6">
        <f t="shared" si="37"/>
        <v>61552000</v>
      </c>
      <c r="L175" s="6">
        <f t="shared" si="38"/>
        <v>58091000</v>
      </c>
      <c r="M175" s="6">
        <f t="shared" si="39"/>
        <v>58171000</v>
      </c>
      <c r="N175" s="6">
        <f t="shared" si="42"/>
        <v>-3381000</v>
      </c>
      <c r="O175" s="56">
        <f t="shared" si="43"/>
        <v>3553000</v>
      </c>
      <c r="P175" s="6">
        <f t="shared" si="40"/>
        <v>172000</v>
      </c>
      <c r="Q175" s="5" t="str">
        <f t="shared" si="41"/>
        <v/>
      </c>
      <c r="R175" s="6">
        <v>59958000</v>
      </c>
      <c r="S175" s="6">
        <f t="shared" si="44"/>
        <v>0</v>
      </c>
      <c r="T175" s="7">
        <v>61552000</v>
      </c>
      <c r="U175" s="6">
        <f t="shared" si="33"/>
        <v>0</v>
      </c>
      <c r="V175" s="7">
        <v>58091000</v>
      </c>
      <c r="W175" s="6">
        <f t="shared" si="34"/>
        <v>0</v>
      </c>
      <c r="X175" s="7">
        <v>58171000</v>
      </c>
      <c r="Y175" s="6">
        <f t="shared" si="35"/>
        <v>0</v>
      </c>
      <c r="Z175" s="1"/>
      <c r="AA175" s="1"/>
    </row>
    <row r="176" spans="1:27" s="75" customFormat="1" hidden="1" x14ac:dyDescent="0.25">
      <c r="A176" s="74" t="s">
        <v>372</v>
      </c>
      <c r="B176" s="79" t="s">
        <v>373</v>
      </c>
      <c r="C176" s="54">
        <f>VLOOKUP(A176,'[1]113年期末基金餘額(決算)'!$V$15:$W$351,2,FALSE)</f>
        <v>2364013</v>
      </c>
      <c r="D176" s="55">
        <f t="shared" si="36"/>
        <v>2364000</v>
      </c>
      <c r="E176" s="6">
        <v>-1674000</v>
      </c>
      <c r="F176" s="6">
        <f>IF('[1]113年度各學校賸餘數'!K171&lt;0,0,ROUNDDOWN('[1]113年度各學校賸餘數'!K171,-3))</f>
        <v>306000</v>
      </c>
      <c r="G176" s="6">
        <f>ROUNDDOWN('[1]113年度各學校賸餘數'!L171,-3)</f>
        <v>289000</v>
      </c>
      <c r="H176" s="6"/>
      <c r="I176" s="6">
        <f>'用途別(概算)'!AT174</f>
        <v>49650000</v>
      </c>
      <c r="J176" s="6">
        <f>'用途別(概算)'!AS174</f>
        <v>40000</v>
      </c>
      <c r="K176" s="6">
        <f t="shared" si="37"/>
        <v>49979000</v>
      </c>
      <c r="L176" s="6">
        <f t="shared" si="38"/>
        <v>49344000</v>
      </c>
      <c r="M176" s="6">
        <f t="shared" si="39"/>
        <v>49384000</v>
      </c>
      <c r="N176" s="6">
        <f t="shared" si="42"/>
        <v>-595000</v>
      </c>
      <c r="O176" s="56">
        <f t="shared" si="43"/>
        <v>690000</v>
      </c>
      <c r="P176" s="6">
        <f t="shared" si="40"/>
        <v>95000</v>
      </c>
      <c r="Q176" s="5" t="str">
        <f t="shared" si="41"/>
        <v/>
      </c>
      <c r="R176" s="6">
        <v>49650000</v>
      </c>
      <c r="S176" s="6">
        <f t="shared" si="44"/>
        <v>0</v>
      </c>
      <c r="T176" s="7">
        <v>49979000</v>
      </c>
      <c r="U176" s="6">
        <f t="shared" si="33"/>
        <v>0</v>
      </c>
      <c r="V176" s="7">
        <v>49344000</v>
      </c>
      <c r="W176" s="6">
        <f t="shared" si="34"/>
        <v>0</v>
      </c>
      <c r="X176" s="7">
        <v>49384000</v>
      </c>
      <c r="Y176" s="6">
        <f t="shared" si="35"/>
        <v>0</v>
      </c>
      <c r="Z176" s="1"/>
      <c r="AA176" s="1"/>
    </row>
    <row r="177" spans="1:25" hidden="1" x14ac:dyDescent="0.25">
      <c r="B177" s="1" t="s">
        <v>374</v>
      </c>
      <c r="C177" s="80"/>
      <c r="D177" s="81"/>
      <c r="E177" s="80"/>
      <c r="F177" s="80"/>
      <c r="G177" s="80"/>
      <c r="H177" s="80"/>
      <c r="I177" s="80"/>
      <c r="J177" s="80"/>
      <c r="K177" s="80"/>
      <c r="L177" s="80"/>
      <c r="O177" s="82"/>
      <c r="S177" s="6">
        <f t="shared" si="44"/>
        <v>0</v>
      </c>
      <c r="U177" s="6">
        <f t="shared" si="33"/>
        <v>0</v>
      </c>
      <c r="W177" s="6">
        <f t="shared" si="34"/>
        <v>0</v>
      </c>
      <c r="Y177" s="6">
        <f t="shared" si="35"/>
        <v>0</v>
      </c>
    </row>
    <row r="178" spans="1:25" x14ac:dyDescent="0.25">
      <c r="C178" s="2"/>
      <c r="D178" s="81"/>
      <c r="E178" s="2"/>
      <c r="H178" s="2"/>
      <c r="O178" s="82"/>
      <c r="Q178" s="5" t="s">
        <v>375</v>
      </c>
      <c r="S178" s="6">
        <f>SUM(S9:S176)</f>
        <v>41166000</v>
      </c>
      <c r="U178" s="6">
        <f>SUM(U9:U176)</f>
        <v>41166000</v>
      </c>
      <c r="W178" s="6">
        <f>SUM(W9:W176)</f>
        <v>41166000</v>
      </c>
      <c r="Y178" s="6">
        <f>SUM(Y9:Y176)</f>
        <v>41166000</v>
      </c>
    </row>
    <row r="179" spans="1:25" x14ac:dyDescent="0.25">
      <c r="C179" s="2"/>
      <c r="D179" s="81"/>
      <c r="E179" s="2"/>
      <c r="H179" s="2"/>
      <c r="O179" s="82"/>
    </row>
    <row r="180" spans="1:25" x14ac:dyDescent="0.25">
      <c r="B180" s="83"/>
      <c r="C180" s="84"/>
      <c r="D180" s="85"/>
      <c r="E180" s="86">
        <v>0</v>
      </c>
      <c r="O180" s="56">
        <f>D180+E180</f>
        <v>0</v>
      </c>
    </row>
    <row r="181" spans="1:25" x14ac:dyDescent="0.25">
      <c r="A181" s="87" t="s">
        <v>376</v>
      </c>
      <c r="B181" s="88" t="s">
        <v>377</v>
      </c>
      <c r="C181" s="54">
        <f>'[1]113年期末基金餘額(決算)'!W15</f>
        <v>620324293</v>
      </c>
      <c r="D181" s="55">
        <f>ROUND(C181,-3)</f>
        <v>620324000</v>
      </c>
      <c r="E181" s="86">
        <v>-3768000</v>
      </c>
      <c r="O181" s="56">
        <f>D181+E181</f>
        <v>616556000</v>
      </c>
    </row>
    <row r="182" spans="1:25" x14ac:dyDescent="0.25">
      <c r="A182" s="87" t="s">
        <v>378</v>
      </c>
      <c r="B182" s="88" t="s">
        <v>379</v>
      </c>
      <c r="C182" s="54">
        <f>'[1]113年期末基金餘額(決算)'!W17</f>
        <v>13938277</v>
      </c>
      <c r="D182" s="55">
        <f>ROUND(C182,-3)</f>
        <v>13938000</v>
      </c>
      <c r="E182" s="86">
        <v>-498000</v>
      </c>
      <c r="O182" s="56">
        <f>D182+E182</f>
        <v>13440000</v>
      </c>
    </row>
    <row r="183" spans="1:25" x14ac:dyDescent="0.25">
      <c r="C183" s="1">
        <f>C5+C181+C182+C180</f>
        <v>1248917618</v>
      </c>
      <c r="D183" s="1">
        <f>D5+D181+D182+D180</f>
        <v>1248919000</v>
      </c>
      <c r="E183" s="1">
        <f>E5+E181+E182+E180</f>
        <v>-324020000</v>
      </c>
      <c r="O183" s="1">
        <f>O5+O181+O182+O180</f>
        <v>924899000</v>
      </c>
    </row>
    <row r="185" spans="1:25" x14ac:dyDescent="0.25">
      <c r="B185" s="1" t="s">
        <v>380</v>
      </c>
      <c r="D185" s="89"/>
      <c r="E185" s="90"/>
      <c r="F185" s="89"/>
      <c r="G185" s="89"/>
      <c r="H185" s="91"/>
      <c r="I185" s="89"/>
      <c r="J185" s="89"/>
      <c r="K185" s="89"/>
      <c r="L185" s="89"/>
      <c r="M185" s="89"/>
    </row>
    <row r="186" spans="1:25" x14ac:dyDescent="0.25">
      <c r="B186" s="1" t="s">
        <v>381</v>
      </c>
      <c r="C186" s="1">
        <f>C9+E9</f>
        <v>9001208</v>
      </c>
      <c r="D186" s="92"/>
      <c r="E186" s="92"/>
      <c r="F186" s="92"/>
      <c r="G186" s="92"/>
      <c r="H186" s="92"/>
      <c r="I186" s="92"/>
      <c r="J186" s="92"/>
      <c r="K186" s="92"/>
      <c r="L186" s="92"/>
      <c r="M186" s="92"/>
    </row>
    <row r="187" spans="1:25" x14ac:dyDescent="0.25">
      <c r="B187" s="1" t="s">
        <v>382</v>
      </c>
      <c r="C187" s="1">
        <f>SUM(C10:C40,E10:E40)</f>
        <v>62977648</v>
      </c>
      <c r="D187" s="92"/>
      <c r="E187" s="92"/>
      <c r="F187" s="92"/>
      <c r="G187" s="92"/>
      <c r="H187" s="92"/>
      <c r="I187" s="92"/>
      <c r="J187" s="92"/>
    </row>
    <row r="188" spans="1:25" x14ac:dyDescent="0.25">
      <c r="B188" s="1" t="s">
        <v>383</v>
      </c>
      <c r="C188" s="1">
        <f>SUM(C41:C176,E41:E176)</f>
        <v>222922192</v>
      </c>
    </row>
  </sheetData>
  <sheetProtection selectLockedCells="1" selectUnlockedCells="1"/>
  <autoFilter ref="A1:AA178">
    <filterColumn colId="24">
      <filters blank="1">
        <filter val="(1,583,000)"/>
        <filter val="(1,586,000)"/>
        <filter val="(2,376,000)"/>
        <filter val="(2,500,000)"/>
        <filter val="(3,082,000)"/>
        <filter val="1,438,000"/>
        <filter val="1,868,000"/>
        <filter val="12,142,000"/>
        <filter val="2,802,000"/>
        <filter val="2,879,000"/>
        <filter val="3,148,000"/>
        <filter val="3,736,000"/>
        <filter val="39,298,000"/>
        <filter val="41,166,000"/>
        <filter val="5,602,000"/>
        <filter val="6,538,000"/>
        <filter val="934,000"/>
        <filter val="應調增(減)_x000a_金額"/>
      </filters>
    </filterColumn>
  </autoFilter>
  <mergeCells count="32">
    <mergeCell ref="A8:B8"/>
    <mergeCell ref="Z13:Z14"/>
    <mergeCell ref="D186:M186"/>
    <mergeCell ref="D187:J187"/>
    <mergeCell ref="T3:T4"/>
    <mergeCell ref="V3:V4"/>
    <mergeCell ref="X3:X4"/>
    <mergeCell ref="A5:B5"/>
    <mergeCell ref="A6:B6"/>
    <mergeCell ref="A7:B7"/>
    <mergeCell ref="L3:L4"/>
    <mergeCell ref="M3:M4"/>
    <mergeCell ref="N3:N4"/>
    <mergeCell ref="O3:O4"/>
    <mergeCell ref="P3:P4"/>
    <mergeCell ref="R3:R4"/>
    <mergeCell ref="F3:F4"/>
    <mergeCell ref="G3:G4"/>
    <mergeCell ref="H3:H4"/>
    <mergeCell ref="I3:I4"/>
    <mergeCell ref="J3:J4"/>
    <mergeCell ref="K3:K4"/>
    <mergeCell ref="A2:B2"/>
    <mergeCell ref="S2:S4"/>
    <mergeCell ref="U2:U4"/>
    <mergeCell ref="W2:W4"/>
    <mergeCell ref="Y2:Y4"/>
    <mergeCell ref="A3:A4"/>
    <mergeCell ref="B3:B4"/>
    <mergeCell ref="C3:C4"/>
    <mergeCell ref="D3:D4"/>
    <mergeCell ref="E3:E4"/>
  </mergeCells>
  <phoneticPr fontId="3" type="noConversion"/>
  <conditionalFormatting sqref="P9:P176">
    <cfRule type="cellIs" dxfId="0" priority="1" stopIfTrue="1" operator="lessThan">
      <formula>0</formula>
    </cfRule>
  </conditionalFormatting>
  <printOptions horizontalCentered="1"/>
  <pageMargins left="0.15748031496062992" right="0.19685039370078741" top="0.47244094488188981" bottom="0.31496062992125984" header="0.15748031496062992" footer="0.19685039370078741"/>
  <pageSetup paperSize="9" scale="32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T175"/>
  <sheetViews>
    <sheetView view="pageBreakPreview" zoomScale="85" zoomScaleNormal="100" zoomScaleSheetLayoutView="85" workbookViewId="0">
      <pane xSplit="2" ySplit="3" topLeftCell="C4" activePane="bottomRight" state="frozen"/>
      <selection activeCell="S13" sqref="S13"/>
      <selection pane="topRight" activeCell="S13" sqref="S13"/>
      <selection pane="bottomLeft" activeCell="S13" sqref="S13"/>
      <selection pane="bottomRight" activeCell="S13" sqref="S13"/>
    </sheetView>
  </sheetViews>
  <sheetFormatPr defaultColWidth="12.5" defaultRowHeight="16.5" x14ac:dyDescent="0.25"/>
  <cols>
    <col min="1" max="1" width="7.125" style="2" customWidth="1"/>
    <col min="2" max="2" width="23.875" style="2" bestFit="1" customWidth="1"/>
    <col min="3" max="3" width="16.5" style="2" customWidth="1"/>
    <col min="4" max="5" width="15.375" style="2" customWidth="1"/>
    <col min="6" max="6" width="16.5" style="2" customWidth="1"/>
    <col min="7" max="7" width="12.5" style="2" customWidth="1"/>
    <col min="8" max="8" width="14.375" style="2" customWidth="1"/>
    <col min="9" max="9" width="13.375" style="2" customWidth="1"/>
    <col min="10" max="10" width="11.25" style="2" customWidth="1"/>
    <col min="11" max="11" width="14" style="2" customWidth="1"/>
    <col min="12" max="12" width="11.25" style="2" customWidth="1"/>
    <col min="13" max="13" width="13.375" style="2" customWidth="1"/>
    <col min="14" max="14" width="11.25" style="2" customWidth="1"/>
    <col min="15" max="15" width="12.5" style="2" customWidth="1"/>
    <col min="16" max="16" width="11.375" style="2" customWidth="1"/>
    <col min="17" max="18" width="12.5" style="2" customWidth="1"/>
    <col min="19" max="20" width="10.25" style="2" customWidth="1"/>
    <col min="21" max="21" width="14.25" style="2" customWidth="1"/>
    <col min="22" max="24" width="12.5" style="2" customWidth="1"/>
    <col min="25" max="25" width="11.625" style="2" hidden="1" customWidth="1"/>
    <col min="26" max="26" width="15.375" style="2" customWidth="1"/>
    <col min="27" max="33" width="12.5" style="2" customWidth="1"/>
    <col min="34" max="34" width="13.5" style="136" customWidth="1"/>
    <col min="35" max="35" width="13.875" style="2" customWidth="1"/>
    <col min="36" max="36" width="13.75" style="2" customWidth="1"/>
    <col min="37" max="37" width="18" style="2" customWidth="1"/>
    <col min="38" max="38" width="15.625" style="2" customWidth="1"/>
    <col min="39" max="40" width="13.75" style="2" customWidth="1"/>
    <col min="41" max="41" width="17.125" style="2" customWidth="1"/>
    <col min="42" max="42" width="10.625" style="2" customWidth="1"/>
    <col min="43" max="43" width="13.5" style="2" bestFit="1" customWidth="1"/>
    <col min="44" max="44" width="16.125" style="2" customWidth="1"/>
    <col min="45" max="45" width="11.625" style="2" customWidth="1"/>
    <col min="46" max="46" width="16.125" style="2" customWidth="1"/>
    <col min="47" max="16384" width="12.5" style="2"/>
  </cols>
  <sheetData>
    <row r="1" spans="1:46" s="93" customFormat="1" ht="31.5" x14ac:dyDescent="0.25">
      <c r="C1" s="94"/>
      <c r="D1" s="94"/>
      <c r="E1" s="94"/>
      <c r="F1" s="94"/>
      <c r="G1" s="94"/>
      <c r="H1" s="94" t="s">
        <v>384</v>
      </c>
      <c r="I1" s="94" t="s">
        <v>384</v>
      </c>
      <c r="J1" s="94" t="s">
        <v>385</v>
      </c>
      <c r="K1" s="94" t="s">
        <v>386</v>
      </c>
      <c r="L1" s="95" t="s">
        <v>387</v>
      </c>
      <c r="M1" s="94" t="s">
        <v>388</v>
      </c>
      <c r="N1" s="94" t="s">
        <v>389</v>
      </c>
      <c r="O1" s="94" t="s">
        <v>390</v>
      </c>
      <c r="P1" s="94" t="s">
        <v>391</v>
      </c>
      <c r="Q1" s="94" t="s">
        <v>392</v>
      </c>
      <c r="R1" s="94" t="s">
        <v>393</v>
      </c>
      <c r="S1" s="95" t="s">
        <v>394</v>
      </c>
      <c r="T1" s="96" t="s">
        <v>395</v>
      </c>
      <c r="U1" s="94" t="s">
        <v>396</v>
      </c>
      <c r="V1" s="94"/>
      <c r="W1" s="96" t="s">
        <v>397</v>
      </c>
      <c r="X1" s="94"/>
      <c r="Y1" s="94"/>
      <c r="Z1" s="94" t="s">
        <v>398</v>
      </c>
      <c r="AA1" s="94" t="s">
        <v>399</v>
      </c>
      <c r="AB1" s="94" t="s">
        <v>400</v>
      </c>
      <c r="AC1" s="94" t="s">
        <v>401</v>
      </c>
      <c r="AD1" s="96" t="s">
        <v>402</v>
      </c>
      <c r="AE1" s="96" t="s">
        <v>403</v>
      </c>
      <c r="AF1" s="96" t="s">
        <v>404</v>
      </c>
      <c r="AG1" s="96" t="s">
        <v>405</v>
      </c>
      <c r="AH1" s="97"/>
      <c r="AI1" s="98"/>
      <c r="AJ1" s="98"/>
      <c r="AK1" s="98"/>
      <c r="AL1" s="94"/>
      <c r="AM1" s="99"/>
      <c r="AN1" s="99"/>
      <c r="AO1" s="94" t="s">
        <v>406</v>
      </c>
      <c r="AP1" s="99"/>
    </row>
    <row r="2" spans="1:46" s="113" customFormat="1" ht="126" customHeight="1" x14ac:dyDescent="0.25">
      <c r="A2" s="100" t="s">
        <v>407</v>
      </c>
      <c r="B2" s="100" t="s">
        <v>408</v>
      </c>
      <c r="C2" s="100" t="s">
        <v>409</v>
      </c>
      <c r="D2" s="100" t="s">
        <v>410</v>
      </c>
      <c r="E2" s="101" t="s">
        <v>411</v>
      </c>
      <c r="F2" s="102" t="s">
        <v>412</v>
      </c>
      <c r="G2" s="100" t="s">
        <v>413</v>
      </c>
      <c r="H2" s="100" t="s">
        <v>414</v>
      </c>
      <c r="I2" s="100" t="s">
        <v>415</v>
      </c>
      <c r="J2" s="100" t="s">
        <v>416</v>
      </c>
      <c r="K2" s="100" t="s">
        <v>417</v>
      </c>
      <c r="L2" s="100" t="s">
        <v>418</v>
      </c>
      <c r="M2" s="100" t="s">
        <v>419</v>
      </c>
      <c r="N2" s="100" t="s">
        <v>420</v>
      </c>
      <c r="O2" s="100" t="s">
        <v>421</v>
      </c>
      <c r="P2" s="100" t="s">
        <v>422</v>
      </c>
      <c r="Q2" s="100" t="s">
        <v>423</v>
      </c>
      <c r="R2" s="100" t="s">
        <v>424</v>
      </c>
      <c r="S2" s="100" t="s">
        <v>425</v>
      </c>
      <c r="T2" s="100" t="s">
        <v>426</v>
      </c>
      <c r="U2" s="100" t="s">
        <v>427</v>
      </c>
      <c r="V2" s="100" t="s">
        <v>428</v>
      </c>
      <c r="W2" s="100" t="s">
        <v>429</v>
      </c>
      <c r="X2" s="103" t="s">
        <v>430</v>
      </c>
      <c r="Y2" s="104" t="s">
        <v>431</v>
      </c>
      <c r="Z2" s="103" t="s">
        <v>432</v>
      </c>
      <c r="AA2" s="103" t="s">
        <v>433</v>
      </c>
      <c r="AB2" s="103" t="s">
        <v>434</v>
      </c>
      <c r="AC2" s="105" t="s">
        <v>435</v>
      </c>
      <c r="AD2" s="105" t="s">
        <v>436</v>
      </c>
      <c r="AE2" s="105" t="s">
        <v>437</v>
      </c>
      <c r="AF2" s="105" t="s">
        <v>438</v>
      </c>
      <c r="AG2" s="105" t="s">
        <v>439</v>
      </c>
      <c r="AH2" s="106" t="s">
        <v>440</v>
      </c>
      <c r="AI2" s="100" t="s">
        <v>441</v>
      </c>
      <c r="AJ2" s="100" t="s">
        <v>442</v>
      </c>
      <c r="AK2" s="103" t="s">
        <v>443</v>
      </c>
      <c r="AL2" s="101" t="s">
        <v>444</v>
      </c>
      <c r="AM2" s="107" t="s">
        <v>445</v>
      </c>
      <c r="AN2" s="108" t="s">
        <v>446</v>
      </c>
      <c r="AO2" s="109" t="s">
        <v>447</v>
      </c>
      <c r="AP2" s="110" t="s">
        <v>448</v>
      </c>
      <c r="AQ2" s="111" t="s">
        <v>449</v>
      </c>
      <c r="AR2" s="112" t="s">
        <v>450</v>
      </c>
      <c r="AS2" s="111" t="s">
        <v>451</v>
      </c>
      <c r="AT2" s="111" t="s">
        <v>452</v>
      </c>
    </row>
    <row r="3" spans="1:46" ht="18.399999999999999" customHeight="1" x14ac:dyDescent="0.25">
      <c r="A3" s="114" t="s">
        <v>453</v>
      </c>
      <c r="B3" s="115"/>
      <c r="C3" s="6">
        <f t="shared" ref="C3:AQ3" si="0">C4+C5+C6</f>
        <v>7140700</v>
      </c>
      <c r="D3" s="6">
        <f t="shared" si="0"/>
        <v>14726</v>
      </c>
      <c r="E3" s="6">
        <f t="shared" si="0"/>
        <v>7155426</v>
      </c>
      <c r="F3" s="6">
        <f>F4+F5+F6</f>
        <v>0</v>
      </c>
      <c r="G3" s="6">
        <f t="shared" si="0"/>
        <v>1560</v>
      </c>
      <c r="H3" s="6">
        <f t="shared" si="0"/>
        <v>37488</v>
      </c>
      <c r="I3" s="6">
        <f t="shared" si="0"/>
        <v>14746</v>
      </c>
      <c r="J3" s="6">
        <f t="shared" si="0"/>
        <v>3191</v>
      </c>
      <c r="K3" s="6">
        <f t="shared" si="0"/>
        <v>4153</v>
      </c>
      <c r="L3" s="6">
        <f t="shared" si="0"/>
        <v>4187</v>
      </c>
      <c r="M3" s="6">
        <f t="shared" si="0"/>
        <v>3507</v>
      </c>
      <c r="N3" s="6">
        <f t="shared" si="0"/>
        <v>680</v>
      </c>
      <c r="O3" s="6">
        <f t="shared" si="0"/>
        <v>28221</v>
      </c>
      <c r="P3" s="6">
        <f t="shared" si="0"/>
        <v>653</v>
      </c>
      <c r="Q3" s="6">
        <f t="shared" si="0"/>
        <v>1515</v>
      </c>
      <c r="R3" s="6">
        <f t="shared" si="0"/>
        <v>28048</v>
      </c>
      <c r="S3" s="6">
        <f t="shared" si="0"/>
        <v>884</v>
      </c>
      <c r="T3" s="6">
        <f t="shared" si="0"/>
        <v>705</v>
      </c>
      <c r="U3" s="6">
        <f t="shared" si="0"/>
        <v>416</v>
      </c>
      <c r="V3" s="6">
        <f t="shared" si="0"/>
        <v>160</v>
      </c>
      <c r="W3" s="6">
        <f t="shared" si="0"/>
        <v>5376</v>
      </c>
      <c r="X3" s="6">
        <f t="shared" si="0"/>
        <v>1020</v>
      </c>
      <c r="Y3" s="6">
        <f t="shared" si="0"/>
        <v>0</v>
      </c>
      <c r="Z3" s="6">
        <f t="shared" si="0"/>
        <v>16360</v>
      </c>
      <c r="AA3" s="6">
        <f t="shared" si="0"/>
        <v>1360</v>
      </c>
      <c r="AB3" s="6">
        <f t="shared" si="0"/>
        <v>408</v>
      </c>
      <c r="AC3" s="6">
        <f>AC4+AC5+AC6</f>
        <v>29972</v>
      </c>
      <c r="AD3" s="116">
        <f t="shared" ref="AD3:AG3" si="1">AD4+AD5+AD6</f>
        <v>21133</v>
      </c>
      <c r="AE3" s="116">
        <f t="shared" si="1"/>
        <v>1411</v>
      </c>
      <c r="AF3" s="116">
        <f t="shared" si="1"/>
        <v>52769</v>
      </c>
      <c r="AG3" s="116">
        <f t="shared" si="1"/>
        <v>21040</v>
      </c>
      <c r="AH3" s="117">
        <f t="shared" si="0"/>
        <v>3237</v>
      </c>
      <c r="AI3" s="6">
        <f t="shared" si="0"/>
        <v>132</v>
      </c>
      <c r="AJ3" s="6">
        <f t="shared" si="0"/>
        <v>160</v>
      </c>
      <c r="AK3" s="6">
        <f t="shared" si="0"/>
        <v>0</v>
      </c>
      <c r="AL3" s="6">
        <f>AL4+AL5+AL6</f>
        <v>7439918</v>
      </c>
      <c r="AM3" s="6">
        <f t="shared" si="0"/>
        <v>83322</v>
      </c>
      <c r="AN3" s="6">
        <f t="shared" si="0"/>
        <v>0</v>
      </c>
      <c r="AO3" s="116">
        <f>AO4+AO5+AO6</f>
        <v>7523240</v>
      </c>
      <c r="AP3" s="6">
        <f>AP4+AP5+AP6</f>
        <v>0</v>
      </c>
      <c r="AQ3" s="6">
        <f t="shared" si="0"/>
        <v>83408183</v>
      </c>
      <c r="AR3" s="118">
        <f>AL3*1000</f>
        <v>7439918000</v>
      </c>
      <c r="AS3" s="6">
        <f>AS4+AS5+AS6</f>
        <v>3529000</v>
      </c>
      <c r="AT3" s="118">
        <f>IF((AR3-AS3)=AT4+AT5+AT6,(AR3-AS3),"加總不合")</f>
        <v>7436389000</v>
      </c>
    </row>
    <row r="4" spans="1:46" s="124" customFormat="1" ht="18.399999999999999" customHeight="1" x14ac:dyDescent="0.25">
      <c r="A4" s="119" t="s">
        <v>454</v>
      </c>
      <c r="B4" s="120"/>
      <c r="C4" s="121">
        <f>IF(C7="",0,C7)</f>
        <v>248369</v>
      </c>
      <c r="D4" s="121">
        <f>IF(D7="",0,D7)</f>
        <v>1414</v>
      </c>
      <c r="E4" s="121">
        <f>SUM(C4:D4)</f>
        <v>249783</v>
      </c>
      <c r="F4" s="121">
        <f t="shared" ref="F4:AK4" si="2">IF(F7="",0,F7)</f>
        <v>0</v>
      </c>
      <c r="G4" s="121">
        <f t="shared" si="2"/>
        <v>54</v>
      </c>
      <c r="H4" s="121">
        <f t="shared" si="2"/>
        <v>144</v>
      </c>
      <c r="I4" s="121">
        <f t="shared" si="2"/>
        <v>389</v>
      </c>
      <c r="J4" s="121">
        <f t="shared" si="2"/>
        <v>116</v>
      </c>
      <c r="K4" s="121">
        <f t="shared" si="2"/>
        <v>0</v>
      </c>
      <c r="L4" s="121">
        <f t="shared" si="2"/>
        <v>62</v>
      </c>
      <c r="M4" s="121">
        <f t="shared" si="2"/>
        <v>37</v>
      </c>
      <c r="N4" s="121">
        <f t="shared" si="2"/>
        <v>0</v>
      </c>
      <c r="O4" s="121">
        <f t="shared" si="2"/>
        <v>8979</v>
      </c>
      <c r="P4" s="121">
        <f t="shared" si="2"/>
        <v>0</v>
      </c>
      <c r="Q4" s="121">
        <f t="shared" si="2"/>
        <v>162</v>
      </c>
      <c r="R4" s="121">
        <f t="shared" si="2"/>
        <v>165</v>
      </c>
      <c r="S4" s="121">
        <f t="shared" si="2"/>
        <v>40</v>
      </c>
      <c r="T4" s="121">
        <f t="shared" si="2"/>
        <v>0</v>
      </c>
      <c r="U4" s="121">
        <f t="shared" si="2"/>
        <v>0</v>
      </c>
      <c r="V4" s="121">
        <f t="shared" si="2"/>
        <v>0</v>
      </c>
      <c r="W4" s="121">
        <f t="shared" si="2"/>
        <v>612</v>
      </c>
      <c r="X4" s="121">
        <f t="shared" si="2"/>
        <v>0</v>
      </c>
      <c r="Y4" s="121">
        <f t="shared" si="2"/>
        <v>0</v>
      </c>
      <c r="Z4" s="121">
        <f t="shared" si="2"/>
        <v>200</v>
      </c>
      <c r="AA4" s="121">
        <f t="shared" si="2"/>
        <v>0</v>
      </c>
      <c r="AB4" s="121">
        <f t="shared" si="2"/>
        <v>0</v>
      </c>
      <c r="AC4" s="121">
        <f>IF(AC7="",0,AC7)</f>
        <v>815</v>
      </c>
      <c r="AD4" s="122">
        <f t="shared" ref="AD4:AG4" si="3">IF(AD7="",0,AD7)</f>
        <v>380</v>
      </c>
      <c r="AE4" s="122">
        <f t="shared" si="3"/>
        <v>26</v>
      </c>
      <c r="AF4" s="122">
        <f t="shared" si="3"/>
        <v>2400</v>
      </c>
      <c r="AG4" s="122">
        <f t="shared" si="3"/>
        <v>269</v>
      </c>
      <c r="AH4" s="123">
        <f t="shared" si="2"/>
        <v>320</v>
      </c>
      <c r="AI4" s="121">
        <f t="shared" si="2"/>
        <v>8</v>
      </c>
      <c r="AJ4" s="121">
        <f t="shared" si="2"/>
        <v>10</v>
      </c>
      <c r="AK4" s="121">
        <f t="shared" si="2"/>
        <v>0</v>
      </c>
      <c r="AL4" s="121">
        <f>IF(AL7="",0,AL7)</f>
        <v>264971</v>
      </c>
      <c r="AM4" s="121">
        <f>AM7</f>
        <v>3988</v>
      </c>
      <c r="AN4" s="121">
        <f>AN7</f>
        <v>0</v>
      </c>
      <c r="AO4" s="122">
        <f>AO7</f>
        <v>268959</v>
      </c>
      <c r="AP4" s="121">
        <f>AP7</f>
        <v>0</v>
      </c>
      <c r="AQ4" s="121">
        <f>AQ7</f>
        <v>3988037</v>
      </c>
      <c r="AR4" s="121">
        <f>AL4*1000</f>
        <v>264971000</v>
      </c>
      <c r="AS4" s="121">
        <f>(AH4+AI4+AJ4+AK4)*1000</f>
        <v>338000</v>
      </c>
      <c r="AT4" s="121">
        <f>AR4-AS4</f>
        <v>264633000</v>
      </c>
    </row>
    <row r="5" spans="1:46" s="124" customFormat="1" ht="18.399999999999999" customHeight="1" x14ac:dyDescent="0.25">
      <c r="A5" s="119" t="s">
        <v>455</v>
      </c>
      <c r="B5" s="120"/>
      <c r="C5" s="121">
        <f>SUM(C8:C38)</f>
        <v>2104147</v>
      </c>
      <c r="D5" s="121">
        <f>SUM(D8:D38)</f>
        <v>5604</v>
      </c>
      <c r="E5" s="121">
        <f>IF(SUM(E8:E38)&lt;&gt;SUM(C5:D5),"不合",SUM(C5:D5))</f>
        <v>2109751</v>
      </c>
      <c r="F5" s="121">
        <f>SUM(F8:F38)</f>
        <v>0</v>
      </c>
      <c r="G5" s="121">
        <f t="shared" ref="G5:AK5" si="4">SUM(G8:G38)</f>
        <v>432</v>
      </c>
      <c r="H5" s="121">
        <f t="shared" si="4"/>
        <v>4464</v>
      </c>
      <c r="I5" s="121">
        <f t="shared" si="4"/>
        <v>3181</v>
      </c>
      <c r="J5" s="121">
        <f t="shared" si="4"/>
        <v>968</v>
      </c>
      <c r="K5" s="121">
        <f t="shared" si="4"/>
        <v>0</v>
      </c>
      <c r="L5" s="121">
        <f t="shared" si="4"/>
        <v>834</v>
      </c>
      <c r="M5" s="121">
        <f t="shared" si="4"/>
        <v>665</v>
      </c>
      <c r="N5" s="121">
        <f t="shared" si="4"/>
        <v>0</v>
      </c>
      <c r="O5" s="121">
        <f t="shared" si="4"/>
        <v>19242</v>
      </c>
      <c r="P5" s="121">
        <f t="shared" si="4"/>
        <v>0</v>
      </c>
      <c r="Q5" s="121">
        <f t="shared" si="4"/>
        <v>1353</v>
      </c>
      <c r="R5" s="121">
        <f t="shared" si="4"/>
        <v>5115</v>
      </c>
      <c r="S5" s="121">
        <f t="shared" si="4"/>
        <v>287</v>
      </c>
      <c r="T5" s="121">
        <f t="shared" si="4"/>
        <v>0</v>
      </c>
      <c r="U5" s="121">
        <f t="shared" si="4"/>
        <v>0</v>
      </c>
      <c r="V5" s="121">
        <f t="shared" si="4"/>
        <v>80</v>
      </c>
      <c r="W5" s="121">
        <f t="shared" si="4"/>
        <v>1180</v>
      </c>
      <c r="X5" s="121">
        <f t="shared" si="4"/>
        <v>0</v>
      </c>
      <c r="Y5" s="121">
        <f t="shared" si="4"/>
        <v>0</v>
      </c>
      <c r="Z5" s="121">
        <f t="shared" si="4"/>
        <v>3320</v>
      </c>
      <c r="AA5" s="121">
        <f t="shared" si="4"/>
        <v>0</v>
      </c>
      <c r="AB5" s="121">
        <f t="shared" si="4"/>
        <v>0</v>
      </c>
      <c r="AC5" s="121">
        <f>SUM(AC8:AC38)</f>
        <v>7048</v>
      </c>
      <c r="AD5" s="122">
        <f t="shared" ref="AD5:AG5" si="5">SUM(AD8:AD38)</f>
        <v>4981</v>
      </c>
      <c r="AE5" s="122">
        <f t="shared" si="5"/>
        <v>319</v>
      </c>
      <c r="AF5" s="122">
        <f t="shared" si="5"/>
        <v>15164</v>
      </c>
      <c r="AG5" s="122">
        <f t="shared" si="5"/>
        <v>6294</v>
      </c>
      <c r="AH5" s="123">
        <f t="shared" si="4"/>
        <v>850</v>
      </c>
      <c r="AI5" s="121">
        <f t="shared" si="4"/>
        <v>104</v>
      </c>
      <c r="AJ5" s="121">
        <f t="shared" si="4"/>
        <v>3</v>
      </c>
      <c r="AK5" s="121">
        <f t="shared" si="4"/>
        <v>0</v>
      </c>
      <c r="AL5" s="121">
        <f>IF(SUM(AL8:AL38)&lt;&gt;SUM(E5:AK5),"不合",SUM(AL8:AL38))</f>
        <v>2185635</v>
      </c>
      <c r="AM5" s="121">
        <f>SUM(AM8:AM38)</f>
        <v>16778</v>
      </c>
      <c r="AN5" s="121">
        <f>SUM(AN8:AN38)</f>
        <v>0</v>
      </c>
      <c r="AO5" s="122">
        <f>SUM(AO8:AO38)</f>
        <v>2202413</v>
      </c>
      <c r="AP5" s="121">
        <f>SUM(AP8:AP38)</f>
        <v>0</v>
      </c>
      <c r="AQ5" s="121">
        <f>SUM(AQ8:AQ38)</f>
        <v>16794030</v>
      </c>
      <c r="AR5" s="121">
        <f>AL5*1000</f>
        <v>2185635000</v>
      </c>
      <c r="AS5" s="121">
        <f>(AH5+AI5+AJ5+AK5)*1000</f>
        <v>957000</v>
      </c>
      <c r="AT5" s="121">
        <f>AR5-AS5</f>
        <v>2184678000</v>
      </c>
    </row>
    <row r="6" spans="1:46" s="124" customFormat="1" ht="18.399999999999999" customHeight="1" x14ac:dyDescent="0.25">
      <c r="A6" s="125" t="s">
        <v>456</v>
      </c>
      <c r="B6" s="125"/>
      <c r="C6" s="121">
        <f>SUM(C39:C174)</f>
        <v>4788184</v>
      </c>
      <c r="D6" s="121">
        <f>SUM(D39:D174)</f>
        <v>7708</v>
      </c>
      <c r="E6" s="121">
        <f>IF(SUM(E39:E174)&lt;&gt;(C6+D6),"不合",SUM(E39:E174))</f>
        <v>4795892</v>
      </c>
      <c r="F6" s="121">
        <f t="shared" ref="F6:AK6" si="6">SUM(F39:F174)</f>
        <v>0</v>
      </c>
      <c r="G6" s="121">
        <f t="shared" si="6"/>
        <v>1074</v>
      </c>
      <c r="H6" s="121">
        <f t="shared" si="6"/>
        <v>32880</v>
      </c>
      <c r="I6" s="121">
        <f t="shared" si="6"/>
        <v>11176</v>
      </c>
      <c r="J6" s="121">
        <f t="shared" si="6"/>
        <v>2107</v>
      </c>
      <c r="K6" s="121">
        <f t="shared" si="6"/>
        <v>4153</v>
      </c>
      <c r="L6" s="121">
        <f t="shared" si="6"/>
        <v>3291</v>
      </c>
      <c r="M6" s="121">
        <f t="shared" si="6"/>
        <v>2805</v>
      </c>
      <c r="N6" s="121">
        <f t="shared" si="6"/>
        <v>680</v>
      </c>
      <c r="O6" s="121">
        <f t="shared" si="6"/>
        <v>0</v>
      </c>
      <c r="P6" s="121">
        <f t="shared" si="6"/>
        <v>653</v>
      </c>
      <c r="Q6" s="121">
        <f t="shared" si="6"/>
        <v>0</v>
      </c>
      <c r="R6" s="121">
        <f t="shared" si="6"/>
        <v>22768</v>
      </c>
      <c r="S6" s="121">
        <f t="shared" si="6"/>
        <v>557</v>
      </c>
      <c r="T6" s="121">
        <f t="shared" si="6"/>
        <v>705</v>
      </c>
      <c r="U6" s="121">
        <f t="shared" si="6"/>
        <v>416</v>
      </c>
      <c r="V6" s="121">
        <f t="shared" si="6"/>
        <v>80</v>
      </c>
      <c r="W6" s="121">
        <f t="shared" si="6"/>
        <v>3584</v>
      </c>
      <c r="X6" s="121">
        <f t="shared" si="6"/>
        <v>1020</v>
      </c>
      <c r="Y6" s="121">
        <f t="shared" si="6"/>
        <v>0</v>
      </c>
      <c r="Z6" s="121">
        <f t="shared" si="6"/>
        <v>12840</v>
      </c>
      <c r="AA6" s="121">
        <f t="shared" si="6"/>
        <v>1360</v>
      </c>
      <c r="AB6" s="121">
        <f t="shared" si="6"/>
        <v>408</v>
      </c>
      <c r="AC6" s="121">
        <f t="shared" si="6"/>
        <v>22109</v>
      </c>
      <c r="AD6" s="122">
        <f t="shared" si="6"/>
        <v>15772</v>
      </c>
      <c r="AE6" s="122">
        <f t="shared" si="6"/>
        <v>1066</v>
      </c>
      <c r="AF6" s="122">
        <f t="shared" si="6"/>
        <v>35205</v>
      </c>
      <c r="AG6" s="122">
        <f t="shared" si="6"/>
        <v>14477</v>
      </c>
      <c r="AH6" s="123">
        <f t="shared" si="6"/>
        <v>2067</v>
      </c>
      <c r="AI6" s="121">
        <f t="shared" si="6"/>
        <v>20</v>
      </c>
      <c r="AJ6" s="121">
        <f t="shared" si="6"/>
        <v>147</v>
      </c>
      <c r="AK6" s="121">
        <f t="shared" si="6"/>
        <v>0</v>
      </c>
      <c r="AL6" s="121">
        <f>IF(SUM(E6:AK6)&lt;&gt;SUM(AL39:AL174),"不合",SUM(E6:AK6))</f>
        <v>4989312</v>
      </c>
      <c r="AM6" s="121">
        <f>SUM(AM39:AM174)</f>
        <v>62556</v>
      </c>
      <c r="AN6" s="121">
        <f>SUM(AN39:AN174)</f>
        <v>0</v>
      </c>
      <c r="AO6" s="122">
        <f>SUM(AO39:AO174)</f>
        <v>5051868</v>
      </c>
      <c r="AP6" s="121">
        <f>SUM(AP39:AP174)</f>
        <v>0</v>
      </c>
      <c r="AQ6" s="121">
        <f>SUM(AQ39:AQ174)</f>
        <v>62626116</v>
      </c>
      <c r="AR6" s="121">
        <f>AL6*1000</f>
        <v>4989312000</v>
      </c>
      <c r="AS6" s="121">
        <f>(AH6+AI6+AJ6+AK6)*1000</f>
        <v>2234000</v>
      </c>
      <c r="AT6" s="121">
        <f>AR6-AS6</f>
        <v>4987078000</v>
      </c>
    </row>
    <row r="7" spans="1:46" s="131" customFormat="1" ht="18.399999999999999" customHeight="1" x14ac:dyDescent="0.25">
      <c r="A7" s="126" t="s">
        <v>38</v>
      </c>
      <c r="B7" s="126" t="s">
        <v>457</v>
      </c>
      <c r="C7" s="6">
        <f>IF('[1]底稿-用途別'!F8=0,"",ROUNDUP('[1]底稿-用途別'!F8/1000,0))</f>
        <v>248369</v>
      </c>
      <c r="D7" s="6">
        <f>IF('[1]底稿-用途別'!G8=0,"",ROUNDUP('[1]底稿-用途別'!G8/1000,0))</f>
        <v>1414</v>
      </c>
      <c r="E7" s="127">
        <f t="shared" ref="E7:E70" si="7">SUM(C7:D7)</f>
        <v>249783</v>
      </c>
      <c r="F7" s="56" t="str">
        <f>IF('[1]底稿-用途別'!I8=0,"",ROUNDUP('[1]底稿-用途別'!I8/1000,0))</f>
        <v/>
      </c>
      <c r="G7" s="6">
        <f>IF('[1]底稿-用途別'!J8=0,"",ROUNDUP('[1]底稿-用途別'!J8/1000,0))</f>
        <v>54</v>
      </c>
      <c r="H7" s="6">
        <f>IF('[1]底稿-用途別'!K8=0,"",ROUNDUP('[1]底稿-用途別'!K8/1000,0))</f>
        <v>144</v>
      </c>
      <c r="I7" s="6">
        <f>IF('[1]底稿-用途別'!L8=0,"",ROUNDUP('[1]底稿-用途別'!L8/1000,0))</f>
        <v>389</v>
      </c>
      <c r="J7" s="6">
        <f>IF('[1]底稿-用途別'!M8=0,"",ROUNDUP('[1]底稿-用途別'!M8/1000,0))</f>
        <v>116</v>
      </c>
      <c r="K7" s="6" t="str">
        <f>IF('[1]底稿-用途別'!N8=0,"",ROUNDUP('[1]底稿-用途別'!N8/1000,0))</f>
        <v/>
      </c>
      <c r="L7" s="6">
        <f>IF('[1]底稿-用途別'!O8=0,"",ROUNDUP('[1]底稿-用途別'!O8/1000,0))</f>
        <v>62</v>
      </c>
      <c r="M7" s="6">
        <f>IF('[1]底稿-用途別'!P8=0,"",ROUNDUP('[1]底稿-用途別'!P8/1000,0))</f>
        <v>37</v>
      </c>
      <c r="N7" s="6" t="str">
        <f>IF('[1]底稿-用途別'!Q8=0,"",ROUNDUP('[1]底稿-用途別'!Q8/1000,0))</f>
        <v/>
      </c>
      <c r="O7" s="6">
        <f>IF('[1]底稿-用途別'!R8=0,"",ROUNDUP('[1]底稿-用途別'!R8/1000,0))</f>
        <v>8979</v>
      </c>
      <c r="P7" s="6" t="str">
        <f>IF('[1]底稿-用途別'!S8=0,"",ROUNDUP('[1]底稿-用途別'!S8/1000,0))</f>
        <v/>
      </c>
      <c r="Q7" s="6">
        <f>IF('[1]底稿-用途別'!T8=0,"",ROUNDUP('[1]底稿-用途別'!T8/1000,0))</f>
        <v>162</v>
      </c>
      <c r="R7" s="6">
        <f>IF('[1]底稿-用途別'!U8=0,"",ROUNDUP('[1]底稿-用途別'!U8/1000,0))</f>
        <v>165</v>
      </c>
      <c r="S7" s="6">
        <f>IF('[1]底稿-用途別'!V8=0,"",ROUNDUP('[1]底稿-用途別'!V8/1000,0))</f>
        <v>40</v>
      </c>
      <c r="T7" s="6" t="str">
        <f>IF('[1]底稿-用途別'!W8=0,"",ROUNDUP('[1]底稿-用途別'!W8/1000,0))</f>
        <v/>
      </c>
      <c r="U7" s="6" t="str">
        <f>IF('[1]底稿-用途別'!X8=0,"",ROUNDUP('[1]底稿-用途別'!X8/1000,0))</f>
        <v/>
      </c>
      <c r="V7" s="6" t="str">
        <f>IF('[1]底稿-用途別'!Y8=0,"",ROUNDUP('[1]底稿-用途別'!Y8/1000,0))</f>
        <v/>
      </c>
      <c r="W7" s="6">
        <f>IF('[1]底稿-用途別'!Z8=0,"",ROUNDUP('[1]底稿-用途別'!Z8/1000,0))</f>
        <v>612</v>
      </c>
      <c r="X7" s="6" t="str">
        <f>IF('[1]底稿-用途別'!AA8=0,"",ROUNDUP('[1]底稿-用途別'!AA8/1000,0))</f>
        <v/>
      </c>
      <c r="Y7" s="6" t="str">
        <f>IF('[1]底稿-用途別'!AB8=0,"",ROUNDUP('[1]底稿-用途別'!AB8/1000,0))</f>
        <v/>
      </c>
      <c r="Z7" s="6">
        <f>IF('[1]底稿-用途別'!AC8=0,"",ROUNDUP('[1]底稿-用途別'!AC8/1000,0))</f>
        <v>200</v>
      </c>
      <c r="AA7" s="6" t="str">
        <f>IF('[1]底稿-用途別'!AD8=0,"",ROUNDUP('[1]底稿-用途別'!AD8/1000,0))</f>
        <v/>
      </c>
      <c r="AB7" s="6" t="str">
        <f>IF('[1]底稿-用途別'!AE8=0,"",ROUNDUP('[1]底稿-用途別'!AE8/1000,0))</f>
        <v/>
      </c>
      <c r="AC7" s="6">
        <f>IF('[1]底稿-用途別'!AF8=0,"",ROUNDUP('[1]底稿-用途別'!AF8/1000,0))</f>
        <v>815</v>
      </c>
      <c r="AD7" s="116">
        <f>IF('[1]底稿-用途別'!AG8=0,"",ROUNDUP('[1]底稿-用途別'!AG8/1000,0))</f>
        <v>380</v>
      </c>
      <c r="AE7" s="116">
        <f>IF('[1]底稿-用途別'!AH8=0,"",ROUNDUP('[1]底稿-用途別'!AH8/1000,0))</f>
        <v>26</v>
      </c>
      <c r="AF7" s="116">
        <f>IF('[1]底稿-用途別'!AI8=0,"",ROUNDUP('[1]底稿-用途別'!AI8/1000,0))</f>
        <v>2400</v>
      </c>
      <c r="AG7" s="116">
        <f>IF('[1]底稿-用途別'!AJ8=0,"",ROUNDUP('[1]底稿-用途別'!AJ8/1000,0))</f>
        <v>269</v>
      </c>
      <c r="AH7" s="117">
        <f>IF('[1]底稿-用途別'!AK8=0,0,ROUNDUP('[1]底稿-用途別'!AK8/1000,0))</f>
        <v>320</v>
      </c>
      <c r="AI7" s="6">
        <f>IF('[1]底稿-用途別'!AL8=0,0,ROUNDUP('[1]底稿-用途別'!AL8/1000,0))</f>
        <v>8</v>
      </c>
      <c r="AJ7" s="6">
        <f>IF('[1]底稿-用途別'!AM8=0,0,ROUNDUP('[1]底稿-用途別'!AM8/1000,0))</f>
        <v>10</v>
      </c>
      <c r="AK7" s="6">
        <f>IF('[1]底稿-用途別'!AN8=0,0,ROUNDUP('[1]底稿-用途別'!AN8/1000,0))</f>
        <v>0</v>
      </c>
      <c r="AL7" s="128">
        <f>SUM(E7:AK7)</f>
        <v>264971</v>
      </c>
      <c r="AM7" s="6">
        <f>ROUNDDOWN(AQ7/1000,0)</f>
        <v>3988</v>
      </c>
      <c r="AN7" s="6">
        <f>AP7/1000</f>
        <v>0</v>
      </c>
      <c r="AO7" s="116">
        <f>AL7+AM7-AN7</f>
        <v>268959</v>
      </c>
      <c r="AP7" s="129"/>
      <c r="AQ7" s="130">
        <f>VLOOKUP(A7,'[1]113年度各學校賸餘數'!$A$2:$L$171,12,0)</f>
        <v>3988037</v>
      </c>
      <c r="AR7" s="118">
        <f>AL7*1000</f>
        <v>264971000</v>
      </c>
      <c r="AS7" s="118">
        <f>(AH7+AI7+AJ7+AK7)*1000</f>
        <v>338000</v>
      </c>
      <c r="AT7" s="118">
        <f>AR7-AS7</f>
        <v>264633000</v>
      </c>
    </row>
    <row r="8" spans="1:46" ht="18.399999999999999" customHeight="1" x14ac:dyDescent="0.25">
      <c r="A8" s="126" t="s">
        <v>458</v>
      </c>
      <c r="B8" s="126" t="s">
        <v>459</v>
      </c>
      <c r="C8" s="6">
        <f>IF('[1]底稿-用途別'!F9=0,"",ROUNDUP('[1]底稿-用途別'!F9/1000,0))</f>
        <v>117458</v>
      </c>
      <c r="D8" s="6" t="str">
        <f>IF('[1]底稿-用途別'!G9=0,"",ROUNDUP('[1]底稿-用途別'!G9/1000,0))</f>
        <v/>
      </c>
      <c r="E8" s="127">
        <f t="shared" si="7"/>
        <v>117458</v>
      </c>
      <c r="F8" s="56" t="str">
        <f>IF('[1]底稿-用途別'!I9=0,"",ROUNDUP('[1]底稿-用途別'!I9/1000,0))</f>
        <v/>
      </c>
      <c r="G8" s="6">
        <f>IF('[1]底稿-用途別'!J9=0,"",ROUNDUP('[1]底稿-用途別'!J9/1000,0))</f>
        <v>36</v>
      </c>
      <c r="H8" s="6">
        <f>IF('[1]底稿-用途別'!K9=0,"",ROUNDUP('[1]底稿-用途別'!K9/1000,0))</f>
        <v>144</v>
      </c>
      <c r="I8" s="6">
        <f>IF('[1]底稿-用途別'!L9=0,"",ROUNDUP('[1]底稿-用途別'!L9/1000,0))</f>
        <v>173</v>
      </c>
      <c r="J8" s="6">
        <f>IF('[1]底稿-用途別'!M9=0,"",ROUNDUP('[1]底稿-用途別'!M9/1000,0))</f>
        <v>55</v>
      </c>
      <c r="K8" s="6" t="str">
        <f>IF('[1]底稿-用途別'!N9=0,"",ROUNDUP('[1]底稿-用途別'!N9/1000,0))</f>
        <v/>
      </c>
      <c r="L8" s="6">
        <f>IF('[1]底稿-用途別'!O9=0,"",ROUNDUP('[1]底稿-用途別'!O9/1000,0))</f>
        <v>37</v>
      </c>
      <c r="M8" s="6">
        <f>IF('[1]底稿-用途別'!P9=0,"",ROUNDUP('[1]底稿-用途別'!P9/1000,0))</f>
        <v>25</v>
      </c>
      <c r="N8" s="6" t="str">
        <f>IF('[1]底稿-用途別'!Q9=0,"",ROUNDUP('[1]底稿-用途別'!Q9/1000,0))</f>
        <v/>
      </c>
      <c r="O8" s="6">
        <f>IF('[1]底稿-用途別'!R9=0,"",ROUNDUP('[1]底稿-用途別'!R9/1000,0))</f>
        <v>1101</v>
      </c>
      <c r="P8" s="6" t="str">
        <f>IF('[1]底稿-用途別'!S9=0,"",ROUNDUP('[1]底稿-用途別'!S9/1000,0))</f>
        <v/>
      </c>
      <c r="Q8" s="6">
        <f>IF('[1]底稿-用途別'!T9=0,"",ROUNDUP('[1]底稿-用途別'!T9/1000,0))</f>
        <v>81</v>
      </c>
      <c r="R8" s="6">
        <f>IF('[1]底稿-用途別'!U9=0,"",ROUNDUP('[1]底稿-用途別'!U9/1000,0))</f>
        <v>165</v>
      </c>
      <c r="S8" s="6">
        <f>IF('[1]底稿-用途別'!V9=0,"",ROUNDUP('[1]底稿-用途別'!V9/1000,0))</f>
        <v>23</v>
      </c>
      <c r="T8" s="6" t="str">
        <f>IF('[1]底稿-用途別'!W9=0,"",ROUNDUP('[1]底稿-用途別'!W9/1000,0))</f>
        <v/>
      </c>
      <c r="U8" s="6" t="str">
        <f>IF('[1]底稿-用途別'!X9=0,"",ROUNDUP('[1]底稿-用途別'!X9/1000,0))</f>
        <v/>
      </c>
      <c r="V8" s="6">
        <f>IF('[1]底稿-用途別'!Y9=0,"",ROUNDUP('[1]底稿-用途別'!Y9/1000,0))</f>
        <v>22</v>
      </c>
      <c r="W8" s="6" t="str">
        <f>IF('[1]底稿-用途別'!Z9=0,"",ROUNDUP('[1]底稿-用途別'!Z9/1000,0))</f>
        <v/>
      </c>
      <c r="X8" s="6" t="str">
        <f>IF('[1]底稿-用途別'!AA9=0,"",ROUNDUP('[1]底稿-用途別'!AA9/1000,0))</f>
        <v/>
      </c>
      <c r="Y8" s="6" t="str">
        <f>IF('[1]底稿-用途別'!AB9=0,"",ROUNDUP('[1]底稿-用途別'!AB9/1000,0))</f>
        <v/>
      </c>
      <c r="Z8" s="6">
        <f>IF('[1]底稿-用途別'!AC9=0,"",ROUNDUP('[1]底稿-用途別'!AC9/1000,0))</f>
        <v>120</v>
      </c>
      <c r="AA8" s="6" t="str">
        <f>IF('[1]底稿-用途別'!AD9=0,"",ROUNDUP('[1]底稿-用途別'!AD9/1000,0))</f>
        <v/>
      </c>
      <c r="AB8" s="6" t="str">
        <f>IF('[1]底稿-用途別'!AE9=0,"",ROUNDUP('[1]底稿-用途別'!AE9/1000,0))</f>
        <v/>
      </c>
      <c r="AC8" s="6">
        <f>IF('[1]底稿-用途別'!AF9=0,"",ROUNDUP('[1]底稿-用途別'!AF9/1000,0))</f>
        <v>417</v>
      </c>
      <c r="AD8" s="116">
        <f>IF('[1]底稿-用途別'!AG9=0,"",ROUNDUP('[1]底稿-用途別'!AG9/1000,0))</f>
        <v>315</v>
      </c>
      <c r="AE8" s="116">
        <f>IF('[1]底稿-用途別'!AH9=0,"",ROUNDUP('[1]底稿-用途別'!AH9/1000,0))</f>
        <v>22</v>
      </c>
      <c r="AF8" s="116">
        <f>IF('[1]底稿-用途別'!AI9=0,"",ROUNDUP('[1]底稿-用途別'!AI9/1000,0))</f>
        <v>1300</v>
      </c>
      <c r="AG8" s="116">
        <f>IF('[1]底稿-用途別'!AJ9=0,"",ROUNDUP('[1]底稿-用途別'!AJ9/1000,0))</f>
        <v>438</v>
      </c>
      <c r="AH8" s="117">
        <f>IF('[1]底稿-用途別'!AK9=0,0,ROUNDUP('[1]底稿-用途別'!AK9/1000,0))</f>
        <v>220</v>
      </c>
      <c r="AI8" s="6">
        <f>IF('[1]底稿-用途別'!AL9=0,0,ROUNDUP('[1]底稿-用途別'!AL9/1000,0))</f>
        <v>6</v>
      </c>
      <c r="AJ8" s="6">
        <f>IF('[1]底稿-用途別'!AM9=0,0,ROUNDUP('[1]底稿-用途別'!AM9/1000,0))</f>
        <v>0</v>
      </c>
      <c r="AK8" s="6">
        <f>IF('[1]底稿-用途別'!AN9=0,0,ROUNDUP('[1]底稿-用途別'!AN9/1000,0))</f>
        <v>0</v>
      </c>
      <c r="AL8" s="128">
        <f t="shared" ref="AL8:AL71" si="8">SUM(E8:AK8)</f>
        <v>122158</v>
      </c>
      <c r="AM8" s="6">
        <f t="shared" ref="AM8:AM71" si="9">ROUNDDOWN(AQ8/1000,0)</f>
        <v>1949</v>
      </c>
      <c r="AN8" s="6">
        <f t="shared" ref="AN8:AN71" si="10">AP8/1000</f>
        <v>0</v>
      </c>
      <c r="AO8" s="116">
        <f t="shared" ref="AO8:AO71" si="11">AL8+AM8-AN8</f>
        <v>124107</v>
      </c>
      <c r="AP8" s="129"/>
      <c r="AQ8" s="130">
        <f>VLOOKUP(A8,'[1]113年度各學校賸餘數'!$A$2:$L$171,12,0)</f>
        <v>1949867</v>
      </c>
      <c r="AR8" s="118">
        <f t="shared" ref="AR8:AR71" si="12">AL8*1000</f>
        <v>122158000</v>
      </c>
      <c r="AS8" s="118">
        <f t="shared" ref="AS8:AS71" si="13">(AH8+AI8+AJ8+AK8)*1000</f>
        <v>226000</v>
      </c>
      <c r="AT8" s="118">
        <f t="shared" ref="AT8:AT71" si="14">AR8-AS8</f>
        <v>121932000</v>
      </c>
    </row>
    <row r="9" spans="1:46" ht="18.399999999999999" customHeight="1" x14ac:dyDescent="0.25">
      <c r="A9" s="126" t="s">
        <v>42</v>
      </c>
      <c r="B9" s="126" t="s">
        <v>460</v>
      </c>
      <c r="C9" s="6">
        <f>IF('[1]底稿-用途別'!F10=0,"",ROUNDUP('[1]底稿-用途別'!F10/1000,0))</f>
        <v>160653</v>
      </c>
      <c r="D9" s="6" t="str">
        <f>IF('[1]底稿-用途別'!G10=0,"",ROUNDUP('[1]底稿-用途別'!G10/1000,0))</f>
        <v/>
      </c>
      <c r="E9" s="127">
        <f t="shared" si="7"/>
        <v>160653</v>
      </c>
      <c r="F9" s="56" t="str">
        <f>IF('[1]底稿-用途別'!I10=0,"",ROUNDUP('[1]底稿-用途別'!I10/1000,0))</f>
        <v/>
      </c>
      <c r="G9" s="6">
        <f>IF('[1]底稿-用途別'!J10=0,"",ROUNDUP('[1]底稿-用途別'!J10/1000,0))</f>
        <v>18</v>
      </c>
      <c r="H9" s="6">
        <f>IF('[1]底稿-用途別'!K10=0,"",ROUNDUP('[1]底稿-用途別'!K10/1000,0))</f>
        <v>144</v>
      </c>
      <c r="I9" s="6">
        <f>IF('[1]底稿-用途別'!L10=0,"",ROUNDUP('[1]底稿-用途別'!L10/1000,0))</f>
        <v>274</v>
      </c>
      <c r="J9" s="6">
        <f>IF('[1]底稿-用途別'!M10=0,"",ROUNDUP('[1]底稿-用途別'!M10/1000,0))</f>
        <v>91</v>
      </c>
      <c r="K9" s="6" t="str">
        <f>IF('[1]底稿-用途別'!N10=0,"",ROUNDUP('[1]底稿-用途別'!N10/1000,0))</f>
        <v/>
      </c>
      <c r="L9" s="6">
        <f>IF('[1]底稿-用途別'!O10=0,"",ROUNDUP('[1]底稿-用途別'!O10/1000,0))</f>
        <v>51</v>
      </c>
      <c r="M9" s="6">
        <f>IF('[1]底稿-用途別'!P10=0,"",ROUNDUP('[1]底稿-用途別'!P10/1000,0))</f>
        <v>31</v>
      </c>
      <c r="N9" s="6" t="str">
        <f>IF('[1]底稿-用途別'!Q10=0,"",ROUNDUP('[1]底稿-用途別'!Q10/1000,0))</f>
        <v/>
      </c>
      <c r="O9" s="6">
        <f>IF('[1]底稿-用途別'!R10=0,"",ROUNDUP('[1]底稿-用途別'!R10/1000,0))</f>
        <v>1827</v>
      </c>
      <c r="P9" s="6" t="str">
        <f>IF('[1]底稿-用途別'!S10=0,"",ROUNDUP('[1]底稿-用途別'!S10/1000,0))</f>
        <v/>
      </c>
      <c r="Q9" s="6">
        <f>IF('[1]底稿-用途別'!T10=0,"",ROUNDUP('[1]底稿-用途別'!T10/1000,0))</f>
        <v>114</v>
      </c>
      <c r="R9" s="6">
        <f>IF('[1]底稿-用途別'!U10=0,"",ROUNDUP('[1]底稿-用途別'!U10/1000,0))</f>
        <v>165</v>
      </c>
      <c r="S9" s="6">
        <f>IF('[1]底稿-用途別'!V10=0,"",ROUNDUP('[1]底稿-用途別'!V10/1000,0))</f>
        <v>23</v>
      </c>
      <c r="T9" s="6" t="str">
        <f>IF('[1]底稿-用途別'!W10=0,"",ROUNDUP('[1]底稿-用途別'!W10/1000,0))</f>
        <v/>
      </c>
      <c r="U9" s="6" t="str">
        <f>IF('[1]底稿-用途別'!X10=0,"",ROUNDUP('[1]底稿-用途別'!X10/1000,0))</f>
        <v/>
      </c>
      <c r="V9" s="6" t="str">
        <f>IF('[1]底稿-用途別'!Y10=0,"",ROUNDUP('[1]底稿-用途別'!Y10/1000,0))</f>
        <v/>
      </c>
      <c r="W9" s="6">
        <f>IF('[1]底稿-用途別'!Z10=0,"",ROUNDUP('[1]底稿-用途別'!Z10/1000,0))</f>
        <v>568</v>
      </c>
      <c r="X9" s="6" t="str">
        <f>IF('[1]底稿-用途別'!AA10=0,"",ROUNDUP('[1]底稿-用途別'!AA10/1000,0))</f>
        <v/>
      </c>
      <c r="Y9" s="6" t="str">
        <f>IF('[1]底稿-用途別'!AB10=0,"",ROUNDUP('[1]底稿-用途別'!AB10/1000,0))</f>
        <v/>
      </c>
      <c r="Z9" s="6">
        <f>IF('[1]底稿-用途別'!AC10=0,"",ROUNDUP('[1]底稿-用途別'!AC10/1000,0))</f>
        <v>200</v>
      </c>
      <c r="AA9" s="6" t="str">
        <f>IF('[1]底稿-用途別'!AD10=0,"",ROUNDUP('[1]底稿-用途別'!AD10/1000,0))</f>
        <v/>
      </c>
      <c r="AB9" s="6" t="str">
        <f>IF('[1]底稿-用途別'!AE10=0,"",ROUNDUP('[1]底稿-用途別'!AE10/1000,0))</f>
        <v/>
      </c>
      <c r="AC9" s="6">
        <f>IF('[1]底稿-用途別'!AF10=0,"",ROUNDUP('[1]底稿-用途別'!AF10/1000,0))</f>
        <v>595</v>
      </c>
      <c r="AD9" s="116">
        <f>IF('[1]底稿-用途別'!AG10=0,"",ROUNDUP('[1]底稿-用途別'!AG10/1000,0))</f>
        <v>315</v>
      </c>
      <c r="AE9" s="116">
        <f>IF('[1]底稿-用途別'!AH10=0,"",ROUNDUP('[1]底稿-用途別'!AH10/1000,0))</f>
        <v>15</v>
      </c>
      <c r="AF9" s="116">
        <f>IF('[1]底稿-用途別'!AI10=0,"",ROUNDUP('[1]底稿-用途別'!AI10/1000,0))</f>
        <v>1120</v>
      </c>
      <c r="AG9" s="116">
        <f>IF('[1]底稿-用途別'!AJ10=0,"",ROUNDUP('[1]底稿-用途別'!AJ10/1000,0))</f>
        <v>211</v>
      </c>
      <c r="AH9" s="117">
        <f>IF('[1]底稿-用途別'!AK10=0,0,ROUNDUP('[1]底稿-用途別'!AK10/1000,0))</f>
        <v>20</v>
      </c>
      <c r="AI9" s="6">
        <f>IF('[1]底稿-用途別'!AL10=0,0,ROUNDUP('[1]底稿-用途別'!AL10/1000,0))</f>
        <v>12</v>
      </c>
      <c r="AJ9" s="6">
        <f>IF('[1]底稿-用途別'!AM10=0,0,ROUNDUP('[1]底稿-用途別'!AM10/1000,0))</f>
        <v>0</v>
      </c>
      <c r="AK9" s="6">
        <f>IF('[1]底稿-用途別'!AN10=0,0,ROUNDUP('[1]底稿-用途別'!AN10/1000,0))</f>
        <v>0</v>
      </c>
      <c r="AL9" s="128">
        <f t="shared" si="8"/>
        <v>166447</v>
      </c>
      <c r="AM9" s="6">
        <f t="shared" si="9"/>
        <v>1215</v>
      </c>
      <c r="AN9" s="6">
        <f t="shared" si="10"/>
        <v>0</v>
      </c>
      <c r="AO9" s="116">
        <f t="shared" si="11"/>
        <v>167662</v>
      </c>
      <c r="AP9" s="129"/>
      <c r="AQ9" s="130">
        <f>VLOOKUP(A9,'[1]113年度各學校賸餘數'!$A$2:$L$171,12,0)</f>
        <v>1215605</v>
      </c>
      <c r="AR9" s="118">
        <f t="shared" si="12"/>
        <v>166447000</v>
      </c>
      <c r="AS9" s="118">
        <f t="shared" si="13"/>
        <v>32000</v>
      </c>
      <c r="AT9" s="118">
        <f t="shared" si="14"/>
        <v>166415000</v>
      </c>
    </row>
    <row r="10" spans="1:46" ht="18.399999999999999" customHeight="1" x14ac:dyDescent="0.25">
      <c r="A10" s="126" t="s">
        <v>44</v>
      </c>
      <c r="B10" s="126" t="s">
        <v>461</v>
      </c>
      <c r="C10" s="6">
        <f>IF('[1]底稿-用途別'!F11=0,"",ROUNDUP('[1]底稿-用途別'!F11/1000,0))</f>
        <v>237609</v>
      </c>
      <c r="D10" s="6" t="str">
        <f>IF('[1]底稿-用途別'!G11=0,"",ROUNDUP('[1]底稿-用途別'!G11/1000,0))</f>
        <v/>
      </c>
      <c r="E10" s="127">
        <f t="shared" si="7"/>
        <v>237609</v>
      </c>
      <c r="F10" s="56" t="str">
        <f>IF('[1]底稿-用途別'!I11=0,"",ROUNDUP('[1]底稿-用途別'!I11/1000,0))</f>
        <v/>
      </c>
      <c r="G10" s="6">
        <f>IF('[1]底稿-用途別'!J11=0,"",ROUNDUP('[1]底稿-用途別'!J11/1000,0))</f>
        <v>30</v>
      </c>
      <c r="H10" s="6">
        <f>IF('[1]底稿-用途別'!K11=0,"",ROUNDUP('[1]底稿-用途別'!K11/1000,0))</f>
        <v>144</v>
      </c>
      <c r="I10" s="6">
        <f>IF('[1]底稿-用途別'!L11=0,"",ROUNDUP('[1]底稿-用途別'!L11/1000,0))</f>
        <v>447</v>
      </c>
      <c r="J10" s="6">
        <f>IF('[1]底稿-用途別'!M11=0,"",ROUNDUP('[1]底稿-用途別'!M11/1000,0))</f>
        <v>155</v>
      </c>
      <c r="K10" s="6" t="str">
        <f>IF('[1]底稿-用途別'!N11=0,"",ROUNDUP('[1]底稿-用途別'!N11/1000,0))</f>
        <v/>
      </c>
      <c r="L10" s="6">
        <f>IF('[1]底稿-用途別'!O11=0,"",ROUNDUP('[1]底稿-用途別'!O11/1000,0))</f>
        <v>68</v>
      </c>
      <c r="M10" s="6">
        <f>IF('[1]底稿-用途別'!P11=0,"",ROUNDUP('[1]底稿-用途別'!P11/1000,0))</f>
        <v>40</v>
      </c>
      <c r="N10" s="6" t="str">
        <f>IF('[1]底稿-用途別'!Q11=0,"",ROUNDUP('[1]底稿-用途別'!Q11/1000,0))</f>
        <v/>
      </c>
      <c r="O10" s="6">
        <f>IF('[1]底稿-用途別'!R11=0,"",ROUNDUP('[1]底稿-用途別'!R11/1000,0))</f>
        <v>3123</v>
      </c>
      <c r="P10" s="6" t="str">
        <f>IF('[1]底稿-用途別'!S11=0,"",ROUNDUP('[1]底稿-用途別'!S11/1000,0))</f>
        <v/>
      </c>
      <c r="Q10" s="6">
        <f>IF('[1]底稿-用途別'!T11=0,"",ROUNDUP('[1]底稿-用途別'!T11/1000,0))</f>
        <v>186</v>
      </c>
      <c r="R10" s="6">
        <f>IF('[1]底稿-用途別'!U11=0,"",ROUNDUP('[1]底稿-用途別'!U11/1000,0))</f>
        <v>165</v>
      </c>
      <c r="S10" s="6">
        <f>IF('[1]底稿-用途別'!V11=0,"",ROUNDUP('[1]底稿-用途別'!V11/1000,0))</f>
        <v>23</v>
      </c>
      <c r="T10" s="6" t="str">
        <f>IF('[1]底稿-用途別'!W11=0,"",ROUNDUP('[1]底稿-用途別'!W11/1000,0))</f>
        <v/>
      </c>
      <c r="U10" s="6" t="str">
        <f>IF('[1]底稿-用途別'!X11=0,"",ROUNDUP('[1]底稿-用途別'!X11/1000,0))</f>
        <v/>
      </c>
      <c r="V10" s="6" t="str">
        <f>IF('[1]底稿-用途別'!Y11=0,"",ROUNDUP('[1]底稿-用途別'!Y11/1000,0))</f>
        <v/>
      </c>
      <c r="W10" s="6" t="str">
        <f>IF('[1]底稿-用途別'!Z11=0,"",ROUNDUP('[1]底稿-用途別'!Z11/1000,0))</f>
        <v/>
      </c>
      <c r="X10" s="6" t="str">
        <f>IF('[1]底稿-用途別'!AA11=0,"",ROUNDUP('[1]底稿-用途別'!AA11/1000,0))</f>
        <v/>
      </c>
      <c r="Y10" s="6" t="str">
        <f>IF('[1]底稿-用途別'!AB11=0,"",ROUNDUP('[1]底稿-用途別'!AB11/1000,0))</f>
        <v/>
      </c>
      <c r="Z10" s="6">
        <f>IF('[1]底稿-用途別'!AC11=0,"",ROUNDUP('[1]底稿-用途別'!AC11/1000,0))</f>
        <v>200</v>
      </c>
      <c r="AA10" s="6" t="str">
        <f>IF('[1]底稿-用途別'!AD11=0,"",ROUNDUP('[1]底稿-用途別'!AD11/1000,0))</f>
        <v/>
      </c>
      <c r="AB10" s="6" t="str">
        <f>IF('[1]底稿-用途別'!AE11=0,"",ROUNDUP('[1]底稿-用途別'!AE11/1000,0))</f>
        <v/>
      </c>
      <c r="AC10" s="6">
        <f>IF('[1]底稿-用途別'!AF11=0,"",ROUNDUP('[1]底稿-用途別'!AF11/1000,0))</f>
        <v>985</v>
      </c>
      <c r="AD10" s="116">
        <f>IF('[1]底稿-用途別'!AG11=0,"",ROUNDUP('[1]底稿-用途別'!AG11/1000,0))</f>
        <v>315</v>
      </c>
      <c r="AE10" s="116">
        <f>IF('[1]底稿-用途別'!AH11=0,"",ROUNDUP('[1]底稿-用途別'!AH11/1000,0))</f>
        <v>22</v>
      </c>
      <c r="AF10" s="116">
        <f>IF('[1]底稿-用途別'!AI11=0,"",ROUNDUP('[1]底稿-用途別'!AI11/1000,0))</f>
        <v>1856</v>
      </c>
      <c r="AG10" s="116">
        <f>IF('[1]底稿-用途別'!AJ11=0,"",ROUNDUP('[1]底稿-用途別'!AJ11/1000,0))</f>
        <v>50</v>
      </c>
      <c r="AH10" s="117">
        <f>IF('[1]底稿-用途別'!AK11=0,0,ROUNDUP('[1]底稿-用途別'!AK11/1000,0))</f>
        <v>50</v>
      </c>
      <c r="AI10" s="6">
        <f>IF('[1]底稿-用途別'!AL11=0,0,ROUNDUP('[1]底稿-用途別'!AL11/1000,0))</f>
        <v>29</v>
      </c>
      <c r="AJ10" s="6">
        <f>IF('[1]底稿-用途別'!AM11=0,0,ROUNDUP('[1]底稿-用途別'!AM11/1000,0))</f>
        <v>0</v>
      </c>
      <c r="AK10" s="6">
        <f>IF('[1]底稿-用途別'!AN11=0,0,ROUNDUP('[1]底稿-用途別'!AN11/1000,0))</f>
        <v>0</v>
      </c>
      <c r="AL10" s="128">
        <f t="shared" si="8"/>
        <v>245497</v>
      </c>
      <c r="AM10" s="6">
        <f t="shared" si="9"/>
        <v>1117</v>
      </c>
      <c r="AN10" s="6">
        <f t="shared" si="10"/>
        <v>0</v>
      </c>
      <c r="AO10" s="116">
        <f t="shared" si="11"/>
        <v>246614</v>
      </c>
      <c r="AP10" s="129"/>
      <c r="AQ10" s="130">
        <f>VLOOKUP(A10,'[1]113年度各學校賸餘數'!$A$2:$L$171,12,0)</f>
        <v>1117127</v>
      </c>
      <c r="AR10" s="118">
        <f t="shared" si="12"/>
        <v>245497000</v>
      </c>
      <c r="AS10" s="118">
        <f t="shared" si="13"/>
        <v>79000</v>
      </c>
      <c r="AT10" s="118">
        <f>AR10-AS10</f>
        <v>245418000</v>
      </c>
    </row>
    <row r="11" spans="1:46" ht="18.399999999999999" customHeight="1" x14ac:dyDescent="0.25">
      <c r="A11" s="126" t="s">
        <v>46</v>
      </c>
      <c r="B11" s="126" t="s">
        <v>462</v>
      </c>
      <c r="C11" s="6">
        <f>IF('[1]底稿-用途別'!F12=0,"",ROUNDUP('[1]底稿-用途別'!F12/1000,0))</f>
        <v>23925</v>
      </c>
      <c r="D11" s="6" t="str">
        <f>IF('[1]底稿-用途別'!G12=0,"",ROUNDUP('[1]底稿-用途別'!G12/1000,0))</f>
        <v/>
      </c>
      <c r="E11" s="127">
        <f t="shared" si="7"/>
        <v>23925</v>
      </c>
      <c r="F11" s="56" t="str">
        <f>IF('[1]底稿-用途別'!I12=0,"",ROUNDUP('[1]底稿-用途別'!I12/1000,0))</f>
        <v/>
      </c>
      <c r="G11" s="6">
        <f>IF('[1]底稿-用途別'!J12=0,"",ROUNDUP('[1]底稿-用途別'!J12/1000,0))</f>
        <v>12</v>
      </c>
      <c r="H11" s="6">
        <f>IF('[1]底稿-用途別'!K12=0,"",ROUNDUP('[1]底稿-用途別'!K12/1000,0))</f>
        <v>144</v>
      </c>
      <c r="I11" s="6">
        <f>IF('[1]底稿-用途別'!L12=0,"",ROUNDUP('[1]底稿-用途別'!L12/1000,0))</f>
        <v>22</v>
      </c>
      <c r="J11" s="6">
        <f>IF('[1]底稿-用途別'!M12=0,"",ROUNDUP('[1]底稿-用途別'!M12/1000,0))</f>
        <v>3</v>
      </c>
      <c r="K11" s="6" t="str">
        <f>IF('[1]底稿-用途別'!N12=0,"",ROUNDUP('[1]底稿-用途別'!N12/1000,0))</f>
        <v/>
      </c>
      <c r="L11" s="6">
        <f>IF('[1]底稿-用途別'!O12=0,"",ROUNDUP('[1]底稿-用途別'!O12/1000,0))</f>
        <v>16</v>
      </c>
      <c r="M11" s="6">
        <f>IF('[1]底稿-用途別'!P12=0,"",ROUNDUP('[1]底稿-用途別'!P12/1000,0))</f>
        <v>17</v>
      </c>
      <c r="N11" s="6" t="str">
        <f>IF('[1]底稿-用途別'!Q12=0,"",ROUNDUP('[1]底稿-用途別'!Q12/1000,0))</f>
        <v/>
      </c>
      <c r="O11" s="6">
        <f>IF('[1]底稿-用途別'!R12=0,"",ROUNDUP('[1]底稿-用途別'!R12/1000,0))</f>
        <v>43</v>
      </c>
      <c r="P11" s="6" t="str">
        <f>IF('[1]底稿-用途別'!S12=0,"",ROUNDUP('[1]底稿-用途別'!S12/1000,0))</f>
        <v/>
      </c>
      <c r="Q11" s="6">
        <f>IF('[1]底稿-用途別'!T12=0,"",ROUNDUP('[1]底稿-用途別'!T12/1000,0))</f>
        <v>9</v>
      </c>
      <c r="R11" s="6">
        <f>IF('[1]底稿-用途別'!U12=0,"",ROUNDUP('[1]底稿-用途別'!U12/1000,0))</f>
        <v>165</v>
      </c>
      <c r="S11" s="6" t="str">
        <f>IF('[1]底稿-用途別'!V12=0,"",ROUNDUP('[1]底稿-用途別'!V12/1000,0))</f>
        <v/>
      </c>
      <c r="T11" s="6" t="str">
        <f>IF('[1]底稿-用途別'!W12=0,"",ROUNDUP('[1]底稿-用途別'!W12/1000,0))</f>
        <v/>
      </c>
      <c r="U11" s="6" t="str">
        <f>IF('[1]底稿-用途別'!X12=0,"",ROUNDUP('[1]底稿-用途別'!X12/1000,0))</f>
        <v/>
      </c>
      <c r="V11" s="6" t="str">
        <f>IF('[1]底稿-用途別'!Y12=0,"",ROUNDUP('[1]底稿-用途別'!Y12/1000,0))</f>
        <v/>
      </c>
      <c r="W11" s="6" t="str">
        <f>IF('[1]底稿-用途別'!Z12=0,"",ROUNDUP('[1]底稿-用途別'!Z12/1000,0))</f>
        <v/>
      </c>
      <c r="X11" s="6" t="str">
        <f>IF('[1]底稿-用途別'!AA12=0,"",ROUNDUP('[1]底稿-用途別'!AA12/1000,0))</f>
        <v/>
      </c>
      <c r="Y11" s="6" t="str">
        <f>IF('[1]底稿-用途別'!AB12=0,"",ROUNDUP('[1]底稿-用途別'!AB12/1000,0))</f>
        <v/>
      </c>
      <c r="Z11" s="6">
        <f>IF('[1]底稿-用途別'!AC12=0,"",ROUNDUP('[1]底稿-用途別'!AC12/1000,0))</f>
        <v>80</v>
      </c>
      <c r="AA11" s="6" t="str">
        <f>IF('[1]底稿-用途別'!AD12=0,"",ROUNDUP('[1]底稿-用途別'!AD12/1000,0))</f>
        <v/>
      </c>
      <c r="AB11" s="6" t="str">
        <f>IF('[1]底稿-用途別'!AE12=0,"",ROUNDUP('[1]底稿-用途別'!AE12/1000,0))</f>
        <v/>
      </c>
      <c r="AC11" s="6">
        <f>IF('[1]底稿-用途別'!AF12=0,"",ROUNDUP('[1]底稿-用途別'!AF12/1000,0))</f>
        <v>51</v>
      </c>
      <c r="AD11" s="116">
        <f>IF('[1]底稿-用途別'!AG12=0,"",ROUNDUP('[1]底稿-用途別'!AG12/1000,0))</f>
        <v>85</v>
      </c>
      <c r="AE11" s="116">
        <f>IF('[1]底稿-用途別'!AH12=0,"",ROUNDUP('[1]底稿-用途別'!AH12/1000,0))</f>
        <v>4</v>
      </c>
      <c r="AF11" s="116">
        <f>IF('[1]底稿-用途別'!AI12=0,"",ROUNDUP('[1]底稿-用途別'!AI12/1000,0))</f>
        <v>180</v>
      </c>
      <c r="AG11" s="116">
        <f>IF('[1]底稿-用途別'!AJ12=0,"",ROUNDUP('[1]底稿-用途別'!AJ12/1000,0))</f>
        <v>34</v>
      </c>
      <c r="AH11" s="117">
        <f>IF('[1]底稿-用途別'!AK12=0,0,ROUNDUP('[1]底稿-用途別'!AK12/1000,0))</f>
        <v>0</v>
      </c>
      <c r="AI11" s="6">
        <f>IF('[1]底稿-用途別'!AL12=0,0,ROUNDUP('[1]底稿-用途別'!AL12/1000,0))</f>
        <v>0</v>
      </c>
      <c r="AJ11" s="6">
        <f>IF('[1]底稿-用途別'!AM12=0,0,ROUNDUP('[1]底稿-用途別'!AM12/1000,0))</f>
        <v>0</v>
      </c>
      <c r="AK11" s="6">
        <f>IF('[1]底稿-用途別'!AN12=0,0,ROUNDUP('[1]底稿-用途別'!AN12/1000,0))</f>
        <v>0</v>
      </c>
      <c r="AL11" s="128">
        <f t="shared" si="8"/>
        <v>24790</v>
      </c>
      <c r="AM11" s="6">
        <f t="shared" si="9"/>
        <v>43</v>
      </c>
      <c r="AN11" s="6">
        <f t="shared" si="10"/>
        <v>0</v>
      </c>
      <c r="AO11" s="116">
        <f t="shared" si="11"/>
        <v>24833</v>
      </c>
      <c r="AP11" s="129"/>
      <c r="AQ11" s="130">
        <f>VLOOKUP(A11,'[1]113年度各學校賸餘數'!$A$2:$L$171,12,0)</f>
        <v>43833</v>
      </c>
      <c r="AR11" s="118">
        <f t="shared" si="12"/>
        <v>24790000</v>
      </c>
      <c r="AS11" s="118">
        <f t="shared" si="13"/>
        <v>0</v>
      </c>
      <c r="AT11" s="118">
        <f t="shared" si="14"/>
        <v>24790000</v>
      </c>
    </row>
    <row r="12" spans="1:46" ht="18.399999999999999" customHeight="1" x14ac:dyDescent="0.25">
      <c r="A12" s="126" t="s">
        <v>48</v>
      </c>
      <c r="B12" s="126" t="s">
        <v>463</v>
      </c>
      <c r="C12" s="6">
        <f>IF('[1]底稿-用途別'!F13=0,"",ROUNDUP('[1]底稿-用途別'!F13/1000,0))</f>
        <v>195618</v>
      </c>
      <c r="D12" s="6" t="str">
        <f>IF('[1]底稿-用途別'!G13=0,"",ROUNDUP('[1]底稿-用途別'!G13/1000,0))</f>
        <v/>
      </c>
      <c r="E12" s="127">
        <f t="shared" si="7"/>
        <v>195618</v>
      </c>
      <c r="F12" s="56" t="str">
        <f>IF('[1]底稿-用途別'!I13=0,"",ROUNDUP('[1]底稿-用途別'!I13/1000,0))</f>
        <v/>
      </c>
      <c r="G12" s="6">
        <f>IF('[1]底稿-用途別'!J13=0,"",ROUNDUP('[1]底稿-用途別'!J13/1000,0))</f>
        <v>30</v>
      </c>
      <c r="H12" s="6">
        <f>IF('[1]底稿-用途別'!K13=0,"",ROUNDUP('[1]底稿-用途別'!K13/1000,0))</f>
        <v>144</v>
      </c>
      <c r="I12" s="6">
        <f>IF('[1]底稿-用途別'!L13=0,"",ROUNDUP('[1]底稿-用途別'!L13/1000,0))</f>
        <v>317</v>
      </c>
      <c r="J12" s="6">
        <f>IF('[1]底稿-用途別'!M13=0,"",ROUNDUP('[1]底稿-用途別'!M13/1000,0))</f>
        <v>111</v>
      </c>
      <c r="K12" s="6" t="str">
        <f>IF('[1]底稿-用途別'!N13=0,"",ROUNDUP('[1]底稿-用途別'!N13/1000,0))</f>
        <v/>
      </c>
      <c r="L12" s="6">
        <f>IF('[1]底稿-用途別'!O13=0,"",ROUNDUP('[1]底稿-用途別'!O13/1000,0))</f>
        <v>55</v>
      </c>
      <c r="M12" s="6">
        <f>IF('[1]底稿-用途別'!P13=0,"",ROUNDUP('[1]底稿-用途別'!P13/1000,0))</f>
        <v>33</v>
      </c>
      <c r="N12" s="6" t="str">
        <f>IF('[1]底稿-用途別'!Q13=0,"",ROUNDUP('[1]底稿-用途別'!Q13/1000,0))</f>
        <v/>
      </c>
      <c r="O12" s="6">
        <f>IF('[1]底稿-用途別'!R13=0,"",ROUNDUP('[1]底稿-用途別'!R13/1000,0))</f>
        <v>2227</v>
      </c>
      <c r="P12" s="6" t="str">
        <f>IF('[1]底稿-用途別'!S13=0,"",ROUNDUP('[1]底稿-用途別'!S13/1000,0))</f>
        <v/>
      </c>
      <c r="Q12" s="6">
        <f>IF('[1]底稿-用途別'!T13=0,"",ROUNDUP('[1]底稿-用途別'!T13/1000,0))</f>
        <v>141</v>
      </c>
      <c r="R12" s="6">
        <f>IF('[1]底稿-用途別'!U13=0,"",ROUNDUP('[1]底稿-用途別'!U13/1000,0))</f>
        <v>165</v>
      </c>
      <c r="S12" s="6">
        <f>IF('[1]底稿-用途別'!V13=0,"",ROUNDUP('[1]底稿-用途別'!V13/1000,0))</f>
        <v>29</v>
      </c>
      <c r="T12" s="6" t="str">
        <f>IF('[1]底稿-用途別'!W13=0,"",ROUNDUP('[1]底稿-用途別'!W13/1000,0))</f>
        <v/>
      </c>
      <c r="U12" s="6" t="str">
        <f>IF('[1]底稿-用途別'!X13=0,"",ROUNDUP('[1]底稿-用途別'!X13/1000,0))</f>
        <v/>
      </c>
      <c r="V12" s="6">
        <f>IF('[1]底稿-用途別'!Y13=0,"",ROUNDUP('[1]底稿-用途別'!Y13/1000,0))</f>
        <v>22</v>
      </c>
      <c r="W12" s="6" t="str">
        <f>IF('[1]底稿-用途別'!Z13=0,"",ROUNDUP('[1]底稿-用途別'!Z13/1000,0))</f>
        <v/>
      </c>
      <c r="X12" s="6" t="str">
        <f>IF('[1]底稿-用途別'!AA13=0,"",ROUNDUP('[1]底稿-用途別'!AA13/1000,0))</f>
        <v/>
      </c>
      <c r="Y12" s="6" t="str">
        <f>IF('[1]底稿-用途別'!AB13=0,"",ROUNDUP('[1]底稿-用途別'!AB13/1000,0))</f>
        <v/>
      </c>
      <c r="Z12" s="6">
        <f>IF('[1]底稿-用途別'!AC13=0,"",ROUNDUP('[1]底稿-用途別'!AC13/1000,0))</f>
        <v>200</v>
      </c>
      <c r="AA12" s="6" t="str">
        <f>IF('[1]底稿-用途別'!AD13=0,"",ROUNDUP('[1]底稿-用途別'!AD13/1000,0))</f>
        <v/>
      </c>
      <c r="AB12" s="6" t="str">
        <f>IF('[1]底稿-用途別'!AE13=0,"",ROUNDUP('[1]底稿-用途別'!AE13/1000,0))</f>
        <v/>
      </c>
      <c r="AC12" s="6">
        <f>IF('[1]底稿-用途別'!AF13=0,"",ROUNDUP('[1]底稿-用途別'!AF13/1000,0))</f>
        <v>740</v>
      </c>
      <c r="AD12" s="116">
        <f>IF('[1]底稿-用途別'!AG13=0,"",ROUNDUP('[1]底稿-用途別'!AG13/1000,0))</f>
        <v>315</v>
      </c>
      <c r="AE12" s="116">
        <f>IF('[1]底稿-用途別'!AH13=0,"",ROUNDUP('[1]底稿-用途別'!AH13/1000,0))</f>
        <v>18</v>
      </c>
      <c r="AF12" s="116">
        <f>IF('[1]底稿-用途別'!AI13=0,"",ROUNDUP('[1]底稿-用途別'!AI13/1000,0))</f>
        <v>1344</v>
      </c>
      <c r="AG12" s="116">
        <f>IF('[1]底稿-用途別'!AJ13=0,"",ROUNDUP('[1]底稿-用途別'!AJ13/1000,0))</f>
        <v>209</v>
      </c>
      <c r="AH12" s="117">
        <f>IF('[1]底稿-用途別'!AK13=0,0,ROUNDUP('[1]底稿-用途別'!AK13/1000,0))</f>
        <v>0</v>
      </c>
      <c r="AI12" s="6">
        <f>IF('[1]底稿-用途別'!AL13=0,0,ROUNDUP('[1]底稿-用途別'!AL13/1000,0))</f>
        <v>30</v>
      </c>
      <c r="AJ12" s="6">
        <f>IF('[1]底稿-用途別'!AM13=0,0,ROUNDUP('[1]底稿-用途別'!AM13/1000,0))</f>
        <v>0</v>
      </c>
      <c r="AK12" s="6">
        <f>IF('[1]底稿-用途別'!AN13=0,0,ROUNDUP('[1]底稿-用途別'!AN13/1000,0))</f>
        <v>0</v>
      </c>
      <c r="AL12" s="128">
        <f t="shared" si="8"/>
        <v>201748</v>
      </c>
      <c r="AM12" s="6">
        <f t="shared" si="9"/>
        <v>547</v>
      </c>
      <c r="AN12" s="6">
        <f t="shared" si="10"/>
        <v>0</v>
      </c>
      <c r="AO12" s="116">
        <f t="shared" si="11"/>
        <v>202295</v>
      </c>
      <c r="AP12" s="129"/>
      <c r="AQ12" s="130">
        <f>VLOOKUP(A12,'[1]113年度各學校賸餘數'!$A$2:$L$171,12,0)</f>
        <v>547177</v>
      </c>
      <c r="AR12" s="118">
        <f t="shared" si="12"/>
        <v>201748000</v>
      </c>
      <c r="AS12" s="118">
        <f t="shared" si="13"/>
        <v>30000</v>
      </c>
      <c r="AT12" s="118">
        <f t="shared" si="14"/>
        <v>201718000</v>
      </c>
    </row>
    <row r="13" spans="1:46" ht="18.399999999999999" customHeight="1" x14ac:dyDescent="0.25">
      <c r="A13" s="126" t="s">
        <v>50</v>
      </c>
      <c r="B13" s="126" t="s">
        <v>464</v>
      </c>
      <c r="C13" s="6">
        <f>IF('[1]底稿-用途別'!F14=0,"",ROUNDUP('[1]底稿-用途別'!F14/1000,0))</f>
        <v>37334</v>
      </c>
      <c r="D13" s="6" t="str">
        <f>IF('[1]底稿-用途別'!G14=0,"",ROUNDUP('[1]底稿-用途別'!G14/1000,0))</f>
        <v/>
      </c>
      <c r="E13" s="127">
        <f t="shared" si="7"/>
        <v>37334</v>
      </c>
      <c r="F13" s="56" t="str">
        <f>IF('[1]底稿-用途別'!I14=0,"",ROUNDUP('[1]底稿-用途別'!I14/1000,0))</f>
        <v/>
      </c>
      <c r="G13" s="6">
        <f>IF('[1]底稿-用途別'!J14=0,"",ROUNDUP('[1]底稿-用途別'!J14/1000,0))</f>
        <v>6</v>
      </c>
      <c r="H13" s="6">
        <f>IF('[1]底稿-用途別'!K14=0,"",ROUNDUP('[1]底稿-用途別'!K14/1000,0))</f>
        <v>144</v>
      </c>
      <c r="I13" s="6">
        <f>IF('[1]底稿-用途別'!L14=0,"",ROUNDUP('[1]底稿-用途別'!L14/1000,0))</f>
        <v>51</v>
      </c>
      <c r="J13" s="6">
        <f>IF('[1]底稿-用途別'!M14=0,"",ROUNDUP('[1]底稿-用途別'!M14/1000,0))</f>
        <v>18</v>
      </c>
      <c r="K13" s="6" t="str">
        <f>IF('[1]底稿-用途別'!N14=0,"",ROUNDUP('[1]底稿-用途別'!N14/1000,0))</f>
        <v/>
      </c>
      <c r="L13" s="6">
        <f>IF('[1]底稿-用途別'!O14=0,"",ROUNDUP('[1]底稿-用途別'!O14/1000,0))</f>
        <v>20</v>
      </c>
      <c r="M13" s="6">
        <f>IF('[1]底稿-用途別'!P14=0,"",ROUNDUP('[1]底稿-用途別'!P14/1000,0))</f>
        <v>18</v>
      </c>
      <c r="N13" s="6" t="str">
        <f>IF('[1]底稿-用途別'!Q14=0,"",ROUNDUP('[1]底稿-用途別'!Q14/1000,0))</f>
        <v/>
      </c>
      <c r="O13" s="6">
        <f>IF('[1]底稿-用途別'!R14=0,"",ROUNDUP('[1]底稿-用途別'!R14/1000,0))</f>
        <v>360</v>
      </c>
      <c r="P13" s="6" t="str">
        <f>IF('[1]底稿-用途別'!S14=0,"",ROUNDUP('[1]底稿-用途別'!S14/1000,0))</f>
        <v/>
      </c>
      <c r="Q13" s="6">
        <f>IF('[1]底稿-用途別'!T14=0,"",ROUNDUP('[1]底稿-用途別'!T14/1000,0))</f>
        <v>21</v>
      </c>
      <c r="R13" s="6">
        <f>IF('[1]底稿-用途別'!U14=0,"",ROUNDUP('[1]底稿-用途別'!U14/1000,0))</f>
        <v>165</v>
      </c>
      <c r="S13" s="6" t="str">
        <f>IF('[1]底稿-用途別'!V14=0,"",ROUNDUP('[1]底稿-用途別'!V14/1000,0))</f>
        <v/>
      </c>
      <c r="T13" s="6" t="str">
        <f>IF('[1]底稿-用途別'!W14=0,"",ROUNDUP('[1]底稿-用途別'!W14/1000,0))</f>
        <v/>
      </c>
      <c r="U13" s="6" t="str">
        <f>IF('[1]底稿-用途別'!X14=0,"",ROUNDUP('[1]底稿-用途別'!X14/1000,0))</f>
        <v/>
      </c>
      <c r="V13" s="6" t="str">
        <f>IF('[1]底稿-用途別'!Y14=0,"",ROUNDUP('[1]底稿-用途別'!Y14/1000,0))</f>
        <v/>
      </c>
      <c r="W13" s="6" t="str">
        <f>IF('[1]底稿-用途別'!Z14=0,"",ROUNDUP('[1]底稿-用途別'!Z14/1000,0))</f>
        <v/>
      </c>
      <c r="X13" s="6" t="str">
        <f>IF('[1]底稿-用途別'!AA14=0,"",ROUNDUP('[1]底稿-用途別'!AA14/1000,0))</f>
        <v/>
      </c>
      <c r="Y13" s="6" t="str">
        <f>IF('[1]底稿-用途別'!AB14=0,"",ROUNDUP('[1]底稿-用途別'!AB14/1000,0))</f>
        <v/>
      </c>
      <c r="Z13" s="6">
        <f>IF('[1]底稿-用途別'!AC14=0,"",ROUNDUP('[1]底稿-用途別'!AC14/1000,0))</f>
        <v>80</v>
      </c>
      <c r="AA13" s="6" t="str">
        <f>IF('[1]底稿-用途別'!AD14=0,"",ROUNDUP('[1]底稿-用途別'!AD14/1000,0))</f>
        <v/>
      </c>
      <c r="AB13" s="6" t="str">
        <f>IF('[1]底稿-用途別'!AE14=0,"",ROUNDUP('[1]底稿-用途別'!AE14/1000,0))</f>
        <v/>
      </c>
      <c r="AC13" s="6">
        <f>IF('[1]底稿-用途別'!AF14=0,"",ROUNDUP('[1]底稿-用途別'!AF14/1000,0))</f>
        <v>119</v>
      </c>
      <c r="AD13" s="116">
        <f>IF('[1]底稿-用途別'!AG14=0,"",ROUNDUP('[1]底稿-用途別'!AG14/1000,0))</f>
        <v>109</v>
      </c>
      <c r="AE13" s="116">
        <f>IF('[1]底稿-用途別'!AH14=0,"",ROUNDUP('[1]底稿-用途別'!AH14/1000,0))</f>
        <v>8</v>
      </c>
      <c r="AF13" s="116">
        <f>IF('[1]底稿-用途別'!AI14=0,"",ROUNDUP('[1]底稿-用途別'!AI14/1000,0))</f>
        <v>224</v>
      </c>
      <c r="AG13" s="116">
        <f>IF('[1]底稿-用途別'!AJ14=0,"",ROUNDUP('[1]底稿-用途別'!AJ14/1000,0))</f>
        <v>223</v>
      </c>
      <c r="AH13" s="117">
        <f>IF('[1]底稿-用途別'!AK14=0,0,ROUNDUP('[1]底稿-用途別'!AK14/1000,0))</f>
        <v>30</v>
      </c>
      <c r="AI13" s="6">
        <f>IF('[1]底稿-用途別'!AL14=0,0,ROUNDUP('[1]底稿-用途別'!AL14/1000,0))</f>
        <v>2</v>
      </c>
      <c r="AJ13" s="6">
        <f>IF('[1]底稿-用途別'!AM14=0,0,ROUNDUP('[1]底稿-用途別'!AM14/1000,0))</f>
        <v>0</v>
      </c>
      <c r="AK13" s="6">
        <f>IF('[1]底稿-用途別'!AN14=0,0,ROUNDUP('[1]底稿-用途別'!AN14/1000,0))</f>
        <v>0</v>
      </c>
      <c r="AL13" s="128">
        <f t="shared" si="8"/>
        <v>38932</v>
      </c>
      <c r="AM13" s="6">
        <f t="shared" si="9"/>
        <v>48</v>
      </c>
      <c r="AN13" s="6">
        <f t="shared" si="10"/>
        <v>0</v>
      </c>
      <c r="AO13" s="116">
        <f t="shared" si="11"/>
        <v>38980</v>
      </c>
      <c r="AP13" s="6"/>
      <c r="AQ13" s="130">
        <f>VLOOKUP(A13,'[1]113年度各學校賸餘數'!$A$2:$L$171,12,0)</f>
        <v>48058</v>
      </c>
      <c r="AR13" s="118">
        <f t="shared" si="12"/>
        <v>38932000</v>
      </c>
      <c r="AS13" s="118">
        <f t="shared" si="13"/>
        <v>32000</v>
      </c>
      <c r="AT13" s="118">
        <f t="shared" si="14"/>
        <v>38900000</v>
      </c>
    </row>
    <row r="14" spans="1:46" ht="18.399999999999999" customHeight="1" x14ac:dyDescent="0.25">
      <c r="A14" s="126" t="s">
        <v>52</v>
      </c>
      <c r="B14" s="126" t="s">
        <v>465</v>
      </c>
      <c r="C14" s="6">
        <f>IF('[1]底稿-用途別'!F15=0,"",ROUNDUP('[1]底稿-用途別'!F15/1000,0))</f>
        <v>40152</v>
      </c>
      <c r="D14" s="6" t="str">
        <f>IF('[1]底稿-用途別'!G15=0,"",ROUNDUP('[1]底稿-用途別'!G15/1000,0))</f>
        <v/>
      </c>
      <c r="E14" s="127">
        <f t="shared" si="7"/>
        <v>40152</v>
      </c>
      <c r="F14" s="56" t="str">
        <f>IF('[1]底稿-用途別'!I15=0,"",ROUNDUP('[1]底稿-用途別'!I15/1000,0))</f>
        <v/>
      </c>
      <c r="G14" s="6">
        <f>IF('[1]底稿-用途別'!J15=0,"",ROUNDUP('[1]底稿-用途別'!J15/1000,0))</f>
        <v>12</v>
      </c>
      <c r="H14" s="6">
        <f>IF('[1]底稿-用途別'!K15=0,"",ROUNDUP('[1]底稿-用途別'!K15/1000,0))</f>
        <v>144</v>
      </c>
      <c r="I14" s="6">
        <f>IF('[1]底稿-用途別'!L15=0,"",ROUNDUP('[1]底稿-用途別'!L15/1000,0))</f>
        <v>51</v>
      </c>
      <c r="J14" s="6">
        <f>IF('[1]底稿-用途別'!M15=0,"",ROUNDUP('[1]底稿-用途別'!M15/1000,0))</f>
        <v>12</v>
      </c>
      <c r="K14" s="6" t="str">
        <f>IF('[1]底稿-用途別'!N15=0,"",ROUNDUP('[1]底稿-用途別'!N15/1000,0))</f>
        <v/>
      </c>
      <c r="L14" s="6">
        <f>IF('[1]底稿-用途別'!O15=0,"",ROUNDUP('[1]底稿-用途別'!O15/1000,0))</f>
        <v>20</v>
      </c>
      <c r="M14" s="6">
        <f>IF('[1]底稿-用途別'!P15=0,"",ROUNDUP('[1]底稿-用途別'!P15/1000,0))</f>
        <v>18</v>
      </c>
      <c r="N14" s="6" t="str">
        <f>IF('[1]底稿-用途別'!Q15=0,"",ROUNDUP('[1]底稿-用途別'!Q15/1000,0))</f>
        <v/>
      </c>
      <c r="O14" s="6">
        <f>IF('[1]底稿-用途別'!R15=0,"",ROUNDUP('[1]底稿-用途別'!R15/1000,0))</f>
        <v>227</v>
      </c>
      <c r="P14" s="6" t="str">
        <f>IF('[1]底稿-用途別'!S15=0,"",ROUNDUP('[1]底稿-用途別'!S15/1000,0))</f>
        <v/>
      </c>
      <c r="Q14" s="6">
        <f>IF('[1]底稿-用途別'!T15=0,"",ROUNDUP('[1]底稿-用途別'!T15/1000,0))</f>
        <v>24</v>
      </c>
      <c r="R14" s="6">
        <f>IF('[1]底稿-用途別'!U15=0,"",ROUNDUP('[1]底稿-用途別'!U15/1000,0))</f>
        <v>165</v>
      </c>
      <c r="S14" s="6">
        <f>IF('[1]底稿-用途別'!V15=0,"",ROUNDUP('[1]底稿-用途別'!V15/1000,0))</f>
        <v>6</v>
      </c>
      <c r="T14" s="6" t="str">
        <f>IF('[1]底稿-用途別'!W15=0,"",ROUNDUP('[1]底稿-用途別'!W15/1000,0))</f>
        <v/>
      </c>
      <c r="U14" s="6" t="str">
        <f>IF('[1]底稿-用途別'!X15=0,"",ROUNDUP('[1]底稿-用途別'!X15/1000,0))</f>
        <v/>
      </c>
      <c r="V14" s="6">
        <f>IF('[1]底稿-用途別'!Y15=0,"",ROUNDUP('[1]底稿-用途別'!Y15/1000,0))</f>
        <v>7</v>
      </c>
      <c r="W14" s="6" t="str">
        <f>IF('[1]底稿-用途別'!Z15=0,"",ROUNDUP('[1]底稿-用途別'!Z15/1000,0))</f>
        <v/>
      </c>
      <c r="X14" s="6" t="str">
        <f>IF('[1]底稿-用途別'!AA15=0,"",ROUNDUP('[1]底稿-用途別'!AA15/1000,0))</f>
        <v/>
      </c>
      <c r="Y14" s="6" t="str">
        <f>IF('[1]底稿-用途別'!AB15=0,"",ROUNDUP('[1]底稿-用途別'!AB15/1000,0))</f>
        <v/>
      </c>
      <c r="Z14" s="6">
        <f>IF('[1]底稿-用途別'!AC15=0,"",ROUNDUP('[1]底稿-用途別'!AC15/1000,0))</f>
        <v>80</v>
      </c>
      <c r="AA14" s="6" t="str">
        <f>IF('[1]底稿-用途別'!AD15=0,"",ROUNDUP('[1]底稿-用途別'!AD15/1000,0))</f>
        <v/>
      </c>
      <c r="AB14" s="6" t="str">
        <f>IF('[1]底稿-用途別'!AE15=0,"",ROUNDUP('[1]底稿-用途別'!AE15/1000,0))</f>
        <v/>
      </c>
      <c r="AC14" s="6">
        <f>IF('[1]底稿-用途別'!AF15=0,"",ROUNDUP('[1]底稿-用途別'!AF15/1000,0))</f>
        <v>111</v>
      </c>
      <c r="AD14" s="116">
        <f>IF('[1]底稿-用途別'!AG15=0,"",ROUNDUP('[1]底稿-用途別'!AG15/1000,0))</f>
        <v>109</v>
      </c>
      <c r="AE14" s="116">
        <f>IF('[1]底稿-用途別'!AH15=0,"",ROUNDUP('[1]底稿-用途別'!AH15/1000,0))</f>
        <v>8</v>
      </c>
      <c r="AF14" s="116">
        <f>IF('[1]底稿-用途別'!AI15=0,"",ROUNDUP('[1]底稿-用途別'!AI15/1000,0))</f>
        <v>280</v>
      </c>
      <c r="AG14" s="116">
        <f>IF('[1]底稿-用途別'!AJ15=0,"",ROUNDUP('[1]底稿-用途別'!AJ15/1000,0))</f>
        <v>95</v>
      </c>
      <c r="AH14" s="117">
        <f>IF('[1]底稿-用途別'!AK15=0,0,ROUNDUP('[1]底稿-用途別'!AK15/1000,0))</f>
        <v>30</v>
      </c>
      <c r="AI14" s="6">
        <f>IF('[1]底稿-用途別'!AL15=0,0,ROUNDUP('[1]底稿-用途別'!AL15/1000,0))</f>
        <v>0</v>
      </c>
      <c r="AJ14" s="6">
        <f>IF('[1]底稿-用途別'!AM15=0,0,ROUNDUP('[1]底稿-用途別'!AM15/1000,0))</f>
        <v>0</v>
      </c>
      <c r="AK14" s="6">
        <f>IF('[1]底稿-用途別'!AN15=0,0,ROUNDUP('[1]底稿-用途別'!AN15/1000,0))</f>
        <v>0</v>
      </c>
      <c r="AL14" s="128">
        <f t="shared" si="8"/>
        <v>41551</v>
      </c>
      <c r="AM14" s="6">
        <f t="shared" si="9"/>
        <v>10</v>
      </c>
      <c r="AN14" s="6">
        <f t="shared" si="10"/>
        <v>0</v>
      </c>
      <c r="AO14" s="116">
        <f t="shared" si="11"/>
        <v>41561</v>
      </c>
      <c r="AP14" s="129"/>
      <c r="AQ14" s="130">
        <f>VLOOKUP(A14,'[1]113年度各學校賸餘數'!$A$2:$L$171,12,0)</f>
        <v>10812</v>
      </c>
      <c r="AR14" s="118">
        <f t="shared" si="12"/>
        <v>41551000</v>
      </c>
      <c r="AS14" s="118">
        <f t="shared" si="13"/>
        <v>30000</v>
      </c>
      <c r="AT14" s="118">
        <f t="shared" si="14"/>
        <v>41521000</v>
      </c>
    </row>
    <row r="15" spans="1:46" ht="18.399999999999999" customHeight="1" x14ac:dyDescent="0.25">
      <c r="A15" s="126" t="s">
        <v>54</v>
      </c>
      <c r="B15" s="126" t="s">
        <v>466</v>
      </c>
      <c r="C15" s="6">
        <f>IF('[1]底稿-用途別'!F16=0,"",ROUNDUP('[1]底稿-用途別'!F16/1000,0))</f>
        <v>24341</v>
      </c>
      <c r="D15" s="6" t="str">
        <f>IF('[1]底稿-用途別'!G16=0,"",ROUNDUP('[1]底稿-用途別'!G16/1000,0))</f>
        <v/>
      </c>
      <c r="E15" s="127">
        <f t="shared" si="7"/>
        <v>24341</v>
      </c>
      <c r="F15" s="56" t="str">
        <f>IF('[1]底稿-用途別'!I16=0,"",ROUNDUP('[1]底稿-用途別'!I16/1000,0))</f>
        <v/>
      </c>
      <c r="G15" s="6" t="str">
        <f>IF('[1]底稿-用途別'!J16=0,"",ROUNDUP('[1]底稿-用途別'!J16/1000,0))</f>
        <v/>
      </c>
      <c r="H15" s="6">
        <f>IF('[1]底稿-用途別'!K16=0,"",ROUNDUP('[1]底稿-用途別'!K16/1000,0))</f>
        <v>144</v>
      </c>
      <c r="I15" s="6">
        <f>IF('[1]底稿-用途別'!L16=0,"",ROUNDUP('[1]底稿-用途別'!L16/1000,0))</f>
        <v>22</v>
      </c>
      <c r="J15" s="6">
        <f>IF('[1]底稿-用途別'!M16=0,"",ROUNDUP('[1]底稿-用途別'!M16/1000,0))</f>
        <v>4</v>
      </c>
      <c r="K15" s="6" t="str">
        <f>IF('[1]底稿-用途別'!N16=0,"",ROUNDUP('[1]底稿-用途別'!N16/1000,0))</f>
        <v/>
      </c>
      <c r="L15" s="6">
        <f>IF('[1]底稿-用途別'!O16=0,"",ROUNDUP('[1]底稿-用途別'!O16/1000,0))</f>
        <v>16</v>
      </c>
      <c r="M15" s="6">
        <f>IF('[1]底稿-用途別'!P16=0,"",ROUNDUP('[1]底稿-用途別'!P16/1000,0))</f>
        <v>17</v>
      </c>
      <c r="N15" s="6" t="str">
        <f>IF('[1]底稿-用途別'!Q16=0,"",ROUNDUP('[1]底稿-用途別'!Q16/1000,0))</f>
        <v/>
      </c>
      <c r="O15" s="6">
        <f>IF('[1]底稿-用途別'!R16=0,"",ROUNDUP('[1]底稿-用途別'!R16/1000,0))</f>
        <v>73</v>
      </c>
      <c r="P15" s="6" t="str">
        <f>IF('[1]底稿-用途別'!S16=0,"",ROUNDUP('[1]底稿-用途別'!S16/1000,0))</f>
        <v/>
      </c>
      <c r="Q15" s="6">
        <f>IF('[1]底稿-用途別'!T16=0,"",ROUNDUP('[1]底稿-用途別'!T16/1000,0))</f>
        <v>9</v>
      </c>
      <c r="R15" s="6">
        <f>IF('[1]底稿-用途別'!U16=0,"",ROUNDUP('[1]底稿-用途別'!U16/1000,0))</f>
        <v>165</v>
      </c>
      <c r="S15" s="6" t="str">
        <f>IF('[1]底稿-用途別'!V16=0,"",ROUNDUP('[1]底稿-用途別'!V16/1000,0))</f>
        <v/>
      </c>
      <c r="T15" s="6" t="str">
        <f>IF('[1]底稿-用途別'!W16=0,"",ROUNDUP('[1]底稿-用途別'!W16/1000,0))</f>
        <v/>
      </c>
      <c r="U15" s="6" t="str">
        <f>IF('[1]底稿-用途別'!X16=0,"",ROUNDUP('[1]底稿-用途別'!X16/1000,0))</f>
        <v/>
      </c>
      <c r="V15" s="6" t="str">
        <f>IF('[1]底稿-用途別'!Y16=0,"",ROUNDUP('[1]底稿-用途別'!Y16/1000,0))</f>
        <v/>
      </c>
      <c r="W15" s="6" t="str">
        <f>IF('[1]底稿-用途別'!Z16=0,"",ROUNDUP('[1]底稿-用途別'!Z16/1000,0))</f>
        <v/>
      </c>
      <c r="X15" s="6" t="str">
        <f>IF('[1]底稿-用途別'!AA16=0,"",ROUNDUP('[1]底稿-用途別'!AA16/1000,0))</f>
        <v/>
      </c>
      <c r="Y15" s="6" t="str">
        <f>IF('[1]底稿-用途別'!AB16=0,"",ROUNDUP('[1]底稿-用途別'!AB16/1000,0))</f>
        <v/>
      </c>
      <c r="Z15" s="6">
        <f>IF('[1]底稿-用途別'!AC16=0,"",ROUNDUP('[1]底稿-用途別'!AC16/1000,0))</f>
        <v>80</v>
      </c>
      <c r="AA15" s="6" t="str">
        <f>IF('[1]底稿-用途別'!AD16=0,"",ROUNDUP('[1]底稿-用途別'!AD16/1000,0))</f>
        <v/>
      </c>
      <c r="AB15" s="6" t="str">
        <f>IF('[1]底稿-用途別'!AE16=0,"",ROUNDUP('[1]底稿-用途別'!AE16/1000,0))</f>
        <v/>
      </c>
      <c r="AC15" s="6">
        <f>IF('[1]底稿-用途別'!AF16=0,"",ROUNDUP('[1]底稿-用途別'!AF16/1000,0))</f>
        <v>51</v>
      </c>
      <c r="AD15" s="116">
        <f>IF('[1]底稿-用途別'!AG16=0,"",ROUNDUP('[1]底稿-用途別'!AG16/1000,0))</f>
        <v>79</v>
      </c>
      <c r="AE15" s="116">
        <f>IF('[1]底稿-用途別'!AH16=0,"",ROUNDUP('[1]底稿-用途別'!AH16/1000,0))</f>
        <v>8</v>
      </c>
      <c r="AF15" s="116">
        <f>IF('[1]底稿-用途別'!AI16=0,"",ROUNDUP('[1]底稿-用途別'!AI16/1000,0))</f>
        <v>180</v>
      </c>
      <c r="AG15" s="116">
        <f>IF('[1]底稿-用途別'!AJ16=0,"",ROUNDUP('[1]底稿-用途別'!AJ16/1000,0))</f>
        <v>47</v>
      </c>
      <c r="AH15" s="117">
        <f>IF('[1]底稿-用途別'!AK16=0,0,ROUNDUP('[1]底稿-用途別'!AK16/1000,0))</f>
        <v>0</v>
      </c>
      <c r="AI15" s="6">
        <f>IF('[1]底稿-用途別'!AL16=0,0,ROUNDUP('[1]底稿-用途別'!AL16/1000,0))</f>
        <v>0</v>
      </c>
      <c r="AJ15" s="6">
        <f>IF('[1]底稿-用途別'!AM16=0,0,ROUNDUP('[1]底稿-用途別'!AM16/1000,0))</f>
        <v>0</v>
      </c>
      <c r="AK15" s="6">
        <f>IF('[1]底稿-用途別'!AN16=0,0,ROUNDUP('[1]底稿-用途別'!AN16/1000,0))</f>
        <v>0</v>
      </c>
      <c r="AL15" s="128">
        <f t="shared" si="8"/>
        <v>25236</v>
      </c>
      <c r="AM15" s="6">
        <f t="shared" si="9"/>
        <v>595</v>
      </c>
      <c r="AN15" s="6">
        <f t="shared" si="10"/>
        <v>0</v>
      </c>
      <c r="AO15" s="116">
        <f t="shared" si="11"/>
        <v>25831</v>
      </c>
      <c r="AP15" s="129"/>
      <c r="AQ15" s="130">
        <f>VLOOKUP(A15,'[1]113年度各學校賸餘數'!$A$2:$L$171,12,0)</f>
        <v>595893</v>
      </c>
      <c r="AR15" s="118">
        <f t="shared" si="12"/>
        <v>25236000</v>
      </c>
      <c r="AS15" s="118">
        <f t="shared" si="13"/>
        <v>0</v>
      </c>
      <c r="AT15" s="118">
        <f t="shared" si="14"/>
        <v>25236000</v>
      </c>
    </row>
    <row r="16" spans="1:46" ht="18.399999999999999" customHeight="1" x14ac:dyDescent="0.25">
      <c r="A16" s="126" t="s">
        <v>56</v>
      </c>
      <c r="B16" s="126" t="s">
        <v>467</v>
      </c>
      <c r="C16" s="6">
        <f>IF('[1]底稿-用途別'!F17=0,"",ROUNDUP('[1]底稿-用途別'!F17/1000,0))</f>
        <v>25415</v>
      </c>
      <c r="D16" s="6" t="str">
        <f>IF('[1]底稿-用途別'!G17=0,"",ROUNDUP('[1]底稿-用途別'!G17/1000,0))</f>
        <v/>
      </c>
      <c r="E16" s="127">
        <f t="shared" si="7"/>
        <v>25415</v>
      </c>
      <c r="F16" s="56" t="str">
        <f>IF('[1]底稿-用途別'!I17=0,"",ROUNDUP('[1]底稿-用途別'!I17/1000,0))</f>
        <v/>
      </c>
      <c r="G16" s="6" t="str">
        <f>IF('[1]底稿-用途別'!J17=0,"",ROUNDUP('[1]底稿-用途別'!J17/1000,0))</f>
        <v/>
      </c>
      <c r="H16" s="6">
        <f>IF('[1]底稿-用途別'!K17=0,"",ROUNDUP('[1]底稿-用途別'!K17/1000,0))</f>
        <v>144</v>
      </c>
      <c r="I16" s="6">
        <f>IF('[1]底稿-用途別'!L17=0,"",ROUNDUP('[1]底稿-用途別'!L17/1000,0))</f>
        <v>22</v>
      </c>
      <c r="J16" s="6">
        <f>IF('[1]底稿-用途別'!M17=0,"",ROUNDUP('[1]底稿-用途別'!M17/1000,0))</f>
        <v>5</v>
      </c>
      <c r="K16" s="6" t="str">
        <f>IF('[1]底稿-用途別'!N17=0,"",ROUNDUP('[1]底稿-用途別'!N17/1000,0))</f>
        <v/>
      </c>
      <c r="L16" s="6">
        <f>IF('[1]底稿-用途別'!O17=0,"",ROUNDUP('[1]底稿-用途別'!O17/1000,0))</f>
        <v>16</v>
      </c>
      <c r="M16" s="6">
        <f>IF('[1]底稿-用途別'!P17=0,"",ROUNDUP('[1]底稿-用途別'!P17/1000,0))</f>
        <v>17</v>
      </c>
      <c r="N16" s="6" t="str">
        <f>IF('[1]底稿-用途別'!Q17=0,"",ROUNDUP('[1]底稿-用途別'!Q17/1000,0))</f>
        <v/>
      </c>
      <c r="O16" s="6">
        <f>IF('[1]底稿-用途別'!R17=0,"",ROUNDUP('[1]底稿-用途別'!R17/1000,0))</f>
        <v>89</v>
      </c>
      <c r="P16" s="6" t="str">
        <f>IF('[1]底稿-用途別'!S17=0,"",ROUNDUP('[1]底稿-用途別'!S17/1000,0))</f>
        <v/>
      </c>
      <c r="Q16" s="6">
        <f>IF('[1]底稿-用途別'!T17=0,"",ROUNDUP('[1]底稿-用途別'!T17/1000,0))</f>
        <v>9</v>
      </c>
      <c r="R16" s="6">
        <f>IF('[1]底稿-用途別'!U17=0,"",ROUNDUP('[1]底稿-用途別'!U17/1000,0))</f>
        <v>165</v>
      </c>
      <c r="S16" s="6" t="str">
        <f>IF('[1]底稿-用途別'!V17=0,"",ROUNDUP('[1]底稿-用途別'!V17/1000,0))</f>
        <v/>
      </c>
      <c r="T16" s="6" t="str">
        <f>IF('[1]底稿-用途別'!W17=0,"",ROUNDUP('[1]底稿-用途別'!W17/1000,0))</f>
        <v/>
      </c>
      <c r="U16" s="6" t="str">
        <f>IF('[1]底稿-用途別'!X17=0,"",ROUNDUP('[1]底稿-用途別'!X17/1000,0))</f>
        <v/>
      </c>
      <c r="V16" s="6" t="str">
        <f>IF('[1]底稿-用途別'!Y17=0,"",ROUNDUP('[1]底稿-用途別'!Y17/1000,0))</f>
        <v/>
      </c>
      <c r="W16" s="6" t="str">
        <f>IF('[1]底稿-用途別'!Z17=0,"",ROUNDUP('[1]底稿-用途別'!Z17/1000,0))</f>
        <v/>
      </c>
      <c r="X16" s="6" t="str">
        <f>IF('[1]底稿-用途別'!AA17=0,"",ROUNDUP('[1]底稿-用途別'!AA17/1000,0))</f>
        <v/>
      </c>
      <c r="Y16" s="6" t="str">
        <f>IF('[1]底稿-用途別'!AB17=0,"",ROUNDUP('[1]底稿-用途別'!AB17/1000,0))</f>
        <v/>
      </c>
      <c r="Z16" s="6">
        <f>IF('[1]底稿-用途別'!AC17=0,"",ROUNDUP('[1]底稿-用途別'!AC17/1000,0))</f>
        <v>80</v>
      </c>
      <c r="AA16" s="6" t="str">
        <f>IF('[1]底稿-用途別'!AD17=0,"",ROUNDUP('[1]底稿-用途別'!AD17/1000,0))</f>
        <v/>
      </c>
      <c r="AB16" s="6" t="str">
        <f>IF('[1]底稿-用途別'!AE17=0,"",ROUNDUP('[1]底稿-用途別'!AE17/1000,0))</f>
        <v/>
      </c>
      <c r="AC16" s="6">
        <f>IF('[1]底稿-用途別'!AF17=0,"",ROUNDUP('[1]底稿-用途別'!AF17/1000,0))</f>
        <v>51</v>
      </c>
      <c r="AD16" s="116">
        <f>IF('[1]底稿-用途別'!AG17=0,"",ROUNDUP('[1]底稿-用途別'!AG17/1000,0))</f>
        <v>59</v>
      </c>
      <c r="AE16" s="116">
        <f>IF('[1]底稿-用途別'!AH17=0,"",ROUNDUP('[1]底稿-用途別'!AH17/1000,0))</f>
        <v>8</v>
      </c>
      <c r="AF16" s="116">
        <f>IF('[1]底稿-用途別'!AI17=0,"",ROUNDUP('[1]底稿-用途別'!AI17/1000,0))</f>
        <v>180</v>
      </c>
      <c r="AG16" s="116">
        <f>IF('[1]底稿-用途別'!AJ17=0,"",ROUNDUP('[1]底稿-用途別'!AJ17/1000,0))</f>
        <v>48</v>
      </c>
      <c r="AH16" s="117">
        <f>IF('[1]底稿-用途別'!AK17=0,0,ROUNDUP('[1]底稿-用途別'!AK17/1000,0))</f>
        <v>5</v>
      </c>
      <c r="AI16" s="6">
        <f>IF('[1]底稿-用途別'!AL17=0,0,ROUNDUP('[1]底稿-用途別'!AL17/1000,0))</f>
        <v>0</v>
      </c>
      <c r="AJ16" s="6">
        <f>IF('[1]底稿-用途別'!AM17=0,0,ROUNDUP('[1]底稿-用途別'!AM17/1000,0))</f>
        <v>0</v>
      </c>
      <c r="AK16" s="6">
        <f>IF('[1]底稿-用途別'!AN17=0,0,ROUNDUP('[1]底稿-用途別'!AN17/1000,0))</f>
        <v>0</v>
      </c>
      <c r="AL16" s="128">
        <f t="shared" si="8"/>
        <v>26313</v>
      </c>
      <c r="AM16" s="6">
        <f t="shared" si="9"/>
        <v>63</v>
      </c>
      <c r="AN16" s="6">
        <f t="shared" si="10"/>
        <v>0</v>
      </c>
      <c r="AO16" s="116">
        <f t="shared" si="11"/>
        <v>26376</v>
      </c>
      <c r="AP16" s="129"/>
      <c r="AQ16" s="130">
        <f>VLOOKUP(A16,'[1]113年度各學校賸餘數'!$A$2:$L$171,12,0)</f>
        <v>63698</v>
      </c>
      <c r="AR16" s="118">
        <f t="shared" si="12"/>
        <v>26313000</v>
      </c>
      <c r="AS16" s="118">
        <f t="shared" si="13"/>
        <v>5000</v>
      </c>
      <c r="AT16" s="118">
        <f t="shared" si="14"/>
        <v>26308000</v>
      </c>
    </row>
    <row r="17" spans="1:46" ht="18.399999999999999" customHeight="1" x14ac:dyDescent="0.25">
      <c r="A17" s="126" t="s">
        <v>58</v>
      </c>
      <c r="B17" s="126" t="s">
        <v>468</v>
      </c>
      <c r="C17" s="6">
        <f>IF('[1]底稿-用途別'!F18=0,"",ROUNDUP('[1]底稿-用途別'!F18/1000,0))</f>
        <v>183263</v>
      </c>
      <c r="D17" s="6">
        <f>IF('[1]底稿-用途別'!G18=0,"",ROUNDUP('[1]底稿-用途別'!G18/1000,0))</f>
        <v>1346</v>
      </c>
      <c r="E17" s="127">
        <f t="shared" si="7"/>
        <v>184609</v>
      </c>
      <c r="F17" s="56" t="str">
        <f>IF('[1]底稿-用途別'!I18=0,"",ROUNDUP('[1]底稿-用途別'!I18/1000,0))</f>
        <v/>
      </c>
      <c r="G17" s="6">
        <f>IF('[1]底稿-用途別'!J18=0,"",ROUNDUP('[1]底稿-用途別'!J18/1000,0))</f>
        <v>18</v>
      </c>
      <c r="H17" s="6">
        <f>IF('[1]底稿-用途別'!K18=0,"",ROUNDUP('[1]底稿-用途別'!K18/1000,0))</f>
        <v>144</v>
      </c>
      <c r="I17" s="6">
        <f>IF('[1]底稿-用途別'!L18=0,"",ROUNDUP('[1]底稿-用途別'!L18/1000,0))</f>
        <v>281</v>
      </c>
      <c r="J17" s="6">
        <f>IF('[1]底稿-用途別'!M18=0,"",ROUNDUP('[1]底稿-用途別'!M18/1000,0))</f>
        <v>83</v>
      </c>
      <c r="K17" s="6" t="str">
        <f>IF('[1]底稿-用途別'!N18=0,"",ROUNDUP('[1]底稿-用途別'!N18/1000,0))</f>
        <v/>
      </c>
      <c r="L17" s="6">
        <f>IF('[1]底稿-用途別'!O18=0,"",ROUNDUP('[1]底稿-用途別'!O18/1000,0))</f>
        <v>52</v>
      </c>
      <c r="M17" s="6">
        <f>IF('[1]底稿-用途別'!P18=0,"",ROUNDUP('[1]底稿-用途別'!P18/1000,0))</f>
        <v>31</v>
      </c>
      <c r="N17" s="6" t="str">
        <f>IF('[1]底稿-用途別'!Q18=0,"",ROUNDUP('[1]底稿-用途別'!Q18/1000,0))</f>
        <v/>
      </c>
      <c r="O17" s="6">
        <f>IF('[1]底稿-用途別'!R18=0,"",ROUNDUP('[1]底稿-用途別'!R18/1000,0))</f>
        <v>1667</v>
      </c>
      <c r="P17" s="6" t="str">
        <f>IF('[1]底稿-用途別'!S18=0,"",ROUNDUP('[1]底稿-用途別'!S18/1000,0))</f>
        <v/>
      </c>
      <c r="Q17" s="6">
        <f>IF('[1]底稿-用途別'!T18=0,"",ROUNDUP('[1]底稿-用途別'!T18/1000,0))</f>
        <v>126</v>
      </c>
      <c r="R17" s="6">
        <f>IF('[1]底稿-用途別'!U18=0,"",ROUNDUP('[1]底稿-用途別'!U18/1000,0))</f>
        <v>165</v>
      </c>
      <c r="S17" s="6">
        <f>IF('[1]底稿-用途別'!V18=0,"",ROUNDUP('[1]底稿-用途別'!V18/1000,0))</f>
        <v>46</v>
      </c>
      <c r="T17" s="6" t="str">
        <f>IF('[1]底稿-用途別'!W18=0,"",ROUNDUP('[1]底稿-用途別'!W18/1000,0))</f>
        <v/>
      </c>
      <c r="U17" s="6" t="str">
        <f>IF('[1]底稿-用途別'!X18=0,"",ROUNDUP('[1]底稿-用途別'!X18/1000,0))</f>
        <v/>
      </c>
      <c r="V17" s="6">
        <f>IF('[1]底稿-用途別'!Y18=0,"",ROUNDUP('[1]底稿-用途別'!Y18/1000,0))</f>
        <v>22</v>
      </c>
      <c r="W17" s="6">
        <f>IF('[1]底稿-用途別'!Z18=0,"",ROUNDUP('[1]底稿-用途別'!Z18/1000,0))</f>
        <v>612</v>
      </c>
      <c r="X17" s="6" t="str">
        <f>IF('[1]底稿-用途別'!AA18=0,"",ROUNDUP('[1]底稿-用途別'!AA18/1000,0))</f>
        <v/>
      </c>
      <c r="Y17" s="6" t="str">
        <f>IF('[1]底稿-用途別'!AB18=0,"",ROUNDUP('[1]底稿-用途別'!AB18/1000,0))</f>
        <v/>
      </c>
      <c r="Z17" s="6">
        <f>IF('[1]底稿-用途別'!AC18=0,"",ROUNDUP('[1]底稿-用途別'!AC18/1000,0))</f>
        <v>200</v>
      </c>
      <c r="AA17" s="6" t="str">
        <f>IF('[1]底稿-用途別'!AD18=0,"",ROUNDUP('[1]底稿-用途別'!AD18/1000,0))</f>
        <v/>
      </c>
      <c r="AB17" s="6" t="str">
        <f>IF('[1]底稿-用途別'!AE18=0,"",ROUNDUP('[1]底稿-用途別'!AE18/1000,0))</f>
        <v/>
      </c>
      <c r="AC17" s="6">
        <f>IF('[1]底稿-用途別'!AF18=0,"",ROUNDUP('[1]底稿-用途別'!AF18/1000,0))</f>
        <v>655</v>
      </c>
      <c r="AD17" s="116">
        <f>IF('[1]底稿-用途別'!AG18=0,"",ROUNDUP('[1]底稿-用途別'!AG18/1000,0))</f>
        <v>315</v>
      </c>
      <c r="AE17" s="116">
        <f>IF('[1]底稿-用途別'!AH18=0,"",ROUNDUP('[1]底稿-用途別'!AH18/1000,0))</f>
        <v>29</v>
      </c>
      <c r="AF17" s="116">
        <f>IF('[1]底稿-用途別'!AI18=0,"",ROUNDUP('[1]底稿-用途別'!AI18/1000,0))</f>
        <v>1184</v>
      </c>
      <c r="AG17" s="116">
        <f>IF('[1]底稿-用途別'!AJ18=0,"",ROUNDUP('[1]底稿-用途別'!AJ18/1000,0))</f>
        <v>208</v>
      </c>
      <c r="AH17" s="117">
        <f>IF('[1]底稿-用途別'!AK18=0,0,ROUNDUP('[1]底稿-用途別'!AK18/1000,0))</f>
        <v>30</v>
      </c>
      <c r="AI17" s="6">
        <f>IF('[1]底稿-用途別'!AL18=0,0,ROUNDUP('[1]底稿-用途別'!AL18/1000,0))</f>
        <v>0</v>
      </c>
      <c r="AJ17" s="6">
        <f>IF('[1]底稿-用途別'!AM18=0,0,ROUNDUP('[1]底稿-用途別'!AM18/1000,0))</f>
        <v>3</v>
      </c>
      <c r="AK17" s="6">
        <f>IF('[1]底稿-用途別'!AN18=0,0,ROUNDUP('[1]底稿-用途別'!AN18/1000,0))</f>
        <v>0</v>
      </c>
      <c r="AL17" s="128">
        <f t="shared" si="8"/>
        <v>190480</v>
      </c>
      <c r="AM17" s="6">
        <f t="shared" si="9"/>
        <v>2780</v>
      </c>
      <c r="AN17" s="6">
        <f t="shared" si="10"/>
        <v>0</v>
      </c>
      <c r="AO17" s="116">
        <f t="shared" si="11"/>
        <v>193260</v>
      </c>
      <c r="AP17" s="129"/>
      <c r="AQ17" s="130">
        <f>VLOOKUP(A17,'[1]113年度各學校賸餘數'!$A$2:$L$171,12,0)</f>
        <v>2780385</v>
      </c>
      <c r="AR17" s="118">
        <f t="shared" si="12"/>
        <v>190480000</v>
      </c>
      <c r="AS17" s="118">
        <f t="shared" si="13"/>
        <v>33000</v>
      </c>
      <c r="AT17" s="118">
        <f t="shared" si="14"/>
        <v>190447000</v>
      </c>
    </row>
    <row r="18" spans="1:46" ht="18.399999999999999" customHeight="1" x14ac:dyDescent="0.25">
      <c r="A18" s="126" t="s">
        <v>60</v>
      </c>
      <c r="B18" s="126" t="s">
        <v>469</v>
      </c>
      <c r="C18" s="6">
        <f>IF('[1]底稿-用途別'!F19=0,"",ROUNDUP('[1]底稿-用途別'!F19/1000,0))</f>
        <v>81577</v>
      </c>
      <c r="D18" s="6" t="str">
        <f>IF('[1]底稿-用途別'!G19=0,"",ROUNDUP('[1]底稿-用途別'!G19/1000,0))</f>
        <v/>
      </c>
      <c r="E18" s="127">
        <f t="shared" si="7"/>
        <v>81577</v>
      </c>
      <c r="F18" s="56" t="str">
        <f>IF('[1]底稿-用途別'!I19=0,"",ROUNDUP('[1]底稿-用途別'!I19/1000,0))</f>
        <v/>
      </c>
      <c r="G18" s="6">
        <f>IF('[1]底稿-用途別'!J19=0,"",ROUNDUP('[1]底稿-用途別'!J19/1000,0))</f>
        <v>36</v>
      </c>
      <c r="H18" s="6">
        <f>IF('[1]底稿-用途別'!K19=0,"",ROUNDUP('[1]底稿-用途別'!K19/1000,0))</f>
        <v>144</v>
      </c>
      <c r="I18" s="6">
        <f>IF('[1]底稿-用途別'!L19=0,"",ROUNDUP('[1]底稿-用途別'!L19/1000,0))</f>
        <v>123</v>
      </c>
      <c r="J18" s="6">
        <f>IF('[1]底稿-用途別'!M19=0,"",ROUNDUP('[1]底稿-用途別'!M19/1000,0))</f>
        <v>35</v>
      </c>
      <c r="K18" s="6" t="str">
        <f>IF('[1]底稿-用途別'!N19=0,"",ROUNDUP('[1]底稿-用途別'!N19/1000,0))</f>
        <v/>
      </c>
      <c r="L18" s="6">
        <f>IF('[1]底稿-用途別'!O19=0,"",ROUNDUP('[1]底稿-用途別'!O19/1000,0))</f>
        <v>30</v>
      </c>
      <c r="M18" s="6">
        <f>IF('[1]底稿-用途別'!P19=0,"",ROUNDUP('[1]底稿-用途別'!P19/1000,0))</f>
        <v>22</v>
      </c>
      <c r="N18" s="6" t="str">
        <f>IF('[1]底稿-用途別'!Q19=0,"",ROUNDUP('[1]底稿-用途別'!Q19/1000,0))</f>
        <v/>
      </c>
      <c r="O18" s="6">
        <f>IF('[1]底稿-用途別'!R19=0,"",ROUNDUP('[1]底稿-用途別'!R19/1000,0))</f>
        <v>699</v>
      </c>
      <c r="P18" s="6" t="str">
        <f>IF('[1]底稿-用途別'!S19=0,"",ROUNDUP('[1]底稿-用途別'!S19/1000,0))</f>
        <v/>
      </c>
      <c r="Q18" s="6">
        <f>IF('[1]底稿-用途別'!T19=0,"",ROUNDUP('[1]底稿-用途別'!T19/1000,0))</f>
        <v>51</v>
      </c>
      <c r="R18" s="6">
        <f>IF('[1]底稿-用途別'!U19=0,"",ROUNDUP('[1]底稿-用途別'!U19/1000,0))</f>
        <v>165</v>
      </c>
      <c r="S18" s="6">
        <f>IF('[1]底稿-用途別'!V19=0,"",ROUNDUP('[1]底稿-用途別'!V19/1000,0))</f>
        <v>12</v>
      </c>
      <c r="T18" s="6" t="str">
        <f>IF('[1]底稿-用途別'!W19=0,"",ROUNDUP('[1]底稿-用途別'!W19/1000,0))</f>
        <v/>
      </c>
      <c r="U18" s="6" t="str">
        <f>IF('[1]底稿-用途別'!X19=0,"",ROUNDUP('[1]底稿-用途別'!X19/1000,0))</f>
        <v/>
      </c>
      <c r="V18" s="6" t="str">
        <f>IF('[1]底稿-用途別'!Y19=0,"",ROUNDUP('[1]底稿-用途別'!Y19/1000,0))</f>
        <v/>
      </c>
      <c r="W18" s="6" t="str">
        <f>IF('[1]底稿-用途別'!Z19=0,"",ROUNDUP('[1]底稿-用途別'!Z19/1000,0))</f>
        <v/>
      </c>
      <c r="X18" s="6" t="str">
        <f>IF('[1]底稿-用途別'!AA19=0,"",ROUNDUP('[1]底稿-用途別'!AA19/1000,0))</f>
        <v/>
      </c>
      <c r="Y18" s="6" t="str">
        <f>IF('[1]底稿-用途別'!AB19=0,"",ROUNDUP('[1]底稿-用途別'!AB19/1000,0))</f>
        <v/>
      </c>
      <c r="Z18" s="6">
        <f>IF('[1]底稿-用途別'!AC19=0,"",ROUNDUP('[1]底稿-用途別'!AC19/1000,0))</f>
        <v>120</v>
      </c>
      <c r="AA18" s="6" t="str">
        <f>IF('[1]底稿-用途別'!AD19=0,"",ROUNDUP('[1]底稿-用途別'!AD19/1000,0))</f>
        <v/>
      </c>
      <c r="AB18" s="6" t="str">
        <f>IF('[1]底稿-用途別'!AE19=0,"",ROUNDUP('[1]底稿-用途別'!AE19/1000,0))</f>
        <v/>
      </c>
      <c r="AC18" s="6">
        <f>IF('[1]底稿-用途別'!AF19=0,"",ROUNDUP('[1]底稿-用途別'!AF19/1000,0))</f>
        <v>255</v>
      </c>
      <c r="AD18" s="116">
        <f>IF('[1]底稿-用途別'!AG19=0,"",ROUNDUP('[1]底稿-用途別'!AG19/1000,0))</f>
        <v>265</v>
      </c>
      <c r="AE18" s="116">
        <f>IF('[1]底稿-用途別'!AH19=0,"",ROUNDUP('[1]底稿-用途別'!AH19/1000,0))</f>
        <v>15</v>
      </c>
      <c r="AF18" s="116">
        <f>IF('[1]底稿-用途別'!AI19=0,"",ROUNDUP('[1]底稿-用途別'!AI19/1000,0))</f>
        <v>580</v>
      </c>
      <c r="AG18" s="116">
        <f>IF('[1]底稿-用途別'!AJ19=0,"",ROUNDUP('[1]底稿-用途別'!AJ19/1000,0))</f>
        <v>909</v>
      </c>
      <c r="AH18" s="117">
        <f>IF('[1]底稿-用途別'!AK19=0,0,ROUNDUP('[1]底稿-用途別'!AK19/1000,0))</f>
        <v>18</v>
      </c>
      <c r="AI18" s="6">
        <f>IF('[1]底稿-用途別'!AL19=0,0,ROUNDUP('[1]底稿-用途別'!AL19/1000,0))</f>
        <v>0</v>
      </c>
      <c r="AJ18" s="6">
        <f>IF('[1]底稿-用途別'!AM19=0,0,ROUNDUP('[1]底稿-用途別'!AM19/1000,0))</f>
        <v>0</v>
      </c>
      <c r="AK18" s="6">
        <f>IF('[1]底稿-用途別'!AN19=0,0,ROUNDUP('[1]底稿-用途別'!AN19/1000,0))</f>
        <v>0</v>
      </c>
      <c r="AL18" s="128">
        <f t="shared" si="8"/>
        <v>85056</v>
      </c>
      <c r="AM18" s="6">
        <f t="shared" si="9"/>
        <v>680</v>
      </c>
      <c r="AN18" s="6">
        <f t="shared" si="10"/>
        <v>0</v>
      </c>
      <c r="AO18" s="116">
        <f t="shared" si="11"/>
        <v>85736</v>
      </c>
      <c r="AP18" s="129"/>
      <c r="AQ18" s="130">
        <f>VLOOKUP(A18,'[1]113年度各學校賸餘數'!$A$2:$L$171,12,0)</f>
        <v>680863</v>
      </c>
      <c r="AR18" s="118">
        <f t="shared" si="12"/>
        <v>85056000</v>
      </c>
      <c r="AS18" s="118">
        <f t="shared" si="13"/>
        <v>18000</v>
      </c>
      <c r="AT18" s="118">
        <f t="shared" si="14"/>
        <v>85038000</v>
      </c>
    </row>
    <row r="19" spans="1:46" ht="18.399999999999999" customHeight="1" x14ac:dyDescent="0.25">
      <c r="A19" s="126" t="s">
        <v>62</v>
      </c>
      <c r="B19" s="126" t="s">
        <v>470</v>
      </c>
      <c r="C19" s="6">
        <f>IF('[1]底稿-用途別'!F20=0,"",ROUNDUP('[1]底稿-用途別'!F20/1000,0))</f>
        <v>145228</v>
      </c>
      <c r="D19" s="6" t="str">
        <f>IF('[1]底稿-用途別'!G20=0,"",ROUNDUP('[1]底稿-用途別'!G20/1000,0))</f>
        <v/>
      </c>
      <c r="E19" s="127">
        <f t="shared" si="7"/>
        <v>145228</v>
      </c>
      <c r="F19" s="56" t="str">
        <f>IF('[1]底稿-用途別'!I20=0,"",ROUNDUP('[1]底稿-用途別'!I20/1000,0))</f>
        <v/>
      </c>
      <c r="G19" s="6">
        <f>IF('[1]底稿-用途別'!J20=0,"",ROUNDUP('[1]底稿-用途別'!J20/1000,0))</f>
        <v>18</v>
      </c>
      <c r="H19" s="6">
        <f>IF('[1]底稿-用途別'!K20=0,"",ROUNDUP('[1]底稿-用途別'!K20/1000,0))</f>
        <v>144</v>
      </c>
      <c r="I19" s="6">
        <f>IF('[1]底稿-用途別'!L20=0,"",ROUNDUP('[1]底稿-用途別'!L20/1000,0))</f>
        <v>260</v>
      </c>
      <c r="J19" s="6">
        <f>IF('[1]底稿-用途別'!M20=0,"",ROUNDUP('[1]底稿-用途別'!M20/1000,0))</f>
        <v>91</v>
      </c>
      <c r="K19" s="6" t="str">
        <f>IF('[1]底稿-用途別'!N20=0,"",ROUNDUP('[1]底稿-用途別'!N20/1000,0))</f>
        <v/>
      </c>
      <c r="L19" s="6">
        <f>IF('[1]底稿-用途別'!O20=0,"",ROUNDUP('[1]底稿-用途別'!O20/1000,0))</f>
        <v>49</v>
      </c>
      <c r="M19" s="6">
        <f>IF('[1]底稿-用途別'!P20=0,"",ROUNDUP('[1]底稿-用途別'!P20/1000,0))</f>
        <v>30</v>
      </c>
      <c r="N19" s="6" t="str">
        <f>IF('[1]底稿-用途別'!Q20=0,"",ROUNDUP('[1]底稿-用途別'!Q20/1000,0))</f>
        <v/>
      </c>
      <c r="O19" s="6">
        <f>IF('[1]底稿-用途別'!R20=0,"",ROUNDUP('[1]底稿-用途別'!R20/1000,0))</f>
        <v>1837</v>
      </c>
      <c r="P19" s="6" t="str">
        <f>IF('[1]底稿-用途別'!S20=0,"",ROUNDUP('[1]底稿-用途別'!S20/1000,0))</f>
        <v/>
      </c>
      <c r="Q19" s="6">
        <f>IF('[1]底稿-用途別'!T20=0,"",ROUNDUP('[1]底稿-用途別'!T20/1000,0))</f>
        <v>108</v>
      </c>
      <c r="R19" s="6">
        <f>IF('[1]底稿-用途別'!U20=0,"",ROUNDUP('[1]底稿-用途別'!U20/1000,0))</f>
        <v>165</v>
      </c>
      <c r="S19" s="6">
        <f>IF('[1]底稿-用途別'!V20=0,"",ROUNDUP('[1]底稿-用途別'!V20/1000,0))</f>
        <v>12</v>
      </c>
      <c r="T19" s="6" t="str">
        <f>IF('[1]底稿-用途別'!W20=0,"",ROUNDUP('[1]底稿-用途別'!W20/1000,0))</f>
        <v/>
      </c>
      <c r="U19" s="6" t="str">
        <f>IF('[1]底稿-用途別'!X20=0,"",ROUNDUP('[1]底稿-用途別'!X20/1000,0))</f>
        <v/>
      </c>
      <c r="V19" s="6" t="str">
        <f>IF('[1]底稿-用途別'!Y20=0,"",ROUNDUP('[1]底稿-用途別'!Y20/1000,0))</f>
        <v/>
      </c>
      <c r="W19" s="6" t="str">
        <f>IF('[1]底稿-用途別'!Z20=0,"",ROUNDUP('[1]底稿-用途別'!Z20/1000,0))</f>
        <v/>
      </c>
      <c r="X19" s="6" t="str">
        <f>IF('[1]底稿-用途別'!AA20=0,"",ROUNDUP('[1]底稿-用途別'!AA20/1000,0))</f>
        <v/>
      </c>
      <c r="Y19" s="6" t="str">
        <f>IF('[1]底稿-用途別'!AB20=0,"",ROUNDUP('[1]底稿-用途別'!AB20/1000,0))</f>
        <v/>
      </c>
      <c r="Z19" s="6">
        <f>IF('[1]底稿-用途別'!AC20=0,"",ROUNDUP('[1]底稿-用途別'!AC20/1000,0))</f>
        <v>160</v>
      </c>
      <c r="AA19" s="6" t="str">
        <f>IF('[1]底稿-用途別'!AD20=0,"",ROUNDUP('[1]底稿-用途別'!AD20/1000,0))</f>
        <v/>
      </c>
      <c r="AB19" s="6" t="str">
        <f>IF('[1]底稿-用途別'!AE20=0,"",ROUNDUP('[1]底稿-用途別'!AE20/1000,0))</f>
        <v/>
      </c>
      <c r="AC19" s="6">
        <f>IF('[1]底稿-用途別'!AF20=0,"",ROUNDUP('[1]底稿-用途別'!AF20/1000,0))</f>
        <v>578</v>
      </c>
      <c r="AD19" s="116">
        <f>IF('[1]底稿-用途別'!AG20=0,"",ROUNDUP('[1]底稿-用途別'!AG20/1000,0))</f>
        <v>315</v>
      </c>
      <c r="AE19" s="116">
        <f>IF('[1]底稿-用途別'!AH20=0,"",ROUNDUP('[1]底稿-用途別'!AH20/1000,0))</f>
        <v>11</v>
      </c>
      <c r="AF19" s="116">
        <f>IF('[1]底稿-用途別'!AI20=0,"",ROUNDUP('[1]底稿-用途別'!AI20/1000,0))</f>
        <v>1088</v>
      </c>
      <c r="AG19" s="116">
        <f>IF('[1]底稿-用途別'!AJ20=0,"",ROUNDUP('[1]底稿-用途別'!AJ20/1000,0))</f>
        <v>510</v>
      </c>
      <c r="AH19" s="117">
        <f>IF('[1]底稿-用途別'!AK20=0,0,ROUNDUP('[1]底稿-用途別'!AK20/1000,0))</f>
        <v>40</v>
      </c>
      <c r="AI19" s="6">
        <f>IF('[1]底稿-用途別'!AL20=0,0,ROUNDUP('[1]底稿-用途別'!AL20/1000,0))</f>
        <v>0</v>
      </c>
      <c r="AJ19" s="6">
        <f>IF('[1]底稿-用途別'!AM20=0,0,ROUNDUP('[1]底稿-用途別'!AM20/1000,0))</f>
        <v>0</v>
      </c>
      <c r="AK19" s="6">
        <f>IF('[1]底稿-用途別'!AN20=0,0,ROUNDUP('[1]底稿-用途別'!AN20/1000,0))</f>
        <v>0</v>
      </c>
      <c r="AL19" s="128">
        <f t="shared" si="8"/>
        <v>150644</v>
      </c>
      <c r="AM19" s="6">
        <f t="shared" si="9"/>
        <v>2085</v>
      </c>
      <c r="AN19" s="6">
        <f t="shared" si="10"/>
        <v>0</v>
      </c>
      <c r="AO19" s="116">
        <f t="shared" si="11"/>
        <v>152729</v>
      </c>
      <c r="AP19" s="129"/>
      <c r="AQ19" s="130">
        <f>VLOOKUP(A19,'[1]113年度各學校賸餘數'!$A$2:$L$171,12,0)</f>
        <v>2085656</v>
      </c>
      <c r="AR19" s="118">
        <f t="shared" si="12"/>
        <v>150644000</v>
      </c>
      <c r="AS19" s="118">
        <f t="shared" si="13"/>
        <v>40000</v>
      </c>
      <c r="AT19" s="118">
        <f t="shared" si="14"/>
        <v>150604000</v>
      </c>
    </row>
    <row r="20" spans="1:46" ht="18.399999999999999" customHeight="1" x14ac:dyDescent="0.25">
      <c r="A20" s="126" t="s">
        <v>64</v>
      </c>
      <c r="B20" s="126" t="s">
        <v>471</v>
      </c>
      <c r="C20" s="6">
        <f>IF('[1]底稿-用途別'!F21=0,"",ROUNDUP('[1]底稿-用途別'!F21/1000,0))</f>
        <v>32033</v>
      </c>
      <c r="D20" s="6">
        <f>IF('[1]底稿-用途別'!G21=0,"",ROUNDUP('[1]底稿-用途別'!G21/1000,0))</f>
        <v>1410</v>
      </c>
      <c r="E20" s="127">
        <f t="shared" si="7"/>
        <v>33443</v>
      </c>
      <c r="F20" s="56" t="str">
        <f>IF('[1]底稿-用途別'!I21=0,"",ROUNDUP('[1]底稿-用途別'!I21/1000,0))</f>
        <v/>
      </c>
      <c r="G20" s="6" t="str">
        <f>IF('[1]底稿-用途別'!J21=0,"",ROUNDUP('[1]底稿-用途別'!J21/1000,0))</f>
        <v/>
      </c>
      <c r="H20" s="6">
        <f>IF('[1]底稿-用途別'!K21=0,"",ROUNDUP('[1]底稿-用途別'!K21/1000,0))</f>
        <v>144</v>
      </c>
      <c r="I20" s="6">
        <f>IF('[1]底稿-用途別'!L21=0,"",ROUNDUP('[1]底稿-用途別'!L21/1000,0))</f>
        <v>36</v>
      </c>
      <c r="J20" s="6">
        <f>IF('[1]底稿-用途別'!M21=0,"",ROUNDUP('[1]底稿-用途別'!M21/1000,0))</f>
        <v>9</v>
      </c>
      <c r="K20" s="6" t="str">
        <f>IF('[1]底稿-用途別'!N21=0,"",ROUNDUP('[1]底稿-用途別'!N21/1000,0))</f>
        <v/>
      </c>
      <c r="L20" s="6">
        <f>IF('[1]底稿-用途別'!O21=0,"",ROUNDUP('[1]底稿-用途別'!O21/1000,0))</f>
        <v>18</v>
      </c>
      <c r="M20" s="6">
        <f>IF('[1]底稿-用途別'!P21=0,"",ROUNDUP('[1]底稿-用途別'!P21/1000,0))</f>
        <v>20</v>
      </c>
      <c r="N20" s="6" t="str">
        <f>IF('[1]底稿-用途別'!Q21=0,"",ROUNDUP('[1]底稿-用途別'!Q21/1000,0))</f>
        <v/>
      </c>
      <c r="O20" s="6">
        <f>IF('[1]底稿-用途別'!R21=0,"",ROUNDUP('[1]底稿-用途別'!R21/1000,0))</f>
        <v>176</v>
      </c>
      <c r="P20" s="6" t="str">
        <f>IF('[1]底稿-用途別'!S21=0,"",ROUNDUP('[1]底稿-用途別'!S21/1000,0))</f>
        <v/>
      </c>
      <c r="Q20" s="6">
        <f>IF('[1]底稿-用途別'!T21=0,"",ROUNDUP('[1]底稿-用途別'!T21/1000,0))</f>
        <v>15</v>
      </c>
      <c r="R20" s="6">
        <f>IF('[1]底稿-用途別'!U21=0,"",ROUNDUP('[1]底稿-用途別'!U21/1000,0))</f>
        <v>165</v>
      </c>
      <c r="S20" s="6">
        <f>IF('[1]底稿-用途別'!V21=0,"",ROUNDUP('[1]底稿-用途別'!V21/1000,0))</f>
        <v>6</v>
      </c>
      <c r="T20" s="6" t="str">
        <f>IF('[1]底稿-用途別'!W21=0,"",ROUNDUP('[1]底稿-用途別'!W21/1000,0))</f>
        <v/>
      </c>
      <c r="U20" s="6" t="str">
        <f>IF('[1]底稿-用途別'!X21=0,"",ROUNDUP('[1]底稿-用途別'!X21/1000,0))</f>
        <v/>
      </c>
      <c r="V20" s="6" t="str">
        <f>IF('[1]底稿-用途別'!Y21=0,"",ROUNDUP('[1]底稿-用途別'!Y21/1000,0))</f>
        <v/>
      </c>
      <c r="W20" s="6" t="str">
        <f>IF('[1]底稿-用途別'!Z21=0,"",ROUNDUP('[1]底稿-用途別'!Z21/1000,0))</f>
        <v/>
      </c>
      <c r="X20" s="6" t="str">
        <f>IF('[1]底稿-用途別'!AA21=0,"",ROUNDUP('[1]底稿-用途別'!AA21/1000,0))</f>
        <v/>
      </c>
      <c r="Y20" s="6" t="str">
        <f>IF('[1]底稿-用途別'!AB21=0,"",ROUNDUP('[1]底稿-用途別'!AB21/1000,0))</f>
        <v/>
      </c>
      <c r="Z20" s="6">
        <f>IF('[1]底稿-用途別'!AC21=0,"",ROUNDUP('[1]底稿-用途別'!AC21/1000,0))</f>
        <v>80</v>
      </c>
      <c r="AA20" s="6" t="str">
        <f>IF('[1]底稿-用途別'!AD21=0,"",ROUNDUP('[1]底稿-用途別'!AD21/1000,0))</f>
        <v/>
      </c>
      <c r="AB20" s="6" t="str">
        <f>IF('[1]底稿-用途別'!AE21=0,"",ROUNDUP('[1]底稿-用途別'!AE21/1000,0))</f>
        <v/>
      </c>
      <c r="AC20" s="6">
        <f>IF('[1]底稿-用途別'!AF21=0,"",ROUNDUP('[1]底稿-用途別'!AF21/1000,0))</f>
        <v>68</v>
      </c>
      <c r="AD20" s="116">
        <f>IF('[1]底稿-用途別'!AG21=0,"",ROUNDUP('[1]底稿-用途別'!AG21/1000,0))</f>
        <v>89</v>
      </c>
      <c r="AE20" s="116">
        <f>IF('[1]底稿-用途別'!AH21=0,"",ROUNDUP('[1]底稿-用途別'!AH21/1000,0))</f>
        <v>11</v>
      </c>
      <c r="AF20" s="116">
        <f>IF('[1]底稿-用途別'!AI21=0,"",ROUNDUP('[1]底稿-用途別'!AI21/1000,0))</f>
        <v>180</v>
      </c>
      <c r="AG20" s="116">
        <f>IF('[1]底稿-用途別'!AJ21=0,"",ROUNDUP('[1]底稿-用途別'!AJ21/1000,0))</f>
        <v>84</v>
      </c>
      <c r="AH20" s="117">
        <f>IF('[1]底稿-用途別'!AK21=0,0,ROUNDUP('[1]底稿-用途別'!AK21/1000,0))</f>
        <v>10</v>
      </c>
      <c r="AI20" s="6">
        <f>IF('[1]底稿-用途別'!AL21=0,0,ROUNDUP('[1]底稿-用途別'!AL21/1000,0))</f>
        <v>0</v>
      </c>
      <c r="AJ20" s="6">
        <f>IF('[1]底稿-用途別'!AM21=0,0,ROUNDUP('[1]底稿-用途別'!AM21/1000,0))</f>
        <v>0</v>
      </c>
      <c r="AK20" s="6">
        <f>IF('[1]底稿-用途別'!AN21=0,0,ROUNDUP('[1]底稿-用途別'!AN21/1000,0))</f>
        <v>0</v>
      </c>
      <c r="AL20" s="128">
        <f t="shared" si="8"/>
        <v>34554</v>
      </c>
      <c r="AM20" s="6">
        <f t="shared" si="9"/>
        <v>108</v>
      </c>
      <c r="AN20" s="6">
        <f t="shared" si="10"/>
        <v>0</v>
      </c>
      <c r="AO20" s="116">
        <f t="shared" si="11"/>
        <v>34662</v>
      </c>
      <c r="AP20" s="129"/>
      <c r="AQ20" s="130">
        <f>VLOOKUP(A20,'[1]113年度各學校賸餘數'!$A$2:$L$171,12,0)</f>
        <v>108163</v>
      </c>
      <c r="AR20" s="118">
        <f t="shared" si="12"/>
        <v>34554000</v>
      </c>
      <c r="AS20" s="118">
        <f t="shared" si="13"/>
        <v>10000</v>
      </c>
      <c r="AT20" s="118">
        <f t="shared" si="14"/>
        <v>34544000</v>
      </c>
    </row>
    <row r="21" spans="1:46" ht="18.399999999999999" customHeight="1" x14ac:dyDescent="0.25">
      <c r="A21" s="126" t="s">
        <v>66</v>
      </c>
      <c r="B21" s="126" t="s">
        <v>472</v>
      </c>
      <c r="C21" s="6">
        <f>IF('[1]底稿-用途別'!F22=0,"",ROUNDUP('[1]底稿-用途別'!F22/1000,0))</f>
        <v>32217</v>
      </c>
      <c r="D21" s="6" t="str">
        <f>IF('[1]底稿-用途別'!G22=0,"",ROUNDUP('[1]底稿-用途別'!G22/1000,0))</f>
        <v/>
      </c>
      <c r="E21" s="127">
        <f t="shared" si="7"/>
        <v>32217</v>
      </c>
      <c r="F21" s="56" t="str">
        <f>IF('[1]底稿-用途別'!I22=0,"",ROUNDUP('[1]底稿-用途別'!I22/1000,0))</f>
        <v/>
      </c>
      <c r="G21" s="6">
        <f>IF('[1]底稿-用途別'!J22=0,"",ROUNDUP('[1]底稿-用途別'!J22/1000,0))</f>
        <v>6</v>
      </c>
      <c r="H21" s="6">
        <f>IF('[1]底稿-用途別'!K22=0,"",ROUNDUP('[1]底稿-用途別'!K22/1000,0))</f>
        <v>144</v>
      </c>
      <c r="I21" s="6">
        <f>IF('[1]底稿-用途別'!L22=0,"",ROUNDUP('[1]底稿-用途別'!L22/1000,0))</f>
        <v>36</v>
      </c>
      <c r="J21" s="6">
        <f>IF('[1]底稿-用途別'!M22=0,"",ROUNDUP('[1]底稿-用途別'!M22/1000,0))</f>
        <v>7</v>
      </c>
      <c r="K21" s="6" t="str">
        <f>IF('[1]底稿-用途別'!N22=0,"",ROUNDUP('[1]底稿-用途別'!N22/1000,0))</f>
        <v/>
      </c>
      <c r="L21" s="6">
        <f>IF('[1]底稿-用途別'!O22=0,"",ROUNDUP('[1]底稿-用途別'!O22/1000,0))</f>
        <v>18</v>
      </c>
      <c r="M21" s="6">
        <f>IF('[1]底稿-用途別'!P22=0,"",ROUNDUP('[1]底稿-用途別'!P22/1000,0))</f>
        <v>17</v>
      </c>
      <c r="N21" s="6" t="str">
        <f>IF('[1]底稿-用途別'!Q22=0,"",ROUNDUP('[1]底稿-用途別'!Q22/1000,0))</f>
        <v/>
      </c>
      <c r="O21" s="6">
        <f>IF('[1]底稿-用途別'!R22=0,"",ROUNDUP('[1]底稿-用途別'!R22/1000,0))</f>
        <v>128</v>
      </c>
      <c r="P21" s="6" t="str">
        <f>IF('[1]底稿-用途別'!S22=0,"",ROUNDUP('[1]底稿-用途別'!S22/1000,0))</f>
        <v/>
      </c>
      <c r="Q21" s="6">
        <f>IF('[1]底稿-用途別'!T22=0,"",ROUNDUP('[1]底稿-用途別'!T22/1000,0))</f>
        <v>15</v>
      </c>
      <c r="R21" s="6">
        <f>IF('[1]底稿-用途別'!U22=0,"",ROUNDUP('[1]底稿-用途別'!U22/1000,0))</f>
        <v>165</v>
      </c>
      <c r="S21" s="6">
        <f>IF('[1]底稿-用途別'!V22=0,"",ROUNDUP('[1]底稿-用途別'!V22/1000,0))</f>
        <v>6</v>
      </c>
      <c r="T21" s="6" t="str">
        <f>IF('[1]底稿-用途別'!W22=0,"",ROUNDUP('[1]底稿-用途別'!W22/1000,0))</f>
        <v/>
      </c>
      <c r="U21" s="6" t="str">
        <f>IF('[1]底稿-用途別'!X22=0,"",ROUNDUP('[1]底稿-用途別'!X22/1000,0))</f>
        <v/>
      </c>
      <c r="V21" s="6" t="str">
        <f>IF('[1]底稿-用途別'!Y22=0,"",ROUNDUP('[1]底稿-用途別'!Y22/1000,0))</f>
        <v/>
      </c>
      <c r="W21" s="6" t="str">
        <f>IF('[1]底稿-用途別'!Z22=0,"",ROUNDUP('[1]底稿-用途別'!Z22/1000,0))</f>
        <v/>
      </c>
      <c r="X21" s="6" t="str">
        <f>IF('[1]底稿-用途別'!AA22=0,"",ROUNDUP('[1]底稿-用途別'!AA22/1000,0))</f>
        <v/>
      </c>
      <c r="Y21" s="6" t="str">
        <f>IF('[1]底稿-用途別'!AB22=0,"",ROUNDUP('[1]底稿-用途別'!AB22/1000,0))</f>
        <v/>
      </c>
      <c r="Z21" s="6">
        <f>IF('[1]底稿-用途別'!AC22=0,"",ROUNDUP('[1]底稿-用途別'!AC22/1000,0))</f>
        <v>80</v>
      </c>
      <c r="AA21" s="6" t="str">
        <f>IF('[1]底稿-用途別'!AD22=0,"",ROUNDUP('[1]底稿-用途別'!AD22/1000,0))</f>
        <v/>
      </c>
      <c r="AB21" s="6" t="str">
        <f>IF('[1]底稿-用途別'!AE22=0,"",ROUNDUP('[1]底稿-用途別'!AE22/1000,0))</f>
        <v/>
      </c>
      <c r="AC21" s="6">
        <f>IF('[1]底稿-用途別'!AF22=0,"",ROUNDUP('[1]底稿-用途別'!AF22/1000,0))</f>
        <v>68</v>
      </c>
      <c r="AD21" s="116">
        <f>IF('[1]底稿-用途別'!AG22=0,"",ROUNDUP('[1]底稿-用途別'!AG22/1000,0))</f>
        <v>79</v>
      </c>
      <c r="AE21" s="116">
        <f>IF('[1]底稿-用途別'!AH22=0,"",ROUNDUP('[1]底稿-用途別'!AH22/1000,0))</f>
        <v>11</v>
      </c>
      <c r="AF21" s="116">
        <f>IF('[1]底稿-用途別'!AI22=0,"",ROUNDUP('[1]底稿-用途別'!AI22/1000,0))</f>
        <v>180</v>
      </c>
      <c r="AG21" s="116">
        <f>IF('[1]底稿-用途別'!AJ22=0,"",ROUNDUP('[1]底稿-用途別'!AJ22/1000,0))</f>
        <v>222</v>
      </c>
      <c r="AH21" s="117">
        <f>IF('[1]底稿-用途別'!AK22=0,0,ROUNDUP('[1]底稿-用途別'!AK22/1000,0))</f>
        <v>20</v>
      </c>
      <c r="AI21" s="6">
        <f>IF('[1]底稿-用途別'!AL22=0,0,ROUNDUP('[1]底稿-用途別'!AL22/1000,0))</f>
        <v>0</v>
      </c>
      <c r="AJ21" s="6">
        <f>IF('[1]底稿-用途別'!AM22=0,0,ROUNDUP('[1]底稿-用途別'!AM22/1000,0))</f>
        <v>0</v>
      </c>
      <c r="AK21" s="6">
        <f>IF('[1]底稿-用途別'!AN22=0,0,ROUNDUP('[1]底稿-用途別'!AN22/1000,0))</f>
        <v>0</v>
      </c>
      <c r="AL21" s="128">
        <f t="shared" si="8"/>
        <v>33419</v>
      </c>
      <c r="AM21" s="6">
        <f t="shared" si="9"/>
        <v>214</v>
      </c>
      <c r="AN21" s="6">
        <f t="shared" si="10"/>
        <v>0</v>
      </c>
      <c r="AO21" s="116">
        <f t="shared" si="11"/>
        <v>33633</v>
      </c>
      <c r="AP21" s="129"/>
      <c r="AQ21" s="130">
        <f>VLOOKUP(A21,'[1]113年度各學校賸餘數'!$A$2:$L$171,12,0)</f>
        <v>214860</v>
      </c>
      <c r="AR21" s="118">
        <f t="shared" si="12"/>
        <v>33419000</v>
      </c>
      <c r="AS21" s="118">
        <f t="shared" si="13"/>
        <v>20000</v>
      </c>
      <c r="AT21" s="118">
        <f t="shared" si="14"/>
        <v>33399000</v>
      </c>
    </row>
    <row r="22" spans="1:46" ht="18.399999999999999" customHeight="1" x14ac:dyDescent="0.25">
      <c r="A22" s="126" t="s">
        <v>68</v>
      </c>
      <c r="B22" s="126" t="s">
        <v>473</v>
      </c>
      <c r="C22" s="6">
        <f>IF('[1]底稿-用途別'!F23=0,"",ROUNDUP('[1]底稿-用途別'!F23/1000,0))</f>
        <v>22192</v>
      </c>
      <c r="D22" s="6" t="str">
        <f>IF('[1]底稿-用途別'!G23=0,"",ROUNDUP('[1]底稿-用途別'!G23/1000,0))</f>
        <v/>
      </c>
      <c r="E22" s="127">
        <f t="shared" si="7"/>
        <v>22192</v>
      </c>
      <c r="F22" s="56" t="str">
        <f>IF('[1]底稿-用途別'!I23=0,"",ROUNDUP('[1]底稿-用途別'!I23/1000,0))</f>
        <v/>
      </c>
      <c r="G22" s="6">
        <f>IF('[1]底稿-用途別'!J23=0,"",ROUNDUP('[1]底稿-用途別'!J23/1000,0))</f>
        <v>12</v>
      </c>
      <c r="H22" s="6">
        <f>IF('[1]底稿-用途別'!K23=0,"",ROUNDUP('[1]底稿-用途別'!K23/1000,0))</f>
        <v>144</v>
      </c>
      <c r="I22" s="6">
        <f>IF('[1]底稿-用途別'!L23=0,"",ROUNDUP('[1]底稿-用途別'!L23/1000,0))</f>
        <v>22</v>
      </c>
      <c r="J22" s="6">
        <f>IF('[1]底稿-用途別'!M23=0,"",ROUNDUP('[1]底稿-用途別'!M23/1000,0))</f>
        <v>3</v>
      </c>
      <c r="K22" s="6" t="str">
        <f>IF('[1]底稿-用途別'!N23=0,"",ROUNDUP('[1]底稿-用途別'!N23/1000,0))</f>
        <v/>
      </c>
      <c r="L22" s="6">
        <f>IF('[1]底稿-用途別'!O23=0,"",ROUNDUP('[1]底稿-用途別'!O23/1000,0))</f>
        <v>16</v>
      </c>
      <c r="M22" s="6">
        <f>IF('[1]底稿-用途別'!P23=0,"",ROUNDUP('[1]底稿-用途別'!P23/1000,0))</f>
        <v>17</v>
      </c>
      <c r="N22" s="6" t="str">
        <f>IF('[1]底稿-用途別'!Q23=0,"",ROUNDUP('[1]底稿-用途別'!Q23/1000,0))</f>
        <v/>
      </c>
      <c r="O22" s="6">
        <f>IF('[1]底稿-用途別'!R23=0,"",ROUNDUP('[1]底稿-用途別'!R23/1000,0))</f>
        <v>47</v>
      </c>
      <c r="P22" s="6" t="str">
        <f>IF('[1]底稿-用途別'!S23=0,"",ROUNDUP('[1]底稿-用途別'!S23/1000,0))</f>
        <v/>
      </c>
      <c r="Q22" s="6">
        <f>IF('[1]底稿-用途別'!T23=0,"",ROUNDUP('[1]底稿-用途別'!T23/1000,0))</f>
        <v>9</v>
      </c>
      <c r="R22" s="6">
        <f>IF('[1]底稿-用途別'!U23=0,"",ROUNDUP('[1]底稿-用途別'!U23/1000,0))</f>
        <v>165</v>
      </c>
      <c r="S22" s="6" t="str">
        <f>IF('[1]底稿-用途別'!V23=0,"",ROUNDUP('[1]底稿-用途別'!V23/1000,0))</f>
        <v/>
      </c>
      <c r="T22" s="6" t="str">
        <f>IF('[1]底稿-用途別'!W23=0,"",ROUNDUP('[1]底稿-用途別'!W23/1000,0))</f>
        <v/>
      </c>
      <c r="U22" s="6" t="str">
        <f>IF('[1]底稿-用途別'!X23=0,"",ROUNDUP('[1]底稿-用途別'!X23/1000,0))</f>
        <v/>
      </c>
      <c r="V22" s="6" t="str">
        <f>IF('[1]底稿-用途別'!Y23=0,"",ROUNDUP('[1]底稿-用途別'!Y23/1000,0))</f>
        <v/>
      </c>
      <c r="W22" s="6" t="str">
        <f>IF('[1]底稿-用途別'!Z23=0,"",ROUNDUP('[1]底稿-用途別'!Z23/1000,0))</f>
        <v/>
      </c>
      <c r="X22" s="6" t="str">
        <f>IF('[1]底稿-用途別'!AA23=0,"",ROUNDUP('[1]底稿-用途別'!AA23/1000,0))</f>
        <v/>
      </c>
      <c r="Y22" s="6" t="str">
        <f>IF('[1]底稿-用途別'!AB23=0,"",ROUNDUP('[1]底稿-用途別'!AB23/1000,0))</f>
        <v/>
      </c>
      <c r="Z22" s="6">
        <f>IF('[1]底稿-用途別'!AC23=0,"",ROUNDUP('[1]底稿-用途別'!AC23/1000,0))</f>
        <v>80</v>
      </c>
      <c r="AA22" s="6" t="str">
        <f>IF('[1]底稿-用途別'!AD23=0,"",ROUNDUP('[1]底稿-用途別'!AD23/1000,0))</f>
        <v/>
      </c>
      <c r="AB22" s="6" t="str">
        <f>IF('[1]底稿-用途別'!AE23=0,"",ROUNDUP('[1]底稿-用途別'!AE23/1000,0))</f>
        <v/>
      </c>
      <c r="AC22" s="6">
        <f>IF('[1]底稿-用途別'!AF23=0,"",ROUNDUP('[1]底稿-用途別'!AF23/1000,0))</f>
        <v>51</v>
      </c>
      <c r="AD22" s="116">
        <f>IF('[1]底稿-用途別'!AG23=0,"",ROUNDUP('[1]底稿-用途別'!AG23/1000,0))</f>
        <v>59</v>
      </c>
      <c r="AE22" s="116">
        <f>IF('[1]底稿-用途別'!AH23=0,"",ROUNDUP('[1]底稿-用途別'!AH23/1000,0))</f>
        <v>4</v>
      </c>
      <c r="AF22" s="116">
        <f>IF('[1]底稿-用途別'!AI23=0,"",ROUNDUP('[1]底稿-用途別'!AI23/1000,0))</f>
        <v>180</v>
      </c>
      <c r="AG22" s="116">
        <f>IF('[1]底稿-用途別'!AJ23=0,"",ROUNDUP('[1]底稿-用途別'!AJ23/1000,0))</f>
        <v>114</v>
      </c>
      <c r="AH22" s="117">
        <f>IF('[1]底稿-用途別'!AK23=0,0,ROUNDUP('[1]底稿-用途別'!AK23/1000,0))</f>
        <v>2</v>
      </c>
      <c r="AI22" s="6">
        <f>IF('[1]底稿-用途別'!AL23=0,0,ROUNDUP('[1]底稿-用途別'!AL23/1000,0))</f>
        <v>0</v>
      </c>
      <c r="AJ22" s="6">
        <f>IF('[1]底稿-用途別'!AM23=0,0,ROUNDUP('[1]底稿-用途別'!AM23/1000,0))</f>
        <v>0</v>
      </c>
      <c r="AK22" s="6">
        <f>IF('[1]底稿-用途別'!AN23=0,0,ROUNDUP('[1]底稿-用途別'!AN23/1000,0))</f>
        <v>0</v>
      </c>
      <c r="AL22" s="128">
        <f t="shared" si="8"/>
        <v>23117</v>
      </c>
      <c r="AM22" s="6">
        <f t="shared" si="9"/>
        <v>429</v>
      </c>
      <c r="AN22" s="6">
        <f t="shared" si="10"/>
        <v>0</v>
      </c>
      <c r="AO22" s="116">
        <f t="shared" si="11"/>
        <v>23546</v>
      </c>
      <c r="AP22" s="129"/>
      <c r="AQ22" s="130">
        <f>VLOOKUP(A22,'[1]113年度各學校賸餘數'!$A$2:$L$171,12,0)</f>
        <v>429421</v>
      </c>
      <c r="AR22" s="118">
        <f t="shared" si="12"/>
        <v>23117000</v>
      </c>
      <c r="AS22" s="118">
        <f t="shared" si="13"/>
        <v>2000</v>
      </c>
      <c r="AT22" s="118">
        <f t="shared" si="14"/>
        <v>23115000</v>
      </c>
    </row>
    <row r="23" spans="1:46" ht="18.399999999999999" customHeight="1" x14ac:dyDescent="0.25">
      <c r="A23" s="126" t="s">
        <v>70</v>
      </c>
      <c r="B23" s="126" t="s">
        <v>474</v>
      </c>
      <c r="C23" s="6">
        <f>IF('[1]底稿-用途別'!F24=0,"",ROUNDUP('[1]底稿-用途別'!F24/1000,0))</f>
        <v>27549</v>
      </c>
      <c r="D23" s="6">
        <f>IF('[1]底稿-用途別'!G24=0,"",ROUNDUP('[1]底稿-用途別'!G24/1000,0))</f>
        <v>737</v>
      </c>
      <c r="E23" s="127">
        <f t="shared" si="7"/>
        <v>28286</v>
      </c>
      <c r="F23" s="56" t="str">
        <f>IF('[1]底稿-用途別'!I24=0,"",ROUNDUP('[1]底稿-用途別'!I24/1000,0))</f>
        <v/>
      </c>
      <c r="G23" s="6">
        <f>IF('[1]底稿-用途別'!J24=0,"",ROUNDUP('[1]底稿-用途別'!J24/1000,0))</f>
        <v>12</v>
      </c>
      <c r="H23" s="6">
        <f>IF('[1]底稿-用途別'!K24=0,"",ROUNDUP('[1]底稿-用途別'!K24/1000,0))</f>
        <v>144</v>
      </c>
      <c r="I23" s="6">
        <f>IF('[1]底稿-用途別'!L24=0,"",ROUNDUP('[1]底稿-用途別'!L24/1000,0))</f>
        <v>29</v>
      </c>
      <c r="J23" s="6">
        <f>IF('[1]底稿-用途別'!M24=0,"",ROUNDUP('[1]底稿-用途別'!M24/1000,0))</f>
        <v>6</v>
      </c>
      <c r="K23" s="6" t="str">
        <f>IF('[1]底稿-用途別'!N24=0,"",ROUNDUP('[1]底稿-用途別'!N24/1000,0))</f>
        <v/>
      </c>
      <c r="L23" s="6">
        <f>IF('[1]底稿-用途別'!O24=0,"",ROUNDUP('[1]底稿-用途別'!O24/1000,0))</f>
        <v>17</v>
      </c>
      <c r="M23" s="6">
        <f>IF('[1]底稿-用途別'!P24=0,"",ROUNDUP('[1]底稿-用途別'!P24/1000,0))</f>
        <v>20</v>
      </c>
      <c r="N23" s="6" t="str">
        <f>IF('[1]底稿-用途別'!Q24=0,"",ROUNDUP('[1]底稿-用途別'!Q24/1000,0))</f>
        <v/>
      </c>
      <c r="O23" s="6">
        <f>IF('[1]底稿-用途別'!R24=0,"",ROUNDUP('[1]底稿-用途別'!R24/1000,0))</f>
        <v>108</v>
      </c>
      <c r="P23" s="6" t="str">
        <f>IF('[1]底稿-用途別'!S24=0,"",ROUNDUP('[1]底稿-用途別'!S24/1000,0))</f>
        <v/>
      </c>
      <c r="Q23" s="6">
        <f>IF('[1]底稿-用途別'!T24=0,"",ROUNDUP('[1]底稿-用途別'!T24/1000,0))</f>
        <v>12</v>
      </c>
      <c r="R23" s="6">
        <f>IF('[1]底稿-用途別'!U24=0,"",ROUNDUP('[1]底稿-用途別'!U24/1000,0))</f>
        <v>165</v>
      </c>
      <c r="S23" s="6">
        <f>IF('[1]底稿-用途別'!V24=0,"",ROUNDUP('[1]底稿-用途別'!V24/1000,0))</f>
        <v>6</v>
      </c>
      <c r="T23" s="6" t="str">
        <f>IF('[1]底稿-用途別'!W24=0,"",ROUNDUP('[1]底稿-用途別'!W24/1000,0))</f>
        <v/>
      </c>
      <c r="U23" s="6" t="str">
        <f>IF('[1]底稿-用途別'!X24=0,"",ROUNDUP('[1]底稿-用途別'!X24/1000,0))</f>
        <v/>
      </c>
      <c r="V23" s="6" t="str">
        <f>IF('[1]底稿-用途別'!Y24=0,"",ROUNDUP('[1]底稿-用途別'!Y24/1000,0))</f>
        <v/>
      </c>
      <c r="W23" s="6" t="str">
        <f>IF('[1]底稿-用途別'!Z24=0,"",ROUNDUP('[1]底稿-用途別'!Z24/1000,0))</f>
        <v/>
      </c>
      <c r="X23" s="6" t="str">
        <f>IF('[1]底稿-用途別'!AA24=0,"",ROUNDUP('[1]底稿-用途別'!AA24/1000,0))</f>
        <v/>
      </c>
      <c r="Y23" s="6" t="str">
        <f>IF('[1]底稿-用途別'!AB24=0,"",ROUNDUP('[1]底稿-用途別'!AB24/1000,0))</f>
        <v/>
      </c>
      <c r="Z23" s="6">
        <f>IF('[1]底稿-用途別'!AC24=0,"",ROUNDUP('[1]底稿-用途別'!AC24/1000,0))</f>
        <v>80</v>
      </c>
      <c r="AA23" s="6" t="str">
        <f>IF('[1]底稿-用途別'!AD24=0,"",ROUNDUP('[1]底稿-用途別'!AD24/1000,0))</f>
        <v/>
      </c>
      <c r="AB23" s="6" t="str">
        <f>IF('[1]底稿-用途別'!AE24=0,"",ROUNDUP('[1]底稿-用途別'!AE24/1000,0))</f>
        <v/>
      </c>
      <c r="AC23" s="6">
        <f>IF('[1]底稿-用途別'!AF24=0,"",ROUNDUP('[1]底稿-用途別'!AF24/1000,0))</f>
        <v>51</v>
      </c>
      <c r="AD23" s="116">
        <f>IF('[1]底稿-用途別'!AG24=0,"",ROUNDUP('[1]底稿-用途別'!AG24/1000,0))</f>
        <v>105</v>
      </c>
      <c r="AE23" s="116">
        <f>IF('[1]底稿-用途別'!AH24=0,"",ROUNDUP('[1]底稿-用途別'!AH24/1000,0))</f>
        <v>4</v>
      </c>
      <c r="AF23" s="116">
        <f>IF('[1]底稿-用途別'!AI24=0,"",ROUNDUP('[1]底稿-用途別'!AI24/1000,0))</f>
        <v>180</v>
      </c>
      <c r="AG23" s="116">
        <f>IF('[1]底稿-用途別'!AJ24=0,"",ROUNDUP('[1]底稿-用途別'!AJ24/1000,0))</f>
        <v>290</v>
      </c>
      <c r="AH23" s="117">
        <f>IF('[1]底稿-用途別'!AK24=0,0,ROUNDUP('[1]底稿-用途別'!AK24/1000,0))</f>
        <v>16</v>
      </c>
      <c r="AI23" s="6">
        <f>IF('[1]底稿-用途別'!AL24=0,0,ROUNDUP('[1]底稿-用途別'!AL24/1000,0))</f>
        <v>0</v>
      </c>
      <c r="AJ23" s="6">
        <f>IF('[1]底稿-用途別'!AM24=0,0,ROUNDUP('[1]底稿-用途別'!AM24/1000,0))</f>
        <v>0</v>
      </c>
      <c r="AK23" s="6">
        <f>IF('[1]底稿-用途別'!AN24=0,0,ROUNDUP('[1]底稿-用途別'!AN24/1000,0))</f>
        <v>0</v>
      </c>
      <c r="AL23" s="128">
        <f t="shared" si="8"/>
        <v>29531</v>
      </c>
      <c r="AM23" s="6">
        <f t="shared" si="9"/>
        <v>134</v>
      </c>
      <c r="AN23" s="6">
        <f t="shared" si="10"/>
        <v>0</v>
      </c>
      <c r="AO23" s="116">
        <f t="shared" si="11"/>
        <v>29665</v>
      </c>
      <c r="AP23" s="129"/>
      <c r="AQ23" s="130">
        <f>VLOOKUP(A23,'[1]113年度各學校賸餘數'!$A$2:$L$171,12,0)</f>
        <v>134021</v>
      </c>
      <c r="AR23" s="118">
        <f t="shared" si="12"/>
        <v>29531000</v>
      </c>
      <c r="AS23" s="118">
        <f t="shared" si="13"/>
        <v>16000</v>
      </c>
      <c r="AT23" s="118">
        <f t="shared" si="14"/>
        <v>29515000</v>
      </c>
    </row>
    <row r="24" spans="1:46" ht="18.399999999999999" customHeight="1" x14ac:dyDescent="0.25">
      <c r="A24" s="126" t="s">
        <v>72</v>
      </c>
      <c r="B24" s="126" t="s">
        <v>475</v>
      </c>
      <c r="C24" s="6">
        <f>IF('[1]底稿-用途別'!F25=0,"",ROUNDUP('[1]底稿-用途別'!F25/1000,0))</f>
        <v>35361</v>
      </c>
      <c r="D24" s="6">
        <f>IF('[1]底稿-用途別'!G25=0,"",ROUNDUP('[1]底稿-用途別'!G25/1000,0))</f>
        <v>737</v>
      </c>
      <c r="E24" s="127">
        <f t="shared" si="7"/>
        <v>36098</v>
      </c>
      <c r="F24" s="56" t="str">
        <f>IF('[1]底稿-用途別'!I25=0,"",ROUNDUP('[1]底稿-用途別'!I25/1000,0))</f>
        <v/>
      </c>
      <c r="G24" s="6">
        <f>IF('[1]底稿-用途別'!J25=0,"",ROUNDUP('[1]底稿-用途別'!J25/1000,0))</f>
        <v>6</v>
      </c>
      <c r="H24" s="6">
        <f>IF('[1]底稿-用途別'!K25=0,"",ROUNDUP('[1]底稿-用途別'!K25/1000,0))</f>
        <v>144</v>
      </c>
      <c r="I24" s="6">
        <f>IF('[1]底稿-用途別'!L25=0,"",ROUNDUP('[1]底稿-用途別'!L25/1000,0))</f>
        <v>44</v>
      </c>
      <c r="J24" s="6">
        <f>IF('[1]底稿-用途別'!M25=0,"",ROUNDUP('[1]底稿-用途別'!M25/1000,0))</f>
        <v>8</v>
      </c>
      <c r="K24" s="6" t="str">
        <f>IF('[1]底稿-用途別'!N25=0,"",ROUNDUP('[1]底稿-用途別'!N25/1000,0))</f>
        <v/>
      </c>
      <c r="L24" s="6">
        <f>IF('[1]底稿-用途別'!O25=0,"",ROUNDUP('[1]底稿-用途別'!O25/1000,0))</f>
        <v>19</v>
      </c>
      <c r="M24" s="6">
        <f>IF('[1]底稿-用途別'!P25=0,"",ROUNDUP('[1]底稿-用途別'!P25/1000,0))</f>
        <v>21</v>
      </c>
      <c r="N24" s="6" t="str">
        <f>IF('[1]底稿-用途別'!Q25=0,"",ROUNDUP('[1]底稿-用途別'!Q25/1000,0))</f>
        <v/>
      </c>
      <c r="O24" s="6">
        <f>IF('[1]底稿-用途別'!R25=0,"",ROUNDUP('[1]底稿-用途別'!R25/1000,0))</f>
        <v>158</v>
      </c>
      <c r="P24" s="6" t="str">
        <f>IF('[1]底稿-用途別'!S25=0,"",ROUNDUP('[1]底稿-用途別'!S25/1000,0))</f>
        <v/>
      </c>
      <c r="Q24" s="6">
        <f>IF('[1]底稿-用途別'!T25=0,"",ROUNDUP('[1]底稿-用途別'!T25/1000,0))</f>
        <v>18</v>
      </c>
      <c r="R24" s="6">
        <f>IF('[1]底稿-用途別'!U25=0,"",ROUNDUP('[1]底稿-用途別'!U25/1000,0))</f>
        <v>165</v>
      </c>
      <c r="S24" s="6">
        <f>IF('[1]底稿-用途別'!V25=0,"",ROUNDUP('[1]底稿-用途別'!V25/1000,0))</f>
        <v>6</v>
      </c>
      <c r="T24" s="6" t="str">
        <f>IF('[1]底稿-用途別'!W25=0,"",ROUNDUP('[1]底稿-用途別'!W25/1000,0))</f>
        <v/>
      </c>
      <c r="U24" s="6" t="str">
        <f>IF('[1]底稿-用途別'!X25=0,"",ROUNDUP('[1]底稿-用途別'!X25/1000,0))</f>
        <v/>
      </c>
      <c r="V24" s="6" t="str">
        <f>IF('[1]底稿-用途別'!Y25=0,"",ROUNDUP('[1]底稿-用途別'!Y25/1000,0))</f>
        <v/>
      </c>
      <c r="W24" s="6" t="str">
        <f>IF('[1]底稿-用途別'!Z25=0,"",ROUNDUP('[1]底稿-用途別'!Z25/1000,0))</f>
        <v/>
      </c>
      <c r="X24" s="6" t="str">
        <f>IF('[1]底稿-用途別'!AA25=0,"",ROUNDUP('[1]底稿-用途別'!AA25/1000,0))</f>
        <v/>
      </c>
      <c r="Y24" s="6" t="str">
        <f>IF('[1]底稿-用途別'!AB25=0,"",ROUNDUP('[1]底稿-用途別'!AB25/1000,0))</f>
        <v/>
      </c>
      <c r="Z24" s="6">
        <f>IF('[1]底稿-用途別'!AC25=0,"",ROUNDUP('[1]底稿-用途別'!AC25/1000,0))</f>
        <v>80</v>
      </c>
      <c r="AA24" s="6" t="str">
        <f>IF('[1]底稿-用途別'!AD25=0,"",ROUNDUP('[1]底稿-用途別'!AD25/1000,0))</f>
        <v/>
      </c>
      <c r="AB24" s="6" t="str">
        <f>IF('[1]底稿-用途別'!AE25=0,"",ROUNDUP('[1]底稿-用途別'!AE25/1000,0))</f>
        <v/>
      </c>
      <c r="AC24" s="6">
        <f>IF('[1]底稿-用途別'!AF25=0,"",ROUNDUP('[1]底稿-用途別'!AF25/1000,0))</f>
        <v>85</v>
      </c>
      <c r="AD24" s="116">
        <f>IF('[1]底稿-用途別'!AG25=0,"",ROUNDUP('[1]底稿-用途別'!AG25/1000,0))</f>
        <v>115</v>
      </c>
      <c r="AE24" s="116">
        <f>IF('[1]底稿-用途別'!AH25=0,"",ROUNDUP('[1]底稿-用途別'!AH25/1000,0))</f>
        <v>11</v>
      </c>
      <c r="AF24" s="116">
        <f>IF('[1]底稿-用途別'!AI25=0,"",ROUNDUP('[1]底稿-用途別'!AI25/1000,0))</f>
        <v>180</v>
      </c>
      <c r="AG24" s="116">
        <f>IF('[1]底稿-用途別'!AJ25=0,"",ROUNDUP('[1]底稿-用途別'!AJ25/1000,0))</f>
        <v>67</v>
      </c>
      <c r="AH24" s="117">
        <f>IF('[1]底稿-用途別'!AK25=0,0,ROUNDUP('[1]底稿-用途別'!AK25/1000,0))</f>
        <v>15</v>
      </c>
      <c r="AI24" s="6">
        <f>IF('[1]底稿-用途別'!AL25=0,0,ROUNDUP('[1]底稿-用途別'!AL25/1000,0))</f>
        <v>0</v>
      </c>
      <c r="AJ24" s="6">
        <f>IF('[1]底稿-用途別'!AM25=0,0,ROUNDUP('[1]底稿-用途別'!AM25/1000,0))</f>
        <v>0</v>
      </c>
      <c r="AK24" s="6">
        <f>IF('[1]底稿-用途別'!AN25=0,0,ROUNDUP('[1]底稿-用途別'!AN25/1000,0))</f>
        <v>0</v>
      </c>
      <c r="AL24" s="128">
        <f t="shared" si="8"/>
        <v>37240</v>
      </c>
      <c r="AM24" s="6">
        <f t="shared" si="9"/>
        <v>309</v>
      </c>
      <c r="AN24" s="6">
        <f t="shared" si="10"/>
        <v>0</v>
      </c>
      <c r="AO24" s="116">
        <f t="shared" si="11"/>
        <v>37549</v>
      </c>
      <c r="AP24" s="129"/>
      <c r="AQ24" s="130">
        <f>VLOOKUP(A24,'[1]113年度各學校賸餘數'!$A$2:$L$171,12,0)</f>
        <v>309257</v>
      </c>
      <c r="AR24" s="118">
        <f t="shared" si="12"/>
        <v>37240000</v>
      </c>
      <c r="AS24" s="118">
        <f t="shared" si="13"/>
        <v>15000</v>
      </c>
      <c r="AT24" s="118">
        <f t="shared" si="14"/>
        <v>37225000</v>
      </c>
    </row>
    <row r="25" spans="1:46" ht="18.399999999999999" customHeight="1" x14ac:dyDescent="0.25">
      <c r="A25" s="126" t="s">
        <v>74</v>
      </c>
      <c r="B25" s="126" t="s">
        <v>476</v>
      </c>
      <c r="C25" s="6">
        <f>IF('[1]底稿-用途別'!F26=0,"",ROUNDUP('[1]底稿-用途別'!F26/1000,0))</f>
        <v>68398</v>
      </c>
      <c r="D25" s="6" t="str">
        <f>IF('[1]底稿-用途別'!G26=0,"",ROUNDUP('[1]底稿-用途別'!G26/1000,0))</f>
        <v/>
      </c>
      <c r="E25" s="127">
        <f t="shared" si="7"/>
        <v>68398</v>
      </c>
      <c r="F25" s="56" t="str">
        <f>IF('[1]底稿-用途別'!I26=0,"",ROUNDUP('[1]底稿-用途別'!I26/1000,0))</f>
        <v/>
      </c>
      <c r="G25" s="6">
        <f>IF('[1]底稿-用途別'!J26=0,"",ROUNDUP('[1]底稿-用途別'!J26/1000,0))</f>
        <v>30</v>
      </c>
      <c r="H25" s="6">
        <f>IF('[1]底稿-用途別'!K26=0,"",ROUNDUP('[1]底稿-用途別'!K26/1000,0))</f>
        <v>144</v>
      </c>
      <c r="I25" s="6">
        <f>IF('[1]底稿-用途別'!L26=0,"",ROUNDUP('[1]底稿-用途別'!L26/1000,0))</f>
        <v>108</v>
      </c>
      <c r="J25" s="6">
        <f>IF('[1]底稿-用途別'!M26=0,"",ROUNDUP('[1]底稿-用途別'!M26/1000,0))</f>
        <v>33</v>
      </c>
      <c r="K25" s="6" t="str">
        <f>IF('[1]底稿-用途別'!N26=0,"",ROUNDUP('[1]底稿-用途別'!N26/1000,0))</f>
        <v/>
      </c>
      <c r="L25" s="6">
        <f>IF('[1]底稿-用途別'!O26=0,"",ROUNDUP('[1]底稿-用途別'!O26/1000,0))</f>
        <v>28</v>
      </c>
      <c r="M25" s="6">
        <f>IF('[1]底稿-用途別'!P26=0,"",ROUNDUP('[1]底稿-用途別'!P26/1000,0))</f>
        <v>21</v>
      </c>
      <c r="N25" s="6" t="str">
        <f>IF('[1]底稿-用途別'!Q26=0,"",ROUNDUP('[1]底稿-用途別'!Q26/1000,0))</f>
        <v/>
      </c>
      <c r="O25" s="6">
        <f>IF('[1]底稿-用途別'!R26=0,"",ROUNDUP('[1]底稿-用途別'!R26/1000,0))</f>
        <v>655</v>
      </c>
      <c r="P25" s="6" t="str">
        <f>IF('[1]底稿-用途別'!S26=0,"",ROUNDUP('[1]底稿-用途別'!S26/1000,0))</f>
        <v/>
      </c>
      <c r="Q25" s="6">
        <f>IF('[1]底稿-用途別'!T26=0,"",ROUNDUP('[1]底稿-用途別'!T26/1000,0))</f>
        <v>45</v>
      </c>
      <c r="R25" s="6">
        <f>IF('[1]底稿-用途別'!U26=0,"",ROUNDUP('[1]底稿-用途別'!U26/1000,0))</f>
        <v>165</v>
      </c>
      <c r="S25" s="6">
        <f>IF('[1]底稿-用途別'!V26=0,"",ROUNDUP('[1]底稿-用途別'!V26/1000,0))</f>
        <v>12</v>
      </c>
      <c r="T25" s="6" t="str">
        <f>IF('[1]底稿-用途別'!W26=0,"",ROUNDUP('[1]底稿-用途別'!W26/1000,0))</f>
        <v/>
      </c>
      <c r="U25" s="6" t="str">
        <f>IF('[1]底稿-用途別'!X26=0,"",ROUNDUP('[1]底稿-用途別'!X26/1000,0))</f>
        <v/>
      </c>
      <c r="V25" s="6" t="str">
        <f>IF('[1]底稿-用途別'!Y26=0,"",ROUNDUP('[1]底稿-用途別'!Y26/1000,0))</f>
        <v/>
      </c>
      <c r="W25" s="6" t="str">
        <f>IF('[1]底稿-用途別'!Z26=0,"",ROUNDUP('[1]底稿-用途別'!Z26/1000,0))</f>
        <v/>
      </c>
      <c r="X25" s="6" t="str">
        <f>IF('[1]底稿-用途別'!AA26=0,"",ROUNDUP('[1]底稿-用途別'!AA26/1000,0))</f>
        <v/>
      </c>
      <c r="Y25" s="6" t="str">
        <f>IF('[1]底稿-用途別'!AB26=0,"",ROUNDUP('[1]底稿-用途別'!AB26/1000,0))</f>
        <v/>
      </c>
      <c r="Z25" s="6">
        <f>IF('[1]底稿-用途別'!AC26=0,"",ROUNDUP('[1]底稿-用途別'!AC26/1000,0))</f>
        <v>120</v>
      </c>
      <c r="AA25" s="6" t="str">
        <f>IF('[1]底稿-用途別'!AD26=0,"",ROUNDUP('[1]底稿-用途別'!AD26/1000,0))</f>
        <v/>
      </c>
      <c r="AB25" s="6" t="str">
        <f>IF('[1]底稿-用途別'!AE26=0,"",ROUNDUP('[1]底稿-用途別'!AE26/1000,0))</f>
        <v/>
      </c>
      <c r="AC25" s="6">
        <f>IF('[1]底稿-用途別'!AF26=0,"",ROUNDUP('[1]底稿-用途別'!AF26/1000,0))</f>
        <v>238</v>
      </c>
      <c r="AD25" s="116">
        <f>IF('[1]底稿-用途別'!AG26=0,"",ROUNDUP('[1]底稿-用途別'!AG26/1000,0))</f>
        <v>205</v>
      </c>
      <c r="AE25" s="116">
        <f>IF('[1]底稿-用途別'!AH26=0,"",ROUNDUP('[1]底稿-用途別'!AH26/1000,0))</f>
        <v>8</v>
      </c>
      <c r="AF25" s="116">
        <f>IF('[1]底稿-用途別'!AI26=0,"",ROUNDUP('[1]底稿-用途別'!AI26/1000,0))</f>
        <v>548</v>
      </c>
      <c r="AG25" s="116">
        <f>IF('[1]底稿-用途別'!AJ26=0,"",ROUNDUP('[1]底稿-用途別'!AJ26/1000,0))</f>
        <v>121</v>
      </c>
      <c r="AH25" s="117">
        <f>IF('[1]底稿-用途別'!AK26=0,0,ROUNDUP('[1]底稿-用途別'!AK26/1000,0))</f>
        <v>0</v>
      </c>
      <c r="AI25" s="6">
        <f>IF('[1]底稿-用途別'!AL26=0,0,ROUNDUP('[1]底稿-用途別'!AL26/1000,0))</f>
        <v>0</v>
      </c>
      <c r="AJ25" s="6">
        <f>IF('[1]底稿-用途別'!AM26=0,0,ROUNDUP('[1]底稿-用途別'!AM26/1000,0))</f>
        <v>0</v>
      </c>
      <c r="AK25" s="6">
        <f>IF('[1]底稿-用途別'!AN26=0,0,ROUNDUP('[1]底稿-用途別'!AN26/1000,0))</f>
        <v>0</v>
      </c>
      <c r="AL25" s="128">
        <f t="shared" si="8"/>
        <v>70879</v>
      </c>
      <c r="AM25" s="6">
        <f t="shared" si="9"/>
        <v>713</v>
      </c>
      <c r="AN25" s="6">
        <f t="shared" si="10"/>
        <v>0</v>
      </c>
      <c r="AO25" s="116">
        <f t="shared" si="11"/>
        <v>71592</v>
      </c>
      <c r="AP25" s="129"/>
      <c r="AQ25" s="130">
        <f>VLOOKUP(A25,'[1]113年度各學校賸餘數'!$A$2:$L$171,12,0)</f>
        <v>713369</v>
      </c>
      <c r="AR25" s="118">
        <f t="shared" si="12"/>
        <v>70879000</v>
      </c>
      <c r="AS25" s="118">
        <f t="shared" si="13"/>
        <v>0</v>
      </c>
      <c r="AT25" s="118">
        <f t="shared" si="14"/>
        <v>70879000</v>
      </c>
    </row>
    <row r="26" spans="1:46" ht="18.399999999999999" customHeight="1" x14ac:dyDescent="0.25">
      <c r="A26" s="126" t="s">
        <v>76</v>
      </c>
      <c r="B26" s="126" t="s">
        <v>477</v>
      </c>
      <c r="C26" s="6">
        <f>IF('[1]底稿-用途別'!F27=0,"",ROUNDUP('[1]底稿-用途別'!F27/1000,0))</f>
        <v>26671</v>
      </c>
      <c r="D26" s="6">
        <f>IF('[1]底稿-用途別'!G27=0,"",ROUNDUP('[1]底稿-用途別'!G27/1000,0))</f>
        <v>1374</v>
      </c>
      <c r="E26" s="127">
        <f t="shared" si="7"/>
        <v>28045</v>
      </c>
      <c r="F26" s="56" t="str">
        <f>IF('[1]底稿-用途別'!I27=0,"",ROUNDUP('[1]底稿-用途別'!I27/1000,0))</f>
        <v/>
      </c>
      <c r="G26" s="6" t="str">
        <f>IF('[1]底稿-用途別'!J27=0,"",ROUNDUP('[1]底稿-用途別'!J27/1000,0))</f>
        <v/>
      </c>
      <c r="H26" s="6">
        <f>IF('[1]底稿-用途別'!K27=0,"",ROUNDUP('[1]底稿-用途別'!K27/1000,0))</f>
        <v>144</v>
      </c>
      <c r="I26" s="6">
        <f>IF('[1]底稿-用途別'!L27=0,"",ROUNDUP('[1]底稿-用途別'!L27/1000,0))</f>
        <v>29</v>
      </c>
      <c r="J26" s="6">
        <f>IF('[1]底稿-用途別'!M27=0,"",ROUNDUP('[1]底稿-用途別'!M27/1000,0))</f>
        <v>5</v>
      </c>
      <c r="K26" s="6" t="str">
        <f>IF('[1]底稿-用途別'!N27=0,"",ROUNDUP('[1]底稿-用途別'!N27/1000,0))</f>
        <v/>
      </c>
      <c r="L26" s="6">
        <f>IF('[1]底稿-用途別'!O27=0,"",ROUNDUP('[1]底稿-用途別'!O27/1000,0))</f>
        <v>17</v>
      </c>
      <c r="M26" s="6">
        <f>IF('[1]底稿-用途別'!P27=0,"",ROUNDUP('[1]底稿-用途別'!P27/1000,0))</f>
        <v>17</v>
      </c>
      <c r="N26" s="6" t="str">
        <f>IF('[1]底稿-用途別'!Q27=0,"",ROUNDUP('[1]底稿-用途別'!Q27/1000,0))</f>
        <v/>
      </c>
      <c r="O26" s="6">
        <f>IF('[1]底稿-用途別'!R27=0,"",ROUNDUP('[1]底稿-用途別'!R27/1000,0))</f>
        <v>93</v>
      </c>
      <c r="P26" s="6" t="str">
        <f>IF('[1]底稿-用途別'!S27=0,"",ROUNDUP('[1]底稿-用途別'!S27/1000,0))</f>
        <v/>
      </c>
      <c r="Q26" s="6">
        <f>IF('[1]底稿-用途別'!T27=0,"",ROUNDUP('[1]底稿-用途別'!T27/1000,0))</f>
        <v>12</v>
      </c>
      <c r="R26" s="6">
        <f>IF('[1]底稿-用途別'!U27=0,"",ROUNDUP('[1]底稿-用途別'!U27/1000,0))</f>
        <v>165</v>
      </c>
      <c r="S26" s="6">
        <f>IF('[1]底稿-用途別'!V27=0,"",ROUNDUP('[1]底稿-用途別'!V27/1000,0))</f>
        <v>6</v>
      </c>
      <c r="T26" s="6" t="str">
        <f>IF('[1]底稿-用途別'!W27=0,"",ROUNDUP('[1]底稿-用途別'!W27/1000,0))</f>
        <v/>
      </c>
      <c r="U26" s="6" t="str">
        <f>IF('[1]底稿-用途別'!X27=0,"",ROUNDUP('[1]底稿-用途別'!X27/1000,0))</f>
        <v/>
      </c>
      <c r="V26" s="6" t="str">
        <f>IF('[1]底稿-用途別'!Y27=0,"",ROUNDUP('[1]底稿-用途別'!Y27/1000,0))</f>
        <v/>
      </c>
      <c r="W26" s="6" t="str">
        <f>IF('[1]底稿-用途別'!Z27=0,"",ROUNDUP('[1]底稿-用途別'!Z27/1000,0))</f>
        <v/>
      </c>
      <c r="X26" s="6" t="str">
        <f>IF('[1]底稿-用途別'!AA27=0,"",ROUNDUP('[1]底稿-用途別'!AA27/1000,0))</f>
        <v/>
      </c>
      <c r="Y26" s="6" t="str">
        <f>IF('[1]底稿-用途別'!AB27=0,"",ROUNDUP('[1]底稿-用途別'!AB27/1000,0))</f>
        <v/>
      </c>
      <c r="Z26" s="6">
        <f>IF('[1]底稿-用途別'!AC27=0,"",ROUNDUP('[1]底稿-用途別'!AC27/1000,0))</f>
        <v>80</v>
      </c>
      <c r="AA26" s="6" t="str">
        <f>IF('[1]底稿-用途別'!AD27=0,"",ROUNDUP('[1]底稿-用途別'!AD27/1000,0))</f>
        <v/>
      </c>
      <c r="AB26" s="6" t="str">
        <f>IF('[1]底稿-用途別'!AE27=0,"",ROUNDUP('[1]底稿-用途別'!AE27/1000,0))</f>
        <v/>
      </c>
      <c r="AC26" s="6">
        <f>IF('[1]底稿-用途別'!AF27=0,"",ROUNDUP('[1]底稿-用途別'!AF27/1000,0))</f>
        <v>51</v>
      </c>
      <c r="AD26" s="116">
        <f>IF('[1]底稿-用途別'!AG27=0,"",ROUNDUP('[1]底稿-用途別'!AG27/1000,0))</f>
        <v>79</v>
      </c>
      <c r="AE26" s="116">
        <f>IF('[1]底稿-用途別'!AH27=0,"",ROUNDUP('[1]底稿-用途別'!AH27/1000,0))</f>
        <v>8</v>
      </c>
      <c r="AF26" s="116">
        <f>IF('[1]底稿-用途別'!AI27=0,"",ROUNDUP('[1]底稿-用途別'!AI27/1000,0))</f>
        <v>180</v>
      </c>
      <c r="AG26" s="116">
        <f>IF('[1]底稿-用途別'!AJ27=0,"",ROUNDUP('[1]底稿-用途別'!AJ27/1000,0))</f>
        <v>234</v>
      </c>
      <c r="AH26" s="117">
        <f>IF('[1]底稿-用途別'!AK27=0,0,ROUNDUP('[1]底稿-用途別'!AK27/1000,0))</f>
        <v>0</v>
      </c>
      <c r="AI26" s="6">
        <f>IF('[1]底稿-用途別'!AL27=0,0,ROUNDUP('[1]底稿-用途別'!AL27/1000,0))</f>
        <v>0</v>
      </c>
      <c r="AJ26" s="6">
        <f>IF('[1]底稿-用途別'!AM27=0,0,ROUNDUP('[1]底稿-用途別'!AM27/1000,0))</f>
        <v>0</v>
      </c>
      <c r="AK26" s="6">
        <f>IF('[1]底稿-用途別'!AN27=0,0,ROUNDUP('[1]底稿-用途別'!AN27/1000,0))</f>
        <v>0</v>
      </c>
      <c r="AL26" s="128">
        <f t="shared" si="8"/>
        <v>29165</v>
      </c>
      <c r="AM26" s="6">
        <f t="shared" si="9"/>
        <v>491</v>
      </c>
      <c r="AN26" s="6">
        <f t="shared" si="10"/>
        <v>0</v>
      </c>
      <c r="AO26" s="116">
        <f t="shared" si="11"/>
        <v>29656</v>
      </c>
      <c r="AP26" s="129"/>
      <c r="AQ26" s="130">
        <f>VLOOKUP(A26,'[1]113年度各學校賸餘數'!$A$2:$L$171,12,0)</f>
        <v>491093</v>
      </c>
      <c r="AR26" s="118">
        <f t="shared" si="12"/>
        <v>29165000</v>
      </c>
      <c r="AS26" s="118">
        <f t="shared" si="13"/>
        <v>0</v>
      </c>
      <c r="AT26" s="118">
        <f t="shared" si="14"/>
        <v>29165000</v>
      </c>
    </row>
    <row r="27" spans="1:46" ht="18.399999999999999" customHeight="1" x14ac:dyDescent="0.25">
      <c r="A27" s="126" t="s">
        <v>78</v>
      </c>
      <c r="B27" s="126" t="s">
        <v>478</v>
      </c>
      <c r="C27" s="6">
        <f>IF('[1]底稿-用途別'!F28=0,"",ROUNDUP('[1]底稿-用途別'!F28/1000,0))</f>
        <v>38599</v>
      </c>
      <c r="D27" s="6" t="str">
        <f>IF('[1]底稿-用途別'!G28=0,"",ROUNDUP('[1]底稿-用途別'!G28/1000,0))</f>
        <v/>
      </c>
      <c r="E27" s="127">
        <f t="shared" si="7"/>
        <v>38599</v>
      </c>
      <c r="F27" s="56" t="str">
        <f>IF('[1]底稿-用途別'!I28=0,"",ROUNDUP('[1]底稿-用途別'!I28/1000,0))</f>
        <v/>
      </c>
      <c r="G27" s="6">
        <f>IF('[1]底稿-用途別'!J28=0,"",ROUNDUP('[1]底稿-用途別'!J28/1000,0))</f>
        <v>24</v>
      </c>
      <c r="H27" s="6">
        <f>IF('[1]底稿-用途別'!K28=0,"",ROUNDUP('[1]底稿-用途別'!K28/1000,0))</f>
        <v>144</v>
      </c>
      <c r="I27" s="6">
        <f>IF('[1]底稿-用途別'!L28=0,"",ROUNDUP('[1]底稿-用途別'!L28/1000,0))</f>
        <v>44</v>
      </c>
      <c r="J27" s="6">
        <f>IF('[1]底稿-用途別'!M28=0,"",ROUNDUP('[1]底稿-用途別'!M28/1000,0))</f>
        <v>10</v>
      </c>
      <c r="K27" s="6" t="str">
        <f>IF('[1]底稿-用途別'!N28=0,"",ROUNDUP('[1]底稿-用途別'!N28/1000,0))</f>
        <v/>
      </c>
      <c r="L27" s="6">
        <f>IF('[1]底稿-用途別'!O28=0,"",ROUNDUP('[1]底稿-用途別'!O28/1000,0))</f>
        <v>19</v>
      </c>
      <c r="M27" s="6">
        <f>IF('[1]底稿-用途別'!P28=0,"",ROUNDUP('[1]底稿-用途別'!P28/1000,0))</f>
        <v>18</v>
      </c>
      <c r="N27" s="6" t="str">
        <f>IF('[1]底稿-用途別'!Q28=0,"",ROUNDUP('[1]底稿-用途別'!Q28/1000,0))</f>
        <v/>
      </c>
      <c r="O27" s="6">
        <f>IF('[1]底稿-用途別'!R28=0,"",ROUNDUP('[1]底稿-用途別'!R28/1000,0))</f>
        <v>188</v>
      </c>
      <c r="P27" s="6" t="str">
        <f>IF('[1]底稿-用途別'!S28=0,"",ROUNDUP('[1]底稿-用途別'!S28/1000,0))</f>
        <v/>
      </c>
      <c r="Q27" s="6">
        <f>IF('[1]底稿-用途別'!T28=0,"",ROUNDUP('[1]底稿-用途別'!T28/1000,0))</f>
        <v>21</v>
      </c>
      <c r="R27" s="6">
        <f>IF('[1]底稿-用途別'!U28=0,"",ROUNDUP('[1]底稿-用途別'!U28/1000,0))</f>
        <v>165</v>
      </c>
      <c r="S27" s="6">
        <f>IF('[1]底稿-用途別'!V28=0,"",ROUNDUP('[1]底稿-用途別'!V28/1000,0))</f>
        <v>6</v>
      </c>
      <c r="T27" s="6" t="str">
        <f>IF('[1]底稿-用途別'!W28=0,"",ROUNDUP('[1]底稿-用途別'!W28/1000,0))</f>
        <v/>
      </c>
      <c r="U27" s="6" t="str">
        <f>IF('[1]底稿-用途別'!X28=0,"",ROUNDUP('[1]底稿-用途別'!X28/1000,0))</f>
        <v/>
      </c>
      <c r="V27" s="6">
        <f>IF('[1]底稿-用途別'!Y28=0,"",ROUNDUP('[1]底稿-用途別'!Y28/1000,0))</f>
        <v>7</v>
      </c>
      <c r="W27" s="6" t="str">
        <f>IF('[1]底稿-用途別'!Z28=0,"",ROUNDUP('[1]底稿-用途別'!Z28/1000,0))</f>
        <v/>
      </c>
      <c r="X27" s="6" t="str">
        <f>IF('[1]底稿-用途別'!AA28=0,"",ROUNDUP('[1]底稿-用途別'!AA28/1000,0))</f>
        <v/>
      </c>
      <c r="Y27" s="6" t="str">
        <f>IF('[1]底稿-用途別'!AB28=0,"",ROUNDUP('[1]底稿-用途別'!AB28/1000,0))</f>
        <v/>
      </c>
      <c r="Z27" s="6">
        <f>IF('[1]底稿-用途別'!AC28=0,"",ROUNDUP('[1]底稿-用途別'!AC28/1000,0))</f>
        <v>80</v>
      </c>
      <c r="AA27" s="6" t="str">
        <f>IF('[1]底稿-用途別'!AD28=0,"",ROUNDUP('[1]底稿-用途別'!AD28/1000,0))</f>
        <v/>
      </c>
      <c r="AB27" s="6" t="str">
        <f>IF('[1]底稿-用途別'!AE28=0,"",ROUNDUP('[1]底稿-用途別'!AE28/1000,0))</f>
        <v/>
      </c>
      <c r="AC27" s="6">
        <f>IF('[1]底稿-用途別'!AF28=0,"",ROUNDUP('[1]底稿-用途別'!AF28/1000,0))</f>
        <v>94</v>
      </c>
      <c r="AD27" s="116">
        <f>IF('[1]底稿-用途別'!AG28=0,"",ROUNDUP('[1]底稿-用途別'!AG28/1000,0))</f>
        <v>79</v>
      </c>
      <c r="AE27" s="116">
        <f>IF('[1]底稿-用途別'!AH28=0,"",ROUNDUP('[1]底稿-用途別'!AH28/1000,0))</f>
        <v>10</v>
      </c>
      <c r="AF27" s="116">
        <f>IF('[1]底稿-用途別'!AI28=0,"",ROUNDUP('[1]底稿-用途別'!AI28/1000,0))</f>
        <v>280</v>
      </c>
      <c r="AG27" s="116">
        <f>IF('[1]底稿-用途別'!AJ28=0,"",ROUNDUP('[1]底稿-用途別'!AJ28/1000,0))</f>
        <v>188</v>
      </c>
      <c r="AH27" s="117">
        <f>IF('[1]底稿-用途別'!AK28=0,0,ROUNDUP('[1]底稿-用途別'!AK28/1000,0))</f>
        <v>0</v>
      </c>
      <c r="AI27" s="6">
        <f>IF('[1]底稿-用途別'!AL28=0,0,ROUNDUP('[1]底稿-用途別'!AL28/1000,0))</f>
        <v>0</v>
      </c>
      <c r="AJ27" s="6">
        <f>IF('[1]底稿-用途別'!AM28=0,0,ROUNDUP('[1]底稿-用途別'!AM28/1000,0))</f>
        <v>0</v>
      </c>
      <c r="AK27" s="6">
        <f>IF('[1]底稿-用途別'!AN28=0,0,ROUNDUP('[1]底稿-用途別'!AN28/1000,0))</f>
        <v>0</v>
      </c>
      <c r="AL27" s="128">
        <f t="shared" si="8"/>
        <v>39976</v>
      </c>
      <c r="AM27" s="6">
        <f t="shared" si="9"/>
        <v>335</v>
      </c>
      <c r="AN27" s="6">
        <f t="shared" si="10"/>
        <v>0</v>
      </c>
      <c r="AO27" s="116">
        <f t="shared" si="11"/>
        <v>40311</v>
      </c>
      <c r="AP27" s="129"/>
      <c r="AQ27" s="130">
        <f>VLOOKUP(A27,'[1]113年度各學校賸餘數'!$A$2:$L$171,12,0)</f>
        <v>335980</v>
      </c>
      <c r="AR27" s="118">
        <f t="shared" si="12"/>
        <v>39976000</v>
      </c>
      <c r="AS27" s="118">
        <f t="shared" si="13"/>
        <v>0</v>
      </c>
      <c r="AT27" s="118">
        <f t="shared" si="14"/>
        <v>39976000</v>
      </c>
    </row>
    <row r="28" spans="1:46" ht="18.399999999999999" customHeight="1" x14ac:dyDescent="0.25">
      <c r="A28" s="126" t="s">
        <v>80</v>
      </c>
      <c r="B28" s="126" t="s">
        <v>479</v>
      </c>
      <c r="C28" s="6">
        <f>IF('[1]底稿-用途別'!F29=0,"",ROUNDUP('[1]底稿-用途別'!F29/1000,0))</f>
        <v>96548</v>
      </c>
      <c r="D28" s="6" t="str">
        <f>IF('[1]底稿-用途別'!G29=0,"",ROUNDUP('[1]底稿-用途別'!G29/1000,0))</f>
        <v/>
      </c>
      <c r="E28" s="127">
        <f t="shared" si="7"/>
        <v>96548</v>
      </c>
      <c r="F28" s="56" t="str">
        <f>IF('[1]底稿-用途別'!I29=0,"",ROUNDUP('[1]底稿-用途別'!I29/1000,0))</f>
        <v/>
      </c>
      <c r="G28" s="6">
        <f>IF('[1]底稿-用途別'!J29=0,"",ROUNDUP('[1]底稿-用途別'!J29/1000,0))</f>
        <v>24</v>
      </c>
      <c r="H28" s="6">
        <f>IF('[1]底稿-用途別'!K29=0,"",ROUNDUP('[1]底稿-用途別'!K29/1000,0))</f>
        <v>144</v>
      </c>
      <c r="I28" s="6">
        <f>IF('[1]底稿-用途別'!L29=0,"",ROUNDUP('[1]底稿-用途別'!L29/1000,0))</f>
        <v>159</v>
      </c>
      <c r="J28" s="6">
        <f>IF('[1]底稿-用途別'!M29=0,"",ROUNDUP('[1]底稿-用途別'!M29/1000,0))</f>
        <v>54</v>
      </c>
      <c r="K28" s="6" t="str">
        <f>IF('[1]底稿-用途別'!N29=0,"",ROUNDUP('[1]底稿-用途別'!N29/1000,0))</f>
        <v/>
      </c>
      <c r="L28" s="6">
        <f>IF('[1]底稿-用途別'!O29=0,"",ROUNDUP('[1]底稿-用途別'!O29/1000,0))</f>
        <v>35</v>
      </c>
      <c r="M28" s="6">
        <f>IF('[1]底稿-用途別'!P29=0,"",ROUNDUP('[1]底稿-用途別'!P29/1000,0))</f>
        <v>24</v>
      </c>
      <c r="N28" s="6" t="str">
        <f>IF('[1]底稿-用途別'!Q29=0,"",ROUNDUP('[1]底稿-用途別'!Q29/1000,0))</f>
        <v/>
      </c>
      <c r="O28" s="6">
        <f>IF('[1]底稿-用途別'!R29=0,"",ROUNDUP('[1]底稿-用途別'!R29/1000,0))</f>
        <v>1079</v>
      </c>
      <c r="P28" s="6" t="str">
        <f>IF('[1]底稿-用途別'!S29=0,"",ROUNDUP('[1]底稿-用途別'!S29/1000,0))</f>
        <v/>
      </c>
      <c r="Q28" s="6">
        <f>IF('[1]底稿-用途別'!T29=0,"",ROUNDUP('[1]底稿-用途別'!T29/1000,0))</f>
        <v>66</v>
      </c>
      <c r="R28" s="6">
        <f>IF('[1]底稿-用途別'!U29=0,"",ROUNDUP('[1]底稿-用途別'!U29/1000,0))</f>
        <v>165</v>
      </c>
      <c r="S28" s="6">
        <f>IF('[1]底稿-用途別'!V29=0,"",ROUNDUP('[1]底稿-用途別'!V29/1000,0))</f>
        <v>12</v>
      </c>
      <c r="T28" s="6" t="str">
        <f>IF('[1]底稿-用途別'!W29=0,"",ROUNDUP('[1]底稿-用途別'!W29/1000,0))</f>
        <v/>
      </c>
      <c r="U28" s="6" t="str">
        <f>IF('[1]底稿-用途別'!X29=0,"",ROUNDUP('[1]底稿-用途別'!X29/1000,0))</f>
        <v/>
      </c>
      <c r="V28" s="6" t="str">
        <f>IF('[1]底稿-用途別'!Y29=0,"",ROUNDUP('[1]底稿-用途別'!Y29/1000,0))</f>
        <v/>
      </c>
      <c r="W28" s="6" t="str">
        <f>IF('[1]底稿-用途別'!Z29=0,"",ROUNDUP('[1]底稿-用途別'!Z29/1000,0))</f>
        <v/>
      </c>
      <c r="X28" s="6" t="str">
        <f>IF('[1]底稿-用途別'!AA29=0,"",ROUNDUP('[1]底稿-用途別'!AA29/1000,0))</f>
        <v/>
      </c>
      <c r="Y28" s="6" t="str">
        <f>IF('[1]底稿-用途別'!AB29=0,"",ROUNDUP('[1]底稿-用途別'!AB29/1000,0))</f>
        <v/>
      </c>
      <c r="Z28" s="6">
        <f>IF('[1]底稿-用途別'!AC29=0,"",ROUNDUP('[1]底稿-用途別'!AC29/1000,0))</f>
        <v>120</v>
      </c>
      <c r="AA28" s="6" t="str">
        <f>IF('[1]底稿-用途別'!AD29=0,"",ROUNDUP('[1]底稿-用途別'!AD29/1000,0))</f>
        <v/>
      </c>
      <c r="AB28" s="6" t="str">
        <f>IF('[1]底稿-用途別'!AE29=0,"",ROUNDUP('[1]底稿-用途別'!AE29/1000,0))</f>
        <v/>
      </c>
      <c r="AC28" s="6">
        <f>IF('[1]底稿-用途別'!AF29=0,"",ROUNDUP('[1]底稿-用途別'!AF29/1000,0))</f>
        <v>357</v>
      </c>
      <c r="AD28" s="116">
        <f>IF('[1]底稿-用途別'!AG29=0,"",ROUNDUP('[1]底稿-用途別'!AG29/1000,0))</f>
        <v>265</v>
      </c>
      <c r="AE28" s="116">
        <f>IF('[1]底稿-用途別'!AH29=0,"",ROUNDUP('[1]底稿-用途別'!AH29/1000,0))</f>
        <v>15</v>
      </c>
      <c r="AF28" s="116">
        <f>IF('[1]底稿-用途別'!AI29=0,"",ROUNDUP('[1]底稿-用途別'!AI29/1000,0))</f>
        <v>672</v>
      </c>
      <c r="AG28" s="116">
        <f>IF('[1]底稿-用途別'!AJ29=0,"",ROUNDUP('[1]底稿-用途別'!AJ29/1000,0))</f>
        <v>142</v>
      </c>
      <c r="AH28" s="117">
        <f>IF('[1]底稿-用途別'!AK29=0,0,ROUNDUP('[1]底稿-用途別'!AK29/1000,0))</f>
        <v>20</v>
      </c>
      <c r="AI28" s="6">
        <f>IF('[1]底稿-用途別'!AL29=0,0,ROUNDUP('[1]底稿-用途別'!AL29/1000,0))</f>
        <v>0</v>
      </c>
      <c r="AJ28" s="6">
        <f>IF('[1]底稿-用途別'!AM29=0,0,ROUNDUP('[1]底稿-用途別'!AM29/1000,0))</f>
        <v>0</v>
      </c>
      <c r="AK28" s="6">
        <f>IF('[1]底稿-用途別'!AN29=0,0,ROUNDUP('[1]底稿-用途別'!AN29/1000,0))</f>
        <v>0</v>
      </c>
      <c r="AL28" s="128">
        <f t="shared" si="8"/>
        <v>99901</v>
      </c>
      <c r="AM28" s="6">
        <f t="shared" si="9"/>
        <v>79</v>
      </c>
      <c r="AN28" s="6">
        <f t="shared" si="10"/>
        <v>0</v>
      </c>
      <c r="AO28" s="116">
        <f t="shared" si="11"/>
        <v>99980</v>
      </c>
      <c r="AP28" s="129"/>
      <c r="AQ28" s="130">
        <f>VLOOKUP(A28,'[1]113年度各學校賸餘數'!$A$2:$L$171,12,0)</f>
        <v>79738</v>
      </c>
      <c r="AR28" s="118">
        <f t="shared" si="12"/>
        <v>99901000</v>
      </c>
      <c r="AS28" s="118">
        <f t="shared" si="13"/>
        <v>20000</v>
      </c>
      <c r="AT28" s="118">
        <f t="shared" si="14"/>
        <v>99881000</v>
      </c>
    </row>
    <row r="29" spans="1:46" ht="18.399999999999999" customHeight="1" x14ac:dyDescent="0.25">
      <c r="A29" s="126" t="s">
        <v>82</v>
      </c>
      <c r="B29" s="126" t="s">
        <v>480</v>
      </c>
      <c r="C29" s="6">
        <f>IF('[1]底稿-用途別'!F30=0,"",ROUNDUP('[1]底稿-用途別'!F30/1000,0))</f>
        <v>105506</v>
      </c>
      <c r="D29" s="6" t="str">
        <f>IF('[1]底稿-用途別'!G30=0,"",ROUNDUP('[1]底稿-用途別'!G30/1000,0))</f>
        <v/>
      </c>
      <c r="E29" s="127">
        <f t="shared" si="7"/>
        <v>105506</v>
      </c>
      <c r="F29" s="56" t="str">
        <f>IF('[1]底稿-用途別'!I30=0,"",ROUNDUP('[1]底稿-用途別'!I30/1000,0))</f>
        <v/>
      </c>
      <c r="G29" s="6">
        <f>IF('[1]底稿-用途別'!J30=0,"",ROUNDUP('[1]底稿-用途別'!J30/1000,0))</f>
        <v>18</v>
      </c>
      <c r="H29" s="6">
        <f>IF('[1]底稿-用途別'!K30=0,"",ROUNDUP('[1]底稿-用途別'!K30/1000,0))</f>
        <v>144</v>
      </c>
      <c r="I29" s="6">
        <f>IF('[1]底稿-用途別'!L30=0,"",ROUNDUP('[1]底稿-用途別'!L30/1000,0))</f>
        <v>166</v>
      </c>
      <c r="J29" s="6">
        <f>IF('[1]底稿-用途別'!M30=0,"",ROUNDUP('[1]底稿-用途別'!M30/1000,0))</f>
        <v>56</v>
      </c>
      <c r="K29" s="6" t="str">
        <f>IF('[1]底稿-用途別'!N30=0,"",ROUNDUP('[1]底稿-用途別'!N30/1000,0))</f>
        <v/>
      </c>
      <c r="L29" s="6">
        <f>IF('[1]底稿-用途別'!O30=0,"",ROUNDUP('[1]底稿-用途別'!O30/1000,0))</f>
        <v>36</v>
      </c>
      <c r="M29" s="6">
        <f>IF('[1]底稿-用途別'!P30=0,"",ROUNDUP('[1]底稿-用途別'!P30/1000,0))</f>
        <v>25</v>
      </c>
      <c r="N29" s="6" t="str">
        <f>IF('[1]底稿-用途別'!Q30=0,"",ROUNDUP('[1]底稿-用途別'!Q30/1000,0))</f>
        <v/>
      </c>
      <c r="O29" s="6">
        <f>IF('[1]底稿-用途別'!R30=0,"",ROUNDUP('[1]底稿-用途別'!R30/1000,0))</f>
        <v>1120</v>
      </c>
      <c r="P29" s="6" t="str">
        <f>IF('[1]底稿-用途別'!S30=0,"",ROUNDUP('[1]底稿-用途別'!S30/1000,0))</f>
        <v/>
      </c>
      <c r="Q29" s="6">
        <f>IF('[1]底稿-用途別'!T30=0,"",ROUNDUP('[1]底稿-用途別'!T30/1000,0))</f>
        <v>69</v>
      </c>
      <c r="R29" s="6">
        <f>IF('[1]底稿-用途別'!U30=0,"",ROUNDUP('[1]底稿-用途別'!U30/1000,0))</f>
        <v>165</v>
      </c>
      <c r="S29" s="6">
        <f>IF('[1]底稿-用途別'!V30=0,"",ROUNDUP('[1]底稿-用途別'!V30/1000,0))</f>
        <v>23</v>
      </c>
      <c r="T29" s="6" t="str">
        <f>IF('[1]底稿-用途別'!W30=0,"",ROUNDUP('[1]底稿-用途別'!W30/1000,0))</f>
        <v/>
      </c>
      <c r="U29" s="6" t="str">
        <f>IF('[1]底稿-用途別'!X30=0,"",ROUNDUP('[1]底稿-用途別'!X30/1000,0))</f>
        <v/>
      </c>
      <c r="V29" s="6" t="str">
        <f>IF('[1]底稿-用途別'!Y30=0,"",ROUNDUP('[1]底稿-用途別'!Y30/1000,0))</f>
        <v/>
      </c>
      <c r="W29" s="6" t="str">
        <f>IF('[1]底稿-用途別'!Z30=0,"",ROUNDUP('[1]底稿-用途別'!Z30/1000,0))</f>
        <v/>
      </c>
      <c r="X29" s="6" t="str">
        <f>IF('[1]底稿-用途別'!AA30=0,"",ROUNDUP('[1]底稿-用途別'!AA30/1000,0))</f>
        <v/>
      </c>
      <c r="Y29" s="6" t="str">
        <f>IF('[1]底稿-用途別'!AB30=0,"",ROUNDUP('[1]底稿-用途別'!AB30/1000,0))</f>
        <v/>
      </c>
      <c r="Z29" s="6">
        <f>IF('[1]底稿-用途別'!AC30=0,"",ROUNDUP('[1]底稿-用途別'!AC30/1000,0))</f>
        <v>120</v>
      </c>
      <c r="AA29" s="6" t="str">
        <f>IF('[1]底稿-用途別'!AD30=0,"",ROUNDUP('[1]底稿-用途別'!AD30/1000,0))</f>
        <v/>
      </c>
      <c r="AB29" s="6" t="str">
        <f>IF('[1]底稿-用途別'!AE30=0,"",ROUNDUP('[1]底稿-用途別'!AE30/1000,0))</f>
        <v/>
      </c>
      <c r="AC29" s="6">
        <f>IF('[1]底稿-用途別'!AF30=0,"",ROUNDUP('[1]底稿-用途別'!AF30/1000,0))</f>
        <v>374</v>
      </c>
      <c r="AD29" s="116">
        <f>IF('[1]底稿-用途別'!AG30=0,"",ROUNDUP('[1]底稿-用途別'!AG30/1000,0))</f>
        <v>315</v>
      </c>
      <c r="AE29" s="116">
        <f>IF('[1]底稿-用途別'!AH30=0,"",ROUNDUP('[1]底稿-用途別'!AH30/1000,0))</f>
        <v>11</v>
      </c>
      <c r="AF29" s="116">
        <f>IF('[1]底稿-用途別'!AI30=0,"",ROUNDUP('[1]底稿-用途別'!AI30/1000,0))</f>
        <v>704</v>
      </c>
      <c r="AG29" s="116">
        <f>IF('[1]底稿-用途別'!AJ30=0,"",ROUNDUP('[1]底稿-用途別'!AJ30/1000,0))</f>
        <v>352</v>
      </c>
      <c r="AH29" s="117">
        <f>IF('[1]底稿-用途別'!AK30=0,0,ROUNDUP('[1]底稿-用途別'!AK30/1000,0))</f>
        <v>20</v>
      </c>
      <c r="AI29" s="6">
        <f>IF('[1]底稿-用途別'!AL30=0,0,ROUNDUP('[1]底稿-用途別'!AL30/1000,0))</f>
        <v>15</v>
      </c>
      <c r="AJ29" s="6">
        <f>IF('[1]底稿-用途別'!AM30=0,0,ROUNDUP('[1]底稿-用途別'!AM30/1000,0))</f>
        <v>0</v>
      </c>
      <c r="AK29" s="6">
        <f>IF('[1]底稿-用途別'!AN30=0,0,ROUNDUP('[1]底稿-用途別'!AN30/1000,0))</f>
        <v>0</v>
      </c>
      <c r="AL29" s="128">
        <f t="shared" si="8"/>
        <v>109239</v>
      </c>
      <c r="AM29" s="6">
        <f t="shared" si="9"/>
        <v>645</v>
      </c>
      <c r="AN29" s="6">
        <f t="shared" si="10"/>
        <v>0</v>
      </c>
      <c r="AO29" s="116">
        <f t="shared" si="11"/>
        <v>109884</v>
      </c>
      <c r="AP29" s="129"/>
      <c r="AQ29" s="130">
        <f>VLOOKUP(A29,'[1]113年度各學校賸餘數'!$A$2:$L$171,12,0)</f>
        <v>645370</v>
      </c>
      <c r="AR29" s="118">
        <f t="shared" si="12"/>
        <v>109239000</v>
      </c>
      <c r="AS29" s="118">
        <f t="shared" si="13"/>
        <v>35000</v>
      </c>
      <c r="AT29" s="118">
        <f t="shared" si="14"/>
        <v>109204000</v>
      </c>
    </row>
    <row r="30" spans="1:46" ht="18.399999999999999" customHeight="1" x14ac:dyDescent="0.25">
      <c r="A30" s="126" t="s">
        <v>84</v>
      </c>
      <c r="B30" s="126" t="s">
        <v>481</v>
      </c>
      <c r="C30" s="6">
        <f>IF('[1]底稿-用途別'!F31=0,"",ROUNDUP('[1]底稿-用途別'!F31/1000,0))</f>
        <v>25012</v>
      </c>
      <c r="D30" s="6" t="str">
        <f>IF('[1]底稿-用途別'!G31=0,"",ROUNDUP('[1]底稿-用途別'!G31/1000,0))</f>
        <v/>
      </c>
      <c r="E30" s="127">
        <f t="shared" si="7"/>
        <v>25012</v>
      </c>
      <c r="F30" s="56" t="str">
        <f>IF('[1]底稿-用途別'!I31=0,"",ROUNDUP('[1]底稿-用途別'!I31/1000,0))</f>
        <v/>
      </c>
      <c r="G30" s="6">
        <f>IF('[1]底稿-用途別'!J31=0,"",ROUNDUP('[1]底稿-用途別'!J31/1000,0))</f>
        <v>6</v>
      </c>
      <c r="H30" s="6">
        <f>IF('[1]底稿-用途別'!K31=0,"",ROUNDUP('[1]底稿-用途別'!K31/1000,0))</f>
        <v>144</v>
      </c>
      <c r="I30" s="6">
        <f>IF('[1]底稿-用途別'!L31=0,"",ROUNDUP('[1]底稿-用途別'!L31/1000,0))</f>
        <v>22</v>
      </c>
      <c r="J30" s="6">
        <f>IF('[1]底稿-用途別'!M31=0,"",ROUNDUP('[1]底稿-用途別'!M31/1000,0))</f>
        <v>5</v>
      </c>
      <c r="K30" s="6" t="str">
        <f>IF('[1]底稿-用途別'!N31=0,"",ROUNDUP('[1]底稿-用途別'!N31/1000,0))</f>
        <v/>
      </c>
      <c r="L30" s="6">
        <f>IF('[1]底稿-用途別'!O31=0,"",ROUNDUP('[1]底稿-用途別'!O31/1000,0))</f>
        <v>16</v>
      </c>
      <c r="M30" s="6">
        <f>IF('[1]底稿-用途別'!P31=0,"",ROUNDUP('[1]底稿-用途別'!P31/1000,0))</f>
        <v>17</v>
      </c>
      <c r="N30" s="6" t="str">
        <f>IF('[1]底稿-用途別'!Q31=0,"",ROUNDUP('[1]底稿-用途別'!Q31/1000,0))</f>
        <v/>
      </c>
      <c r="O30" s="6">
        <f>IF('[1]底稿-用途別'!R31=0,"",ROUNDUP('[1]底稿-用途別'!R31/1000,0))</f>
        <v>83</v>
      </c>
      <c r="P30" s="6" t="str">
        <f>IF('[1]底稿-用途別'!S31=0,"",ROUNDUP('[1]底稿-用途別'!S31/1000,0))</f>
        <v/>
      </c>
      <c r="Q30" s="6">
        <f>IF('[1]底稿-用途別'!T31=0,"",ROUNDUP('[1]底稿-用途別'!T31/1000,0))</f>
        <v>9</v>
      </c>
      <c r="R30" s="6">
        <f>IF('[1]底稿-用途別'!U31=0,"",ROUNDUP('[1]底稿-用途別'!U31/1000,0))</f>
        <v>165</v>
      </c>
      <c r="S30" s="6" t="str">
        <f>IF('[1]底稿-用途別'!V31=0,"",ROUNDUP('[1]底稿-用途別'!V31/1000,0))</f>
        <v/>
      </c>
      <c r="T30" s="6" t="str">
        <f>IF('[1]底稿-用途別'!W31=0,"",ROUNDUP('[1]底稿-用途別'!W31/1000,0))</f>
        <v/>
      </c>
      <c r="U30" s="6" t="str">
        <f>IF('[1]底稿-用途別'!X31=0,"",ROUNDUP('[1]底稿-用途別'!X31/1000,0))</f>
        <v/>
      </c>
      <c r="V30" s="6" t="str">
        <f>IF('[1]底稿-用途別'!Y31=0,"",ROUNDUP('[1]底稿-用途別'!Y31/1000,0))</f>
        <v/>
      </c>
      <c r="W30" s="6" t="str">
        <f>IF('[1]底稿-用途別'!Z31=0,"",ROUNDUP('[1]底稿-用途別'!Z31/1000,0))</f>
        <v/>
      </c>
      <c r="X30" s="6" t="str">
        <f>IF('[1]底稿-用途別'!AA31=0,"",ROUNDUP('[1]底稿-用途別'!AA31/1000,0))</f>
        <v/>
      </c>
      <c r="Y30" s="6" t="str">
        <f>IF('[1]底稿-用途別'!AB31=0,"",ROUNDUP('[1]底稿-用途別'!AB31/1000,0))</f>
        <v/>
      </c>
      <c r="Z30" s="6">
        <f>IF('[1]底稿-用途別'!AC31=0,"",ROUNDUP('[1]底稿-用途別'!AC31/1000,0))</f>
        <v>80</v>
      </c>
      <c r="AA30" s="6" t="str">
        <f>IF('[1]底稿-用途別'!AD31=0,"",ROUNDUP('[1]底稿-用途別'!AD31/1000,0))</f>
        <v/>
      </c>
      <c r="AB30" s="6" t="str">
        <f>IF('[1]底稿-用途別'!AE31=0,"",ROUNDUP('[1]底稿-用途別'!AE31/1000,0))</f>
        <v/>
      </c>
      <c r="AC30" s="6">
        <f>IF('[1]底稿-用途別'!AF31=0,"",ROUNDUP('[1]底稿-用途別'!AF31/1000,0))</f>
        <v>51</v>
      </c>
      <c r="AD30" s="116">
        <f>IF('[1]底稿-用途別'!AG31=0,"",ROUNDUP('[1]底稿-用途別'!AG31/1000,0))</f>
        <v>59</v>
      </c>
      <c r="AE30" s="116">
        <f>IF('[1]底稿-用途別'!AH31=0,"",ROUNDUP('[1]底稿-用途別'!AH31/1000,0))</f>
        <v>4</v>
      </c>
      <c r="AF30" s="116">
        <f>IF('[1]底稿-用途別'!AI31=0,"",ROUNDUP('[1]底稿-用途別'!AI31/1000,0))</f>
        <v>180</v>
      </c>
      <c r="AG30" s="116">
        <f>IF('[1]底稿-用途別'!AJ31=0,"",ROUNDUP('[1]底稿-用途別'!AJ31/1000,0))</f>
        <v>231</v>
      </c>
      <c r="AH30" s="117">
        <f>IF('[1]底稿-用途別'!AK31=0,0,ROUNDUP('[1]底稿-用途別'!AK31/1000,0))</f>
        <v>0</v>
      </c>
      <c r="AI30" s="6">
        <f>IF('[1]底稿-用途別'!AL31=0,0,ROUNDUP('[1]底稿-用途別'!AL31/1000,0))</f>
        <v>0</v>
      </c>
      <c r="AJ30" s="6">
        <f>IF('[1]底稿-用途別'!AM31=0,0,ROUNDUP('[1]底稿-用途別'!AM31/1000,0))</f>
        <v>0</v>
      </c>
      <c r="AK30" s="6">
        <f>IF('[1]底稿-用途別'!AN31=0,0,ROUNDUP('[1]底稿-用途別'!AN31/1000,0))</f>
        <v>0</v>
      </c>
      <c r="AL30" s="128">
        <f t="shared" si="8"/>
        <v>26084</v>
      </c>
      <c r="AM30" s="6">
        <f t="shared" si="9"/>
        <v>87</v>
      </c>
      <c r="AN30" s="6">
        <f t="shared" si="10"/>
        <v>0</v>
      </c>
      <c r="AO30" s="116">
        <f t="shared" si="11"/>
        <v>26171</v>
      </c>
      <c r="AP30" s="129"/>
      <c r="AQ30" s="130">
        <f>VLOOKUP(A30,'[1]113年度各學校賸餘數'!$A$2:$L$171,12,0)</f>
        <v>87242</v>
      </c>
      <c r="AR30" s="118">
        <f t="shared" si="12"/>
        <v>26084000</v>
      </c>
      <c r="AS30" s="118">
        <f t="shared" si="13"/>
        <v>0</v>
      </c>
      <c r="AT30" s="118">
        <f t="shared" si="14"/>
        <v>26084000</v>
      </c>
    </row>
    <row r="31" spans="1:46" ht="18.399999999999999" customHeight="1" x14ac:dyDescent="0.25">
      <c r="A31" s="126" t="s">
        <v>86</v>
      </c>
      <c r="B31" s="126" t="s">
        <v>482</v>
      </c>
      <c r="C31" s="6">
        <f>IF('[1]底稿-用途別'!F32=0,"",ROUNDUP('[1]底稿-用途別'!F32/1000,0))</f>
        <v>21618</v>
      </c>
      <c r="D31" s="6" t="str">
        <f>IF('[1]底稿-用途別'!G32=0,"",ROUNDUP('[1]底稿-用途別'!G32/1000,0))</f>
        <v/>
      </c>
      <c r="E31" s="127">
        <f t="shared" si="7"/>
        <v>21618</v>
      </c>
      <c r="F31" s="56" t="str">
        <f>IF('[1]底稿-用途別'!I32=0,"",ROUNDUP('[1]底稿-用途別'!I32/1000,0))</f>
        <v/>
      </c>
      <c r="G31" s="6">
        <f>IF('[1]底稿-用途別'!J32=0,"",ROUNDUP('[1]底稿-用途別'!J32/1000,0))</f>
        <v>6</v>
      </c>
      <c r="H31" s="6">
        <f>IF('[1]底稿-用途別'!K32=0,"",ROUNDUP('[1]底稿-用途別'!K32/1000,0))</f>
        <v>144</v>
      </c>
      <c r="I31" s="6">
        <f>IF('[1]底稿-用途別'!L32=0,"",ROUNDUP('[1]底稿-用途別'!L32/1000,0))</f>
        <v>22</v>
      </c>
      <c r="J31" s="6">
        <f>IF('[1]底稿-用途別'!M32=0,"",ROUNDUP('[1]底稿-用途別'!M32/1000,0))</f>
        <v>1</v>
      </c>
      <c r="K31" s="6" t="str">
        <f>IF('[1]底稿-用途別'!N32=0,"",ROUNDUP('[1]底稿-用途別'!N32/1000,0))</f>
        <v/>
      </c>
      <c r="L31" s="6">
        <f>IF('[1]底稿-用途別'!O32=0,"",ROUNDUP('[1]底稿-用途別'!O32/1000,0))</f>
        <v>16</v>
      </c>
      <c r="M31" s="6">
        <f>IF('[1]底稿-用途別'!P32=0,"",ROUNDUP('[1]底稿-用途別'!P32/1000,0))</f>
        <v>17</v>
      </c>
      <c r="N31" s="6" t="str">
        <f>IF('[1]底稿-用途別'!Q32=0,"",ROUNDUP('[1]底稿-用途別'!Q32/1000,0))</f>
        <v/>
      </c>
      <c r="O31" s="6">
        <f>IF('[1]底稿-用途別'!R32=0,"",ROUNDUP('[1]底稿-用途別'!R32/1000,0))</f>
        <v>19</v>
      </c>
      <c r="P31" s="6" t="str">
        <f>IF('[1]底稿-用途別'!S32=0,"",ROUNDUP('[1]底稿-用途別'!S32/1000,0))</f>
        <v/>
      </c>
      <c r="Q31" s="6">
        <f>IF('[1]底稿-用途別'!T32=0,"",ROUNDUP('[1]底稿-用途別'!T32/1000,0))</f>
        <v>9</v>
      </c>
      <c r="R31" s="6">
        <f>IF('[1]底稿-用途別'!U32=0,"",ROUNDUP('[1]底稿-用途別'!U32/1000,0))</f>
        <v>165</v>
      </c>
      <c r="S31" s="6" t="str">
        <f>IF('[1]底稿-用途別'!V32=0,"",ROUNDUP('[1]底稿-用途別'!V32/1000,0))</f>
        <v/>
      </c>
      <c r="T31" s="6" t="str">
        <f>IF('[1]底稿-用途別'!W32=0,"",ROUNDUP('[1]底稿-用途別'!W32/1000,0))</f>
        <v/>
      </c>
      <c r="U31" s="6" t="str">
        <f>IF('[1]底稿-用途別'!X32=0,"",ROUNDUP('[1]底稿-用途別'!X32/1000,0))</f>
        <v/>
      </c>
      <c r="V31" s="6" t="str">
        <f>IF('[1]底稿-用途別'!Y32=0,"",ROUNDUP('[1]底稿-用途別'!Y32/1000,0))</f>
        <v/>
      </c>
      <c r="W31" s="6" t="str">
        <f>IF('[1]底稿-用途別'!Z32=0,"",ROUNDUP('[1]底稿-用途別'!Z32/1000,0))</f>
        <v/>
      </c>
      <c r="X31" s="6" t="str">
        <f>IF('[1]底稿-用途別'!AA32=0,"",ROUNDUP('[1]底稿-用途別'!AA32/1000,0))</f>
        <v/>
      </c>
      <c r="Y31" s="6" t="str">
        <f>IF('[1]底稿-用途別'!AB32=0,"",ROUNDUP('[1]底稿-用途別'!AB32/1000,0))</f>
        <v/>
      </c>
      <c r="Z31" s="6">
        <f>IF('[1]底稿-用途別'!AC32=0,"",ROUNDUP('[1]底稿-用途別'!AC32/1000,0))</f>
        <v>80</v>
      </c>
      <c r="AA31" s="6" t="str">
        <f>IF('[1]底稿-用途別'!AD32=0,"",ROUNDUP('[1]底稿-用途別'!AD32/1000,0))</f>
        <v/>
      </c>
      <c r="AB31" s="6" t="str">
        <f>IF('[1]底稿-用途別'!AE32=0,"",ROUNDUP('[1]底稿-用途別'!AE32/1000,0))</f>
        <v/>
      </c>
      <c r="AC31" s="6">
        <f>IF('[1]底稿-用途別'!AF32=0,"",ROUNDUP('[1]底稿-用途別'!AF32/1000,0))</f>
        <v>51</v>
      </c>
      <c r="AD31" s="116">
        <f>IF('[1]底稿-用途別'!AG32=0,"",ROUNDUP('[1]底稿-用途別'!AG32/1000,0))</f>
        <v>85</v>
      </c>
      <c r="AE31" s="116">
        <f>IF('[1]底稿-用途別'!AH32=0,"",ROUNDUP('[1]底稿-用途別'!AH32/1000,0))</f>
        <v>4</v>
      </c>
      <c r="AF31" s="116">
        <f>IF('[1]底稿-用途別'!AI32=0,"",ROUNDUP('[1]底稿-用途別'!AI32/1000,0))</f>
        <v>180</v>
      </c>
      <c r="AG31" s="116">
        <f>IF('[1]底稿-用途別'!AJ32=0,"",ROUNDUP('[1]底稿-用途別'!AJ32/1000,0))</f>
        <v>100</v>
      </c>
      <c r="AH31" s="117">
        <f>IF('[1]底稿-用途別'!AK32=0,0,ROUNDUP('[1]底稿-用途別'!AK32/1000,0))</f>
        <v>80</v>
      </c>
      <c r="AI31" s="6">
        <f>IF('[1]底稿-用途別'!AL32=0,0,ROUNDUP('[1]底稿-用途別'!AL32/1000,0))</f>
        <v>0</v>
      </c>
      <c r="AJ31" s="6">
        <f>IF('[1]底稿-用途別'!AM32=0,0,ROUNDUP('[1]底稿-用途別'!AM32/1000,0))</f>
        <v>0</v>
      </c>
      <c r="AK31" s="6">
        <f>IF('[1]底稿-用途別'!AN32=0,0,ROUNDUP('[1]底稿-用途別'!AN32/1000,0))</f>
        <v>0</v>
      </c>
      <c r="AL31" s="128">
        <f t="shared" si="8"/>
        <v>22597</v>
      </c>
      <c r="AM31" s="6">
        <f t="shared" si="9"/>
        <v>108</v>
      </c>
      <c r="AN31" s="6">
        <f t="shared" si="10"/>
        <v>0</v>
      </c>
      <c r="AO31" s="116">
        <f t="shared" si="11"/>
        <v>22705</v>
      </c>
      <c r="AP31" s="129"/>
      <c r="AQ31" s="130">
        <f>VLOOKUP(A31,'[1]113年度各學校賸餘數'!$A$2:$L$171,12,0)</f>
        <v>108578</v>
      </c>
      <c r="AR31" s="118">
        <f t="shared" si="12"/>
        <v>22597000</v>
      </c>
      <c r="AS31" s="118">
        <f t="shared" si="13"/>
        <v>80000</v>
      </c>
      <c r="AT31" s="118">
        <f t="shared" si="14"/>
        <v>22517000</v>
      </c>
    </row>
    <row r="32" spans="1:46" ht="18.399999999999999" customHeight="1" x14ac:dyDescent="0.25">
      <c r="A32" s="126" t="s">
        <v>88</v>
      </c>
      <c r="B32" s="126" t="s">
        <v>483</v>
      </c>
      <c r="C32" s="6">
        <f>IF('[1]底稿-用途別'!F33=0,"",ROUNDUP('[1]底稿-用途別'!F33/1000,0))</f>
        <v>26130</v>
      </c>
      <c r="D32" s="6" t="str">
        <f>IF('[1]底稿-用途別'!G33=0,"",ROUNDUP('[1]底稿-用途別'!G33/1000,0))</f>
        <v/>
      </c>
      <c r="E32" s="127">
        <f t="shared" si="7"/>
        <v>26130</v>
      </c>
      <c r="F32" s="56" t="str">
        <f>IF('[1]底稿-用途別'!I33=0,"",ROUNDUP('[1]底稿-用途別'!I33/1000,0))</f>
        <v/>
      </c>
      <c r="G32" s="6">
        <f>IF('[1]底稿-用途別'!J33=0,"",ROUNDUP('[1]底稿-用途別'!J33/1000,0))</f>
        <v>18</v>
      </c>
      <c r="H32" s="6">
        <f>IF('[1]底稿-用途別'!K33=0,"",ROUNDUP('[1]底稿-用途別'!K33/1000,0))</f>
        <v>144</v>
      </c>
      <c r="I32" s="6">
        <f>IF('[1]底稿-用途別'!L33=0,"",ROUNDUP('[1]底稿-用途別'!L33/1000,0))</f>
        <v>29</v>
      </c>
      <c r="J32" s="6">
        <f>IF('[1]底稿-用途別'!M33=0,"",ROUNDUP('[1]底稿-用途別'!M33/1000,0))</f>
        <v>6</v>
      </c>
      <c r="K32" s="6" t="str">
        <f>IF('[1]底稿-用途別'!N33=0,"",ROUNDUP('[1]底稿-用途別'!N33/1000,0))</f>
        <v/>
      </c>
      <c r="L32" s="6">
        <f>IF('[1]底稿-用途別'!O33=0,"",ROUNDUP('[1]底稿-用途別'!O33/1000,0))</f>
        <v>17</v>
      </c>
      <c r="M32" s="6">
        <f>IF('[1]底稿-用途別'!P33=0,"",ROUNDUP('[1]底稿-用途別'!P33/1000,0))</f>
        <v>17</v>
      </c>
      <c r="N32" s="6" t="str">
        <f>IF('[1]底稿-用途別'!Q33=0,"",ROUNDUP('[1]底稿-用途別'!Q33/1000,0))</f>
        <v/>
      </c>
      <c r="O32" s="6">
        <f>IF('[1]底稿-用途別'!R33=0,"",ROUNDUP('[1]底稿-用途別'!R33/1000,0))</f>
        <v>106</v>
      </c>
      <c r="P32" s="6" t="str">
        <f>IF('[1]底稿-用途別'!S33=0,"",ROUNDUP('[1]底稿-用途別'!S33/1000,0))</f>
        <v/>
      </c>
      <c r="Q32" s="6">
        <f>IF('[1]底稿-用途別'!T33=0,"",ROUNDUP('[1]底稿-用途別'!T33/1000,0))</f>
        <v>12</v>
      </c>
      <c r="R32" s="6">
        <f>IF('[1]底稿-用途別'!U33=0,"",ROUNDUP('[1]底稿-用途別'!U33/1000,0))</f>
        <v>165</v>
      </c>
      <c r="S32" s="6">
        <f>IF('[1]底稿-用途別'!V33=0,"",ROUNDUP('[1]底稿-用途別'!V33/1000,0))</f>
        <v>6</v>
      </c>
      <c r="T32" s="6" t="str">
        <f>IF('[1]底稿-用途別'!W33=0,"",ROUNDUP('[1]底稿-用途別'!W33/1000,0))</f>
        <v/>
      </c>
      <c r="U32" s="6" t="str">
        <f>IF('[1]底稿-用途別'!X33=0,"",ROUNDUP('[1]底稿-用途別'!X33/1000,0))</f>
        <v/>
      </c>
      <c r="V32" s="6" t="str">
        <f>IF('[1]底稿-用途別'!Y33=0,"",ROUNDUP('[1]底稿-用途別'!Y33/1000,0))</f>
        <v/>
      </c>
      <c r="W32" s="6" t="str">
        <f>IF('[1]底稿-用途別'!Z33=0,"",ROUNDUP('[1]底稿-用途別'!Z33/1000,0))</f>
        <v/>
      </c>
      <c r="X32" s="6" t="str">
        <f>IF('[1]底稿-用途別'!AA33=0,"",ROUNDUP('[1]底稿-用途別'!AA33/1000,0))</f>
        <v/>
      </c>
      <c r="Y32" s="6" t="str">
        <f>IF('[1]底稿-用途別'!AB33=0,"",ROUNDUP('[1]底稿-用途別'!AB33/1000,0))</f>
        <v/>
      </c>
      <c r="Z32" s="6">
        <f>IF('[1]底稿-用途別'!AC33=0,"",ROUNDUP('[1]底稿-用途別'!AC33/1000,0))</f>
        <v>80</v>
      </c>
      <c r="AA32" s="6" t="str">
        <f>IF('[1]底稿-用途別'!AD33=0,"",ROUNDUP('[1]底稿-用途別'!AD33/1000,0))</f>
        <v/>
      </c>
      <c r="AB32" s="6" t="str">
        <f>IF('[1]底稿-用途別'!AE33=0,"",ROUNDUP('[1]底稿-用途別'!AE33/1000,0))</f>
        <v/>
      </c>
      <c r="AC32" s="6">
        <f>IF('[1]底稿-用途別'!AF33=0,"",ROUNDUP('[1]底稿-用途別'!AF33/1000,0))</f>
        <v>51</v>
      </c>
      <c r="AD32" s="116">
        <f>IF('[1]底稿-用途別'!AG33=0,"",ROUNDUP('[1]底稿-用途別'!AG33/1000,0))</f>
        <v>105</v>
      </c>
      <c r="AE32" s="116">
        <f>IF('[1]底稿-用途別'!AH33=0,"",ROUNDUP('[1]底稿-用途別'!AH33/1000,0))</f>
        <v>8</v>
      </c>
      <c r="AF32" s="116">
        <f>IF('[1]底稿-用途別'!AI33=0,"",ROUNDUP('[1]底稿-用途別'!AI33/1000,0))</f>
        <v>180</v>
      </c>
      <c r="AG32" s="116">
        <f>IF('[1]底稿-用途別'!AJ33=0,"",ROUNDUP('[1]底稿-用途別'!AJ33/1000,0))</f>
        <v>178</v>
      </c>
      <c r="AH32" s="117">
        <f>IF('[1]底稿-用途別'!AK33=0,0,ROUNDUP('[1]底稿-用途別'!AK33/1000,0))</f>
        <v>0</v>
      </c>
      <c r="AI32" s="6">
        <f>IF('[1]底稿-用途別'!AL33=0,0,ROUNDUP('[1]底稿-用途別'!AL33/1000,0))</f>
        <v>0</v>
      </c>
      <c r="AJ32" s="6">
        <f>IF('[1]底稿-用途別'!AM33=0,0,ROUNDUP('[1]底稿-用途別'!AM33/1000,0))</f>
        <v>0</v>
      </c>
      <c r="AK32" s="6">
        <f>IF('[1]底稿-用途別'!AN33=0,0,ROUNDUP('[1]底稿-用途別'!AN33/1000,0))</f>
        <v>0</v>
      </c>
      <c r="AL32" s="128">
        <f t="shared" si="8"/>
        <v>27252</v>
      </c>
      <c r="AM32" s="6">
        <f t="shared" si="9"/>
        <v>536</v>
      </c>
      <c r="AN32" s="6">
        <f t="shared" si="10"/>
        <v>0</v>
      </c>
      <c r="AO32" s="116">
        <f t="shared" si="11"/>
        <v>27788</v>
      </c>
      <c r="AP32" s="129"/>
      <c r="AQ32" s="130">
        <f>VLOOKUP(A32,'[1]113年度各學校賸餘數'!$A$2:$L$171,12,0)</f>
        <v>536948</v>
      </c>
      <c r="AR32" s="118">
        <f t="shared" si="12"/>
        <v>27252000</v>
      </c>
      <c r="AS32" s="118">
        <f t="shared" si="13"/>
        <v>0</v>
      </c>
      <c r="AT32" s="118">
        <f t="shared" si="14"/>
        <v>27252000</v>
      </c>
    </row>
    <row r="33" spans="1:46" ht="18.399999999999999" customHeight="1" x14ac:dyDescent="0.25">
      <c r="A33" s="126" t="s">
        <v>90</v>
      </c>
      <c r="B33" s="126" t="s">
        <v>484</v>
      </c>
      <c r="C33" s="6">
        <f>IF('[1]底稿-用途別'!F34=0,"",ROUNDUP('[1]底稿-用途別'!F34/1000,0))</f>
        <v>19652</v>
      </c>
      <c r="D33" s="6" t="str">
        <f>IF('[1]底稿-用途別'!G34=0,"",ROUNDUP('[1]底稿-用途別'!G34/1000,0))</f>
        <v/>
      </c>
      <c r="E33" s="127">
        <f t="shared" si="7"/>
        <v>19652</v>
      </c>
      <c r="F33" s="56" t="str">
        <f>IF('[1]底稿-用途別'!I34=0,"",ROUNDUP('[1]底稿-用途別'!I34/1000,0))</f>
        <v/>
      </c>
      <c r="G33" s="6">
        <f>IF('[1]底稿-用途別'!J34=0,"",ROUNDUP('[1]底稿-用途別'!J34/1000,0))</f>
        <v>6</v>
      </c>
      <c r="H33" s="6">
        <f>IF('[1]底稿-用途別'!K34=0,"",ROUNDUP('[1]底稿-用途別'!K34/1000,0))</f>
        <v>144</v>
      </c>
      <c r="I33" s="6">
        <f>IF('[1]底稿-用途別'!L34=0,"",ROUNDUP('[1]底稿-用途別'!L34/1000,0))</f>
        <v>22</v>
      </c>
      <c r="J33" s="6">
        <f>IF('[1]底稿-用途別'!M34=0,"",ROUNDUP('[1]底稿-用途別'!M34/1000,0))</f>
        <v>1</v>
      </c>
      <c r="K33" s="6" t="str">
        <f>IF('[1]底稿-用途別'!N34=0,"",ROUNDUP('[1]底稿-用途別'!N34/1000,0))</f>
        <v/>
      </c>
      <c r="L33" s="6">
        <f>IF('[1]底稿-用途別'!O34=0,"",ROUNDUP('[1]底稿-用途別'!O34/1000,0))</f>
        <v>16</v>
      </c>
      <c r="M33" s="6">
        <f>IF('[1]底稿-用途別'!P34=0,"",ROUNDUP('[1]底稿-用途別'!P34/1000,0))</f>
        <v>17</v>
      </c>
      <c r="N33" s="6" t="str">
        <f>IF('[1]底稿-用途別'!Q34=0,"",ROUNDUP('[1]底稿-用途別'!Q34/1000,0))</f>
        <v/>
      </c>
      <c r="O33" s="6">
        <f>IF('[1]底稿-用途別'!R34=0,"",ROUNDUP('[1]底稿-用途別'!R34/1000,0))</f>
        <v>17</v>
      </c>
      <c r="P33" s="6" t="str">
        <f>IF('[1]底稿-用途別'!S34=0,"",ROUNDUP('[1]底稿-用途別'!S34/1000,0))</f>
        <v/>
      </c>
      <c r="Q33" s="6">
        <f>IF('[1]底稿-用途別'!T34=0,"",ROUNDUP('[1]底稿-用途別'!T34/1000,0))</f>
        <v>9</v>
      </c>
      <c r="R33" s="6">
        <f>IF('[1]底稿-用途別'!U34=0,"",ROUNDUP('[1]底稿-用途別'!U34/1000,0))</f>
        <v>165</v>
      </c>
      <c r="S33" s="6" t="str">
        <f>IF('[1]底稿-用途別'!V34=0,"",ROUNDUP('[1]底稿-用途別'!V34/1000,0))</f>
        <v/>
      </c>
      <c r="T33" s="6" t="str">
        <f>IF('[1]底稿-用途別'!W34=0,"",ROUNDUP('[1]底稿-用途別'!W34/1000,0))</f>
        <v/>
      </c>
      <c r="U33" s="6" t="str">
        <f>IF('[1]底稿-用途別'!X34=0,"",ROUNDUP('[1]底稿-用途別'!X34/1000,0))</f>
        <v/>
      </c>
      <c r="V33" s="6" t="str">
        <f>IF('[1]底稿-用途別'!Y34=0,"",ROUNDUP('[1]底稿-用途別'!Y34/1000,0))</f>
        <v/>
      </c>
      <c r="W33" s="6" t="str">
        <f>IF('[1]底稿-用途別'!Z34=0,"",ROUNDUP('[1]底稿-用途別'!Z34/1000,0))</f>
        <v/>
      </c>
      <c r="X33" s="6" t="str">
        <f>IF('[1]底稿-用途別'!AA34=0,"",ROUNDUP('[1]底稿-用途別'!AA34/1000,0))</f>
        <v/>
      </c>
      <c r="Y33" s="6" t="str">
        <f>IF('[1]底稿-用途別'!AB34=0,"",ROUNDUP('[1]底稿-用途別'!AB34/1000,0))</f>
        <v/>
      </c>
      <c r="Z33" s="6">
        <f>IF('[1]底稿-用途別'!AC34=0,"",ROUNDUP('[1]底稿-用途別'!AC34/1000,0))</f>
        <v>80</v>
      </c>
      <c r="AA33" s="6" t="str">
        <f>IF('[1]底稿-用途別'!AD34=0,"",ROUNDUP('[1]底稿-用途別'!AD34/1000,0))</f>
        <v/>
      </c>
      <c r="AB33" s="6" t="str">
        <f>IF('[1]底稿-用途別'!AE34=0,"",ROUNDUP('[1]底稿-用途別'!AE34/1000,0))</f>
        <v/>
      </c>
      <c r="AC33" s="6">
        <f>IF('[1]底稿-用途別'!AF34=0,"",ROUNDUP('[1]底稿-用途別'!AF34/1000,0))</f>
        <v>51</v>
      </c>
      <c r="AD33" s="116">
        <f>IF('[1]底稿-用途別'!AG34=0,"",ROUNDUP('[1]底稿-用途別'!AG34/1000,0))</f>
        <v>59</v>
      </c>
      <c r="AE33" s="116">
        <f>IF('[1]底稿-用途別'!AH34=0,"",ROUNDUP('[1]底稿-用途別'!AH34/1000,0))</f>
        <v>4</v>
      </c>
      <c r="AF33" s="116">
        <f>IF('[1]底稿-用途別'!AI34=0,"",ROUNDUP('[1]底稿-用途別'!AI34/1000,0))</f>
        <v>180</v>
      </c>
      <c r="AG33" s="116" t="str">
        <f>IF('[1]底稿-用途別'!AJ34=0,"",ROUNDUP('[1]底稿-用途別'!AJ34/1000,0))</f>
        <v/>
      </c>
      <c r="AH33" s="117">
        <f>IF('[1]底稿-用途別'!AK34=0,0,ROUNDUP('[1]底稿-用途別'!AK34/1000,0))</f>
        <v>0</v>
      </c>
      <c r="AI33" s="6">
        <f>IF('[1]底稿-用途別'!AL34=0,0,ROUNDUP('[1]底稿-用途別'!AL34/1000,0))</f>
        <v>0</v>
      </c>
      <c r="AJ33" s="6">
        <f>IF('[1]底稿-用途別'!AM34=0,0,ROUNDUP('[1]底稿-用途別'!AM34/1000,0))</f>
        <v>0</v>
      </c>
      <c r="AK33" s="6">
        <f>IF('[1]底稿-用途別'!AN34=0,0,ROUNDUP('[1]底稿-用途別'!AN34/1000,0))</f>
        <v>0</v>
      </c>
      <c r="AL33" s="128">
        <f t="shared" si="8"/>
        <v>20423</v>
      </c>
      <c r="AM33" s="6">
        <f t="shared" si="9"/>
        <v>354</v>
      </c>
      <c r="AN33" s="6">
        <f t="shared" si="10"/>
        <v>0</v>
      </c>
      <c r="AO33" s="116">
        <f t="shared" si="11"/>
        <v>20777</v>
      </c>
      <c r="AP33" s="129"/>
      <c r="AQ33" s="130">
        <f>VLOOKUP(A33,'[1]113年度各學校賸餘數'!$A$2:$L$171,12,0)</f>
        <v>354517</v>
      </c>
      <c r="AR33" s="118">
        <f t="shared" si="12"/>
        <v>20423000</v>
      </c>
      <c r="AS33" s="118">
        <f t="shared" si="13"/>
        <v>0</v>
      </c>
      <c r="AT33" s="118">
        <f t="shared" si="14"/>
        <v>20423000</v>
      </c>
    </row>
    <row r="34" spans="1:46" ht="18.399999999999999" customHeight="1" x14ac:dyDescent="0.25">
      <c r="A34" s="126" t="s">
        <v>92</v>
      </c>
      <c r="B34" s="126" t="s">
        <v>485</v>
      </c>
      <c r="C34" s="6">
        <f>IF('[1]底稿-用途別'!F35=0,"",ROUNDUP('[1]底稿-用途別'!F35/1000,0))</f>
        <v>52181</v>
      </c>
      <c r="D34" s="6" t="str">
        <f>IF('[1]底稿-用途別'!G35=0,"",ROUNDUP('[1]底稿-用途別'!G35/1000,0))</f>
        <v/>
      </c>
      <c r="E34" s="127">
        <f t="shared" si="7"/>
        <v>52181</v>
      </c>
      <c r="F34" s="56" t="str">
        <f>IF('[1]底稿-用途別'!I35=0,"",ROUNDUP('[1]底稿-用途別'!I35/1000,0))</f>
        <v/>
      </c>
      <c r="G34" s="6">
        <f>IF('[1]底稿-用途別'!J35=0,"",ROUNDUP('[1]底稿-用途別'!J35/1000,0))</f>
        <v>12</v>
      </c>
      <c r="H34" s="6">
        <f>IF('[1]底稿-用途別'!K35=0,"",ROUNDUP('[1]底稿-用途別'!K35/1000,0))</f>
        <v>144</v>
      </c>
      <c r="I34" s="6">
        <f>IF('[1]底稿-用途別'!L35=0,"",ROUNDUP('[1]底稿-用途別'!L35/1000,0))</f>
        <v>80</v>
      </c>
      <c r="J34" s="6">
        <f>IF('[1]底稿-用途別'!M35=0,"",ROUNDUP('[1]底稿-用途別'!M35/1000,0))</f>
        <v>25</v>
      </c>
      <c r="K34" s="6" t="str">
        <f>IF('[1]底稿-用途別'!N35=0,"",ROUNDUP('[1]底稿-用途別'!N35/1000,0))</f>
        <v/>
      </c>
      <c r="L34" s="6">
        <f>IF('[1]底稿-用途別'!O35=0,"",ROUNDUP('[1]底稿-用途別'!O35/1000,0))</f>
        <v>24</v>
      </c>
      <c r="M34" s="6">
        <f>IF('[1]底稿-用途別'!P35=0,"",ROUNDUP('[1]底稿-用途別'!P35/1000,0))</f>
        <v>20</v>
      </c>
      <c r="N34" s="6" t="str">
        <f>IF('[1]底稿-用途別'!Q35=0,"",ROUNDUP('[1]底稿-用途別'!Q35/1000,0))</f>
        <v/>
      </c>
      <c r="O34" s="6">
        <f>IF('[1]底稿-用途別'!R35=0,"",ROUNDUP('[1]底稿-用途別'!R35/1000,0))</f>
        <v>487</v>
      </c>
      <c r="P34" s="6" t="str">
        <f>IF('[1]底稿-用途別'!S35=0,"",ROUNDUP('[1]底稿-用途別'!S35/1000,0))</f>
        <v/>
      </c>
      <c r="Q34" s="6">
        <f>IF('[1]底稿-用途別'!T35=0,"",ROUNDUP('[1]底稿-用途別'!T35/1000,0))</f>
        <v>33</v>
      </c>
      <c r="R34" s="6">
        <f>IF('[1]底稿-用途別'!U35=0,"",ROUNDUP('[1]底稿-用途別'!U35/1000,0))</f>
        <v>165</v>
      </c>
      <c r="S34" s="6">
        <f>IF('[1]底稿-用途別'!V35=0,"",ROUNDUP('[1]底稿-用途別'!V35/1000,0))</f>
        <v>6</v>
      </c>
      <c r="T34" s="6" t="str">
        <f>IF('[1]底稿-用途別'!W35=0,"",ROUNDUP('[1]底稿-用途別'!W35/1000,0))</f>
        <v/>
      </c>
      <c r="U34" s="6" t="str">
        <f>IF('[1]底稿-用途別'!X35=0,"",ROUNDUP('[1]底稿-用途別'!X35/1000,0))</f>
        <v/>
      </c>
      <c r="V34" s="6" t="str">
        <f>IF('[1]底稿-用途別'!Y35=0,"",ROUNDUP('[1]底稿-用途別'!Y35/1000,0))</f>
        <v/>
      </c>
      <c r="W34" s="6" t="str">
        <f>IF('[1]底稿-用途別'!Z35=0,"",ROUNDUP('[1]底稿-用途別'!Z35/1000,0))</f>
        <v/>
      </c>
      <c r="X34" s="6" t="str">
        <f>IF('[1]底稿-用途別'!AA35=0,"",ROUNDUP('[1]底稿-用途別'!AA35/1000,0))</f>
        <v/>
      </c>
      <c r="Y34" s="6" t="str">
        <f>IF('[1]底稿-用途別'!AB35=0,"",ROUNDUP('[1]底稿-用途別'!AB35/1000,0))</f>
        <v/>
      </c>
      <c r="Z34" s="6">
        <f>IF('[1]底稿-用途別'!AC35=0,"",ROUNDUP('[1]底稿-用途別'!AC35/1000,0))</f>
        <v>80</v>
      </c>
      <c r="AA34" s="6" t="str">
        <f>IF('[1]底稿-用途別'!AD35=0,"",ROUNDUP('[1]底稿-用途別'!AD35/1000,0))</f>
        <v/>
      </c>
      <c r="AB34" s="6" t="str">
        <f>IF('[1]底稿-用途別'!AE35=0,"",ROUNDUP('[1]底稿-用途別'!AE35/1000,0))</f>
        <v/>
      </c>
      <c r="AC34" s="6">
        <f>IF('[1]底稿-用途別'!AF35=0,"",ROUNDUP('[1]底稿-用途別'!AF35/1000,0))</f>
        <v>170</v>
      </c>
      <c r="AD34" s="116">
        <f>IF('[1]底稿-用途別'!AG35=0,"",ROUNDUP('[1]底稿-用途別'!AG35/1000,0))</f>
        <v>185</v>
      </c>
      <c r="AE34" s="116">
        <f>IF('[1]底稿-用途別'!AH35=0,"",ROUNDUP('[1]底稿-用途別'!AH35/1000,0))</f>
        <v>11</v>
      </c>
      <c r="AF34" s="116">
        <f>IF('[1]底稿-用途別'!AI35=0,"",ROUNDUP('[1]底稿-用途別'!AI35/1000,0))</f>
        <v>320</v>
      </c>
      <c r="AG34" s="116">
        <f>IF('[1]底稿-用途別'!AJ35=0,"",ROUNDUP('[1]底稿-用途別'!AJ35/1000,0))</f>
        <v>312</v>
      </c>
      <c r="AH34" s="117">
        <f>IF('[1]底稿-用途別'!AK35=0,0,ROUNDUP('[1]底稿-用途別'!AK35/1000,0))</f>
        <v>20</v>
      </c>
      <c r="AI34" s="6">
        <f>IF('[1]底稿-用途別'!AL35=0,0,ROUNDUP('[1]底稿-用途別'!AL35/1000,0))</f>
        <v>0</v>
      </c>
      <c r="AJ34" s="6">
        <f>IF('[1]底稿-用途別'!AM35=0,0,ROUNDUP('[1]底稿-用途別'!AM35/1000,0))</f>
        <v>0</v>
      </c>
      <c r="AK34" s="6">
        <f>IF('[1]底稿-用途別'!AN35=0,0,ROUNDUP('[1]底稿-用途別'!AN35/1000,0))</f>
        <v>0</v>
      </c>
      <c r="AL34" s="128">
        <f t="shared" si="8"/>
        <v>54275</v>
      </c>
      <c r="AM34" s="6">
        <f t="shared" si="9"/>
        <v>635</v>
      </c>
      <c r="AN34" s="6">
        <f t="shared" si="10"/>
        <v>0</v>
      </c>
      <c r="AO34" s="116">
        <f t="shared" si="11"/>
        <v>54910</v>
      </c>
      <c r="AP34" s="129"/>
      <c r="AQ34" s="130">
        <f>VLOOKUP(A34,'[1]113年度各學校賸餘數'!$A$2:$L$171,12,0)</f>
        <v>635403</v>
      </c>
      <c r="AR34" s="118">
        <f t="shared" si="12"/>
        <v>54275000</v>
      </c>
      <c r="AS34" s="118">
        <f t="shared" si="13"/>
        <v>20000</v>
      </c>
      <c r="AT34" s="118">
        <f t="shared" si="14"/>
        <v>54255000</v>
      </c>
    </row>
    <row r="35" spans="1:46" ht="18.399999999999999" customHeight="1" x14ac:dyDescent="0.25">
      <c r="A35" s="126" t="s">
        <v>94</v>
      </c>
      <c r="B35" s="126" t="s">
        <v>486</v>
      </c>
      <c r="C35" s="6">
        <f>IF('[1]底稿-用途別'!F36=0,"",ROUNDUP('[1]底稿-用途別'!F36/1000,0))</f>
        <v>65142</v>
      </c>
      <c r="D35" s="6" t="str">
        <f>IF('[1]底稿-用途別'!G36=0,"",ROUNDUP('[1]底稿-用途別'!G36/1000,0))</f>
        <v/>
      </c>
      <c r="E35" s="127">
        <f t="shared" si="7"/>
        <v>65142</v>
      </c>
      <c r="F35" s="56" t="str">
        <f>IF('[1]底稿-用途別'!I36=0,"",ROUNDUP('[1]底稿-用途別'!I36/1000,0))</f>
        <v/>
      </c>
      <c r="G35" s="6">
        <f>IF('[1]底稿-用途別'!J36=0,"",ROUNDUP('[1]底稿-用途別'!J36/1000,0))</f>
        <v>18</v>
      </c>
      <c r="H35" s="6">
        <f>IF('[1]底稿-用途別'!K36=0,"",ROUNDUP('[1]底稿-用途別'!K36/1000,0))</f>
        <v>144</v>
      </c>
      <c r="I35" s="6">
        <f>IF('[1]底稿-用途別'!L36=0,"",ROUNDUP('[1]底稿-用途別'!L36/1000,0))</f>
        <v>94</v>
      </c>
      <c r="J35" s="6">
        <f>IF('[1]底稿-用途別'!M36=0,"",ROUNDUP('[1]底稿-用途別'!M36/1000,0))</f>
        <v>23</v>
      </c>
      <c r="K35" s="6" t="str">
        <f>IF('[1]底稿-用途別'!N36=0,"",ROUNDUP('[1]底稿-用途別'!N36/1000,0))</f>
        <v/>
      </c>
      <c r="L35" s="6">
        <f>IF('[1]底稿-用途別'!O36=0,"",ROUNDUP('[1]底稿-用途別'!O36/1000,0))</f>
        <v>26</v>
      </c>
      <c r="M35" s="6">
        <f>IF('[1]底稿-用途別'!P36=0,"",ROUNDUP('[1]底稿-用途別'!P36/1000,0))</f>
        <v>21</v>
      </c>
      <c r="N35" s="6" t="str">
        <f>IF('[1]底稿-用途別'!Q36=0,"",ROUNDUP('[1]底稿-用途別'!Q36/1000,0))</f>
        <v/>
      </c>
      <c r="O35" s="6">
        <f>IF('[1]底稿-用途別'!R36=0,"",ROUNDUP('[1]底稿-用途別'!R36/1000,0))</f>
        <v>455</v>
      </c>
      <c r="P35" s="6" t="str">
        <f>IF('[1]底稿-用途別'!S36=0,"",ROUNDUP('[1]底稿-用途別'!S36/1000,0))</f>
        <v/>
      </c>
      <c r="Q35" s="6">
        <f>IF('[1]底稿-用途別'!T36=0,"",ROUNDUP('[1]底稿-用途別'!T36/1000,0))</f>
        <v>39</v>
      </c>
      <c r="R35" s="6">
        <f>IF('[1]底稿-用途別'!U36=0,"",ROUNDUP('[1]底稿-用途別'!U36/1000,0))</f>
        <v>165</v>
      </c>
      <c r="S35" s="6">
        <f>IF('[1]底稿-用途別'!V36=0,"",ROUNDUP('[1]底稿-用途別'!V36/1000,0))</f>
        <v>6</v>
      </c>
      <c r="T35" s="6" t="str">
        <f>IF('[1]底稿-用途別'!W36=0,"",ROUNDUP('[1]底稿-用途別'!W36/1000,0))</f>
        <v/>
      </c>
      <c r="U35" s="6" t="str">
        <f>IF('[1]底稿-用途別'!X36=0,"",ROUNDUP('[1]底稿-用途別'!X36/1000,0))</f>
        <v/>
      </c>
      <c r="V35" s="6" t="str">
        <f>IF('[1]底稿-用途別'!Y36=0,"",ROUNDUP('[1]底稿-用途別'!Y36/1000,0))</f>
        <v/>
      </c>
      <c r="W35" s="6" t="str">
        <f>IF('[1]底稿-用途別'!Z36=0,"",ROUNDUP('[1]底稿-用途別'!Z36/1000,0))</f>
        <v/>
      </c>
      <c r="X35" s="6" t="str">
        <f>IF('[1]底稿-用途別'!AA36=0,"",ROUNDUP('[1]底稿-用途別'!AA36/1000,0))</f>
        <v/>
      </c>
      <c r="Y35" s="6" t="str">
        <f>IF('[1]底稿-用途別'!AB36=0,"",ROUNDUP('[1]底稿-用途別'!AB36/1000,0))</f>
        <v/>
      </c>
      <c r="Z35" s="6">
        <f>IF('[1]底稿-用途別'!AC36=0,"",ROUNDUP('[1]底稿-用途別'!AC36/1000,0))</f>
        <v>120</v>
      </c>
      <c r="AA35" s="6" t="str">
        <f>IF('[1]底稿-用途別'!AD36=0,"",ROUNDUP('[1]底稿-用途別'!AD36/1000,0))</f>
        <v/>
      </c>
      <c r="AB35" s="6" t="str">
        <f>IF('[1]底稿-用途別'!AE36=0,"",ROUNDUP('[1]底稿-用途別'!AE36/1000,0))</f>
        <v/>
      </c>
      <c r="AC35" s="6">
        <f>IF('[1]底稿-用途別'!AF36=0,"",ROUNDUP('[1]底稿-用途別'!AF36/1000,0))</f>
        <v>204</v>
      </c>
      <c r="AD35" s="116">
        <f>IF('[1]底稿-用途別'!AG36=0,"",ROUNDUP('[1]底稿-用途別'!AG36/1000,0))</f>
        <v>129</v>
      </c>
      <c r="AE35" s="116">
        <f>IF('[1]底稿-用途別'!AH36=0,"",ROUNDUP('[1]底稿-用途別'!AH36/1000,0))</f>
        <v>8</v>
      </c>
      <c r="AF35" s="116">
        <f>IF('[1]底稿-用途別'!AI36=0,"",ROUNDUP('[1]底稿-用途別'!AI36/1000,0))</f>
        <v>484</v>
      </c>
      <c r="AG35" s="116">
        <f>IF('[1]底稿-用途別'!AJ36=0,"",ROUNDUP('[1]底稿-用途別'!AJ36/1000,0))</f>
        <v>248</v>
      </c>
      <c r="AH35" s="117">
        <f>IF('[1]底稿-用途別'!AK36=0,0,ROUNDUP('[1]底稿-用途別'!AK36/1000,0))</f>
        <v>4</v>
      </c>
      <c r="AI35" s="6">
        <f>IF('[1]底稿-用途別'!AL36=0,0,ROUNDUP('[1]底稿-用途別'!AL36/1000,0))</f>
        <v>0</v>
      </c>
      <c r="AJ35" s="6">
        <f>IF('[1]底稿-用途別'!AM36=0,0,ROUNDUP('[1]底稿-用途別'!AM36/1000,0))</f>
        <v>0</v>
      </c>
      <c r="AK35" s="6">
        <f>IF('[1]底稿-用途別'!AN36=0,0,ROUNDUP('[1]底稿-用途別'!AN36/1000,0))</f>
        <v>0</v>
      </c>
      <c r="AL35" s="128">
        <f t="shared" si="8"/>
        <v>67330</v>
      </c>
      <c r="AM35" s="6">
        <f t="shared" si="9"/>
        <v>181</v>
      </c>
      <c r="AN35" s="6">
        <f t="shared" si="10"/>
        <v>0</v>
      </c>
      <c r="AO35" s="116">
        <f t="shared" si="11"/>
        <v>67511</v>
      </c>
      <c r="AP35" s="129"/>
      <c r="AQ35" s="130">
        <f>VLOOKUP(A35,'[1]113年度各學校賸餘數'!$A$2:$L$171,12,0)</f>
        <v>181370</v>
      </c>
      <c r="AR35" s="118">
        <f t="shared" si="12"/>
        <v>67330000</v>
      </c>
      <c r="AS35" s="118">
        <f t="shared" si="13"/>
        <v>4000</v>
      </c>
      <c r="AT35" s="118">
        <f t="shared" si="14"/>
        <v>67326000</v>
      </c>
    </row>
    <row r="36" spans="1:46" ht="18.399999999999999" customHeight="1" x14ac:dyDescent="0.25">
      <c r="A36" s="126" t="s">
        <v>96</v>
      </c>
      <c r="B36" s="126" t="s">
        <v>487</v>
      </c>
      <c r="C36" s="6">
        <f>IF('[1]底稿-用途別'!F37=0,"",ROUNDUP('[1]底稿-用途別'!F37/1000,0))</f>
        <v>27488</v>
      </c>
      <c r="D36" s="6" t="str">
        <f>IF('[1]底稿-用途別'!G37=0,"",ROUNDUP('[1]底稿-用途別'!G37/1000,0))</f>
        <v/>
      </c>
      <c r="E36" s="127">
        <f t="shared" si="7"/>
        <v>27488</v>
      </c>
      <c r="F36" s="56" t="str">
        <f>IF('[1]底稿-用途別'!I37=0,"",ROUNDUP('[1]底稿-用途別'!I37/1000,0))</f>
        <v/>
      </c>
      <c r="G36" s="6">
        <f>IF('[1]底稿-用途別'!J37=0,"",ROUNDUP('[1]底稿-用途別'!J37/1000,0))</f>
        <v>18</v>
      </c>
      <c r="H36" s="6">
        <f>IF('[1]底稿-用途別'!K37=0,"",ROUNDUP('[1]底稿-用途別'!K37/1000,0))</f>
        <v>144</v>
      </c>
      <c r="I36" s="6">
        <f>IF('[1]底稿-用途別'!L37=0,"",ROUNDUP('[1]底稿-用途別'!L37/1000,0))</f>
        <v>29</v>
      </c>
      <c r="J36" s="6">
        <f>IF('[1]底稿-用途別'!M37=0,"",ROUNDUP('[1]底稿-用途別'!M37/1000,0))</f>
        <v>8</v>
      </c>
      <c r="K36" s="6" t="str">
        <f>IF('[1]底稿-用途別'!N37=0,"",ROUNDUP('[1]底稿-用途別'!N37/1000,0))</f>
        <v/>
      </c>
      <c r="L36" s="6">
        <f>IF('[1]底稿-用途別'!O37=0,"",ROUNDUP('[1]底稿-用途別'!O37/1000,0))</f>
        <v>17</v>
      </c>
      <c r="M36" s="6">
        <f>IF('[1]底稿-用途別'!P37=0,"",ROUNDUP('[1]底稿-用途別'!P37/1000,0))</f>
        <v>17</v>
      </c>
      <c r="N36" s="6" t="str">
        <f>IF('[1]底稿-用途別'!Q37=0,"",ROUNDUP('[1]底稿-用途別'!Q37/1000,0))</f>
        <v/>
      </c>
      <c r="O36" s="6">
        <f>IF('[1]底稿-用途別'!R37=0,"",ROUNDUP('[1]底稿-用途別'!R37/1000,0))</f>
        <v>152</v>
      </c>
      <c r="P36" s="6" t="str">
        <f>IF('[1]底稿-用途別'!S37=0,"",ROUNDUP('[1]底稿-用途別'!S37/1000,0))</f>
        <v/>
      </c>
      <c r="Q36" s="6">
        <f>IF('[1]底稿-用途別'!T37=0,"",ROUNDUP('[1]底稿-用途別'!T37/1000,0))</f>
        <v>12</v>
      </c>
      <c r="R36" s="6">
        <f>IF('[1]底稿-用途別'!U37=0,"",ROUNDUP('[1]底稿-用途別'!U37/1000,0))</f>
        <v>165</v>
      </c>
      <c r="S36" s="6" t="str">
        <f>IF('[1]底稿-用途別'!V37=0,"",ROUNDUP('[1]底稿-用途別'!V37/1000,0))</f>
        <v/>
      </c>
      <c r="T36" s="6" t="str">
        <f>IF('[1]底稿-用途別'!W37=0,"",ROUNDUP('[1]底稿-用途別'!W37/1000,0))</f>
        <v/>
      </c>
      <c r="U36" s="6" t="str">
        <f>IF('[1]底稿-用途別'!X37=0,"",ROUNDUP('[1]底稿-用途別'!X37/1000,0))</f>
        <v/>
      </c>
      <c r="V36" s="6" t="str">
        <f>IF('[1]底稿-用途別'!Y37=0,"",ROUNDUP('[1]底稿-用途別'!Y37/1000,0))</f>
        <v/>
      </c>
      <c r="W36" s="6" t="str">
        <f>IF('[1]底稿-用途別'!Z37=0,"",ROUNDUP('[1]底稿-用途別'!Z37/1000,0))</f>
        <v/>
      </c>
      <c r="X36" s="6" t="str">
        <f>IF('[1]底稿-用途別'!AA37=0,"",ROUNDUP('[1]底稿-用途別'!AA37/1000,0))</f>
        <v/>
      </c>
      <c r="Y36" s="6" t="str">
        <f>IF('[1]底稿-用途別'!AB37=0,"",ROUNDUP('[1]底稿-用途別'!AB37/1000,0))</f>
        <v/>
      </c>
      <c r="Z36" s="6">
        <f>IF('[1]底稿-用途別'!AC37=0,"",ROUNDUP('[1]底稿-用途別'!AC37/1000,0))</f>
        <v>80</v>
      </c>
      <c r="AA36" s="6" t="str">
        <f>IF('[1]底稿-用途別'!AD37=0,"",ROUNDUP('[1]底稿-用途別'!AD37/1000,0))</f>
        <v/>
      </c>
      <c r="AB36" s="6" t="str">
        <f>IF('[1]底稿-用途別'!AE37=0,"",ROUNDUP('[1]底稿-用途別'!AE37/1000,0))</f>
        <v/>
      </c>
      <c r="AC36" s="6">
        <f>IF('[1]底稿-用途別'!AF37=0,"",ROUNDUP('[1]底稿-用途別'!AF37/1000,0))</f>
        <v>68</v>
      </c>
      <c r="AD36" s="116">
        <f>IF('[1]底稿-用途別'!AG37=0,"",ROUNDUP('[1]底稿-用途別'!AG37/1000,0))</f>
        <v>79</v>
      </c>
      <c r="AE36" s="116">
        <f>IF('[1]底稿-用途別'!AH37=0,"",ROUNDUP('[1]底稿-用途別'!AH37/1000,0))</f>
        <v>4</v>
      </c>
      <c r="AF36" s="116">
        <f>IF('[1]底稿-用途別'!AI37=0,"",ROUNDUP('[1]底稿-用途別'!AI37/1000,0))</f>
        <v>180</v>
      </c>
      <c r="AG36" s="116">
        <f>IF('[1]底稿-用途別'!AJ37=0,"",ROUNDUP('[1]底稿-用途別'!AJ37/1000,0))</f>
        <v>204</v>
      </c>
      <c r="AH36" s="117">
        <f>IF('[1]底稿-用途別'!AK37=0,0,ROUNDUP('[1]底稿-用途別'!AK37/1000,0))</f>
        <v>0</v>
      </c>
      <c r="AI36" s="6">
        <f>IF('[1]底稿-用途別'!AL37=0,0,ROUNDUP('[1]底稿-用途別'!AL37/1000,0))</f>
        <v>0</v>
      </c>
      <c r="AJ36" s="6">
        <f>IF('[1]底稿-用途別'!AM37=0,0,ROUNDUP('[1]底稿-用途別'!AM37/1000,0))</f>
        <v>0</v>
      </c>
      <c r="AK36" s="6">
        <f>IF('[1]底稿-用途別'!AN37=0,0,ROUNDUP('[1]底稿-用途別'!AN37/1000,0))</f>
        <v>0</v>
      </c>
      <c r="AL36" s="128">
        <f t="shared" si="8"/>
        <v>28665</v>
      </c>
      <c r="AM36" s="6">
        <f t="shared" si="9"/>
        <v>15</v>
      </c>
      <c r="AN36" s="6">
        <f t="shared" si="10"/>
        <v>0</v>
      </c>
      <c r="AO36" s="116">
        <f t="shared" si="11"/>
        <v>28680</v>
      </c>
      <c r="AP36" s="129"/>
      <c r="AQ36" s="130">
        <f>VLOOKUP(A36,'[1]113年度各學校賸餘數'!$A$2:$L$171,12,0)</f>
        <v>15632</v>
      </c>
      <c r="AR36" s="118">
        <f t="shared" si="12"/>
        <v>28665000</v>
      </c>
      <c r="AS36" s="118">
        <f t="shared" si="13"/>
        <v>0</v>
      </c>
      <c r="AT36" s="118">
        <f t="shared" si="14"/>
        <v>28665000</v>
      </c>
    </row>
    <row r="37" spans="1:46" ht="18.399999999999999" customHeight="1" x14ac:dyDescent="0.25">
      <c r="A37" s="126" t="s">
        <v>98</v>
      </c>
      <c r="B37" s="126" t="s">
        <v>488</v>
      </c>
      <c r="C37" s="6">
        <f>IF('[1]底稿-用途別'!F38=0,"",ROUNDUP('[1]底稿-用途別'!F38/1000,0))</f>
        <v>36182</v>
      </c>
      <c r="D37" s="6" t="str">
        <f>IF('[1]底稿-用途別'!G38=0,"",ROUNDUP('[1]底稿-用途別'!G38/1000,0))</f>
        <v/>
      </c>
      <c r="E37" s="127">
        <f t="shared" si="7"/>
        <v>36182</v>
      </c>
      <c r="F37" s="56" t="str">
        <f>IF('[1]底稿-用途別'!I38=0,"",ROUNDUP('[1]底稿-用途別'!I38/1000,0))</f>
        <v/>
      </c>
      <c r="G37" s="6" t="str">
        <f>IF('[1]底稿-用途別'!J38=0,"",ROUNDUP('[1]底稿-用途別'!J38/1000,0))</f>
        <v/>
      </c>
      <c r="H37" s="6">
        <f>IF('[1]底稿-用途別'!K38=0,"",ROUNDUP('[1]底稿-用途別'!K38/1000,0))</f>
        <v>144</v>
      </c>
      <c r="I37" s="6">
        <f>IF('[1]底稿-用途別'!L38=0,"",ROUNDUP('[1]底稿-用途別'!L38/1000,0))</f>
        <v>51</v>
      </c>
      <c r="J37" s="6">
        <f>IF('[1]底稿-用途別'!M38=0,"",ROUNDUP('[1]底稿-用途別'!M38/1000,0))</f>
        <v>11</v>
      </c>
      <c r="K37" s="6" t="str">
        <f>IF('[1]底稿-用途別'!N38=0,"",ROUNDUP('[1]底稿-用途別'!N38/1000,0))</f>
        <v/>
      </c>
      <c r="L37" s="6">
        <f>IF('[1]底稿-用途別'!O38=0,"",ROUNDUP('[1]底稿-用途別'!O38/1000,0))</f>
        <v>20</v>
      </c>
      <c r="M37" s="6">
        <f>IF('[1]底稿-用途別'!P38=0,"",ROUNDUP('[1]底稿-用途別'!P38/1000,0))</f>
        <v>18</v>
      </c>
      <c r="N37" s="6" t="str">
        <f>IF('[1]底稿-用途別'!Q38=0,"",ROUNDUP('[1]底稿-用途別'!Q38/1000,0))</f>
        <v/>
      </c>
      <c r="O37" s="6">
        <f>IF('[1]底稿-用途別'!R38=0,"",ROUNDUP('[1]底稿-用途別'!R38/1000,0))</f>
        <v>223</v>
      </c>
      <c r="P37" s="6" t="str">
        <f>IF('[1]底稿-用途別'!S38=0,"",ROUNDUP('[1]底稿-用途別'!S38/1000,0))</f>
        <v/>
      </c>
      <c r="Q37" s="6">
        <f>IF('[1]底稿-用途別'!T38=0,"",ROUNDUP('[1]底稿-用途別'!T38/1000,0))</f>
        <v>21</v>
      </c>
      <c r="R37" s="6">
        <f>IF('[1]底稿-用途別'!U38=0,"",ROUNDUP('[1]底稿-用途別'!U38/1000,0))</f>
        <v>165</v>
      </c>
      <c r="S37" s="6">
        <f>IF('[1]底稿-用途別'!V38=0,"",ROUNDUP('[1]底稿-用途別'!V38/1000,0))</f>
        <v>6</v>
      </c>
      <c r="T37" s="6" t="str">
        <f>IF('[1]底稿-用途別'!W38=0,"",ROUNDUP('[1]底稿-用途別'!W38/1000,0))</f>
        <v/>
      </c>
      <c r="U37" s="6" t="str">
        <f>IF('[1]底稿-用途別'!X38=0,"",ROUNDUP('[1]底稿-用途別'!X38/1000,0))</f>
        <v/>
      </c>
      <c r="V37" s="6" t="str">
        <f>IF('[1]底稿-用途別'!Y38=0,"",ROUNDUP('[1]底稿-用途別'!Y38/1000,0))</f>
        <v/>
      </c>
      <c r="W37" s="6" t="str">
        <f>IF('[1]底稿-用途別'!Z38=0,"",ROUNDUP('[1]底稿-用途別'!Z38/1000,0))</f>
        <v/>
      </c>
      <c r="X37" s="6" t="str">
        <f>IF('[1]底稿-用途別'!AA38=0,"",ROUNDUP('[1]底稿-用途別'!AA38/1000,0))</f>
        <v/>
      </c>
      <c r="Y37" s="6" t="str">
        <f>IF('[1]底稿-用途別'!AB38=0,"",ROUNDUP('[1]底稿-用途別'!AB38/1000,0))</f>
        <v/>
      </c>
      <c r="Z37" s="6">
        <f>IF('[1]底稿-用途別'!AC38=0,"",ROUNDUP('[1]底稿-用途別'!AC38/1000,0))</f>
        <v>80</v>
      </c>
      <c r="AA37" s="6" t="str">
        <f>IF('[1]底稿-用途別'!AD38=0,"",ROUNDUP('[1]底稿-用途別'!AD38/1000,0))</f>
        <v/>
      </c>
      <c r="AB37" s="6" t="str">
        <f>IF('[1]底稿-用途別'!AE38=0,"",ROUNDUP('[1]底稿-用途別'!AE38/1000,0))</f>
        <v/>
      </c>
      <c r="AC37" s="6">
        <f>IF('[1]底稿-用途別'!AF38=0,"",ROUNDUP('[1]底稿-用途別'!AF38/1000,0))</f>
        <v>102</v>
      </c>
      <c r="AD37" s="116">
        <f>IF('[1]底稿-用途別'!AG38=0,"",ROUNDUP('[1]底稿-用途別'!AG38/1000,0))</f>
        <v>89</v>
      </c>
      <c r="AE37" s="116">
        <f>IF('[1]底稿-用途別'!AH38=0,"",ROUNDUP('[1]底稿-用途別'!AH38/1000,0))</f>
        <v>4</v>
      </c>
      <c r="AF37" s="116">
        <f>IF('[1]底稿-用途別'!AI38=0,"",ROUNDUP('[1]底稿-用途別'!AI38/1000,0))</f>
        <v>180</v>
      </c>
      <c r="AG37" s="116">
        <f>IF('[1]底稿-用途別'!AJ38=0,"",ROUNDUP('[1]底稿-用途別'!AJ38/1000,0))</f>
        <v>108</v>
      </c>
      <c r="AH37" s="117">
        <f>IF('[1]底稿-用途別'!AK38=0,0,ROUNDUP('[1]底稿-用途別'!AK38/1000,0))</f>
        <v>0</v>
      </c>
      <c r="AI37" s="6">
        <f>IF('[1]底稿-用途別'!AL38=0,0,ROUNDUP('[1]底稿-用途別'!AL38/1000,0))</f>
        <v>0</v>
      </c>
      <c r="AJ37" s="6">
        <f>IF('[1]底稿-用途別'!AM38=0,0,ROUNDUP('[1]底稿-用途別'!AM38/1000,0))</f>
        <v>0</v>
      </c>
      <c r="AK37" s="6">
        <f>IF('[1]底稿-用途別'!AN38=0,0,ROUNDUP('[1]底稿-用途別'!AN38/1000,0))</f>
        <v>0</v>
      </c>
      <c r="AL37" s="128">
        <f t="shared" si="8"/>
        <v>37404</v>
      </c>
      <c r="AM37" s="6">
        <f t="shared" si="9"/>
        <v>198</v>
      </c>
      <c r="AN37" s="6">
        <f t="shared" si="10"/>
        <v>0</v>
      </c>
      <c r="AO37" s="116">
        <f t="shared" si="11"/>
        <v>37602</v>
      </c>
      <c r="AP37" s="129"/>
      <c r="AQ37" s="130">
        <f>VLOOKUP(A37,'[1]113年度各學校賸餘數'!$A$2:$L$171,12,0)</f>
        <v>198708</v>
      </c>
      <c r="AR37" s="118">
        <f t="shared" si="12"/>
        <v>37404000</v>
      </c>
      <c r="AS37" s="118">
        <f t="shared" si="13"/>
        <v>0</v>
      </c>
      <c r="AT37" s="118">
        <f t="shared" si="14"/>
        <v>37404000</v>
      </c>
    </row>
    <row r="38" spans="1:46" ht="18.399999999999999" customHeight="1" x14ac:dyDescent="0.25">
      <c r="A38" s="126" t="s">
        <v>100</v>
      </c>
      <c r="B38" s="126" t="s">
        <v>489</v>
      </c>
      <c r="C38" s="6">
        <f>IF('[1]底稿-用途別'!F39=0,"",ROUNDUP('[1]底稿-用途別'!F39/1000,0))</f>
        <v>73095</v>
      </c>
      <c r="D38" s="6" t="str">
        <f>IF('[1]底稿-用途別'!G39=0,"",ROUNDUP('[1]底稿-用途別'!G39/1000,0))</f>
        <v/>
      </c>
      <c r="E38" s="127">
        <f t="shared" si="7"/>
        <v>73095</v>
      </c>
      <c r="F38" s="56" t="str">
        <f>IF('[1]底稿-用途別'!I39=0,"",ROUNDUP('[1]底稿-用途別'!I39/1000,0))</f>
        <v/>
      </c>
      <c r="G38" s="6" t="str">
        <f>IF('[1]底稿-用途別'!J39=0,"",ROUNDUP('[1]底稿-用途別'!J39/1000,0))</f>
        <v/>
      </c>
      <c r="H38" s="6">
        <f>IF('[1]底稿-用途別'!K39=0,"",ROUNDUP('[1]底稿-用途別'!K39/1000,0))</f>
        <v>144</v>
      </c>
      <c r="I38" s="6">
        <f>IF('[1]底稿-用途別'!L39=0,"",ROUNDUP('[1]底稿-用途別'!L39/1000,0))</f>
        <v>116</v>
      </c>
      <c r="J38" s="6">
        <f>IF('[1]底稿-用途別'!M39=0,"",ROUNDUP('[1]底稿-用途別'!M39/1000,0))</f>
        <v>34</v>
      </c>
      <c r="K38" s="6" t="str">
        <f>IF('[1]底稿-用途別'!N39=0,"",ROUNDUP('[1]底稿-用途別'!N39/1000,0))</f>
        <v/>
      </c>
      <c r="L38" s="6">
        <f>IF('[1]底稿-用途別'!O39=0,"",ROUNDUP('[1]底稿-用途別'!O39/1000,0))</f>
        <v>29</v>
      </c>
      <c r="M38" s="6">
        <f>IF('[1]底稿-用途別'!P39=0,"",ROUNDUP('[1]底稿-用途別'!P39/1000,0))</f>
        <v>22</v>
      </c>
      <c r="N38" s="6" t="str">
        <f>IF('[1]底稿-用途別'!Q39=0,"",ROUNDUP('[1]底稿-用途別'!Q39/1000,0))</f>
        <v/>
      </c>
      <c r="O38" s="6">
        <f>IF('[1]底稿-用途別'!R39=0,"",ROUNDUP('[1]底稿-用途別'!R39/1000,0))</f>
        <v>675</v>
      </c>
      <c r="P38" s="6" t="str">
        <f>IF('[1]底稿-用途別'!S39=0,"",ROUNDUP('[1]底稿-用途別'!S39/1000,0))</f>
        <v/>
      </c>
      <c r="Q38" s="6">
        <f>IF('[1]底稿-用途別'!T39=0,"",ROUNDUP('[1]底稿-用途別'!T39/1000,0))</f>
        <v>48</v>
      </c>
      <c r="R38" s="6">
        <f>IF('[1]底稿-用途別'!U39=0,"",ROUNDUP('[1]底稿-用途別'!U39/1000,0))</f>
        <v>165</v>
      </c>
      <c r="S38" s="6">
        <f>IF('[1]底稿-用途別'!V39=0,"",ROUNDUP('[1]底稿-用途別'!V39/1000,0))</f>
        <v>6</v>
      </c>
      <c r="T38" s="6" t="str">
        <f>IF('[1]底稿-用途別'!W39=0,"",ROUNDUP('[1]底稿-用途別'!W39/1000,0))</f>
        <v/>
      </c>
      <c r="U38" s="6" t="str">
        <f>IF('[1]底稿-用途別'!X39=0,"",ROUNDUP('[1]底稿-用途別'!X39/1000,0))</f>
        <v/>
      </c>
      <c r="V38" s="6" t="str">
        <f>IF('[1]底稿-用途別'!Y39=0,"",ROUNDUP('[1]底稿-用途別'!Y39/1000,0))</f>
        <v/>
      </c>
      <c r="W38" s="6" t="str">
        <f>IF('[1]底稿-用途別'!Z39=0,"",ROUNDUP('[1]底稿-用途別'!Z39/1000,0))</f>
        <v/>
      </c>
      <c r="X38" s="6" t="str">
        <f>IF('[1]底稿-用途別'!AA39=0,"",ROUNDUP('[1]底稿-用途別'!AA39/1000,0))</f>
        <v/>
      </c>
      <c r="Y38" s="6" t="str">
        <f>IF('[1]底稿-用途別'!AB39=0,"",ROUNDUP('[1]底稿-用途別'!AB39/1000,0))</f>
        <v/>
      </c>
      <c r="Z38" s="6">
        <f>IF('[1]底稿-用途別'!AC39=0,"",ROUNDUP('[1]底稿-用途別'!AC39/1000,0))</f>
        <v>120</v>
      </c>
      <c r="AA38" s="6" t="str">
        <f>IF('[1]底稿-用途別'!AD39=0,"",ROUNDUP('[1]底稿-用途別'!AD39/1000,0))</f>
        <v/>
      </c>
      <c r="AB38" s="6" t="str">
        <f>IF('[1]底稿-用途別'!AE39=0,"",ROUNDUP('[1]底稿-用途別'!AE39/1000,0))</f>
        <v/>
      </c>
      <c r="AC38" s="6">
        <f>IF('[1]底稿-用途別'!AF39=0,"",ROUNDUP('[1]底稿-用途別'!AF39/1000,0))</f>
        <v>255</v>
      </c>
      <c r="AD38" s="116">
        <f>IF('[1]底稿-用途別'!AG39=0,"",ROUNDUP('[1]底稿-用途別'!AG39/1000,0))</f>
        <v>205</v>
      </c>
      <c r="AE38" s="116">
        <f>IF('[1]底稿-用途別'!AH39=0,"",ROUNDUP('[1]底稿-用途別'!AH39/1000,0))</f>
        <v>11</v>
      </c>
      <c r="AF38" s="116">
        <f>IF('[1]底稿-用途別'!AI39=0,"",ROUNDUP('[1]底稿-用途別'!AI39/1000,0))</f>
        <v>480</v>
      </c>
      <c r="AG38" s="116">
        <f>IF('[1]底稿-用途別'!AJ39=0,"",ROUNDUP('[1]底稿-用途別'!AJ39/1000,0))</f>
        <v>117</v>
      </c>
      <c r="AH38" s="117">
        <f>IF('[1]底稿-用途別'!AK39=0,0,ROUNDUP('[1]底稿-用途別'!AK39/1000,0))</f>
        <v>200</v>
      </c>
      <c r="AI38" s="6">
        <f>IF('[1]底稿-用途別'!AL39=0,0,ROUNDUP('[1]底稿-用途別'!AL39/1000,0))</f>
        <v>10</v>
      </c>
      <c r="AJ38" s="6">
        <f>IF('[1]底稿-用途別'!AM39=0,0,ROUNDUP('[1]底稿-用途別'!AM39/1000,0))</f>
        <v>0</v>
      </c>
      <c r="AK38" s="6">
        <f>IF('[1]底稿-用途別'!AN39=0,0,ROUNDUP('[1]底稿-用途別'!AN39/1000,0))</f>
        <v>0</v>
      </c>
      <c r="AL38" s="128">
        <f t="shared" si="8"/>
        <v>75732</v>
      </c>
      <c r="AM38" s="6">
        <f t="shared" si="9"/>
        <v>75</v>
      </c>
      <c r="AN38" s="6">
        <f t="shared" si="10"/>
        <v>0</v>
      </c>
      <c r="AO38" s="116">
        <f t="shared" si="11"/>
        <v>75807</v>
      </c>
      <c r="AP38" s="129"/>
      <c r="AQ38" s="130">
        <f>VLOOKUP(A38,'[1]113年度各學校賸餘數'!$A$2:$L$171,12,0)</f>
        <v>75386</v>
      </c>
      <c r="AR38" s="118">
        <f t="shared" si="12"/>
        <v>75732000</v>
      </c>
      <c r="AS38" s="118">
        <f t="shared" si="13"/>
        <v>210000</v>
      </c>
      <c r="AT38" s="118">
        <f t="shared" si="14"/>
        <v>75522000</v>
      </c>
    </row>
    <row r="39" spans="1:46" ht="18.399999999999999" customHeight="1" x14ac:dyDescent="0.25">
      <c r="A39" s="132" t="s">
        <v>490</v>
      </c>
      <c r="B39" s="132" t="s">
        <v>491</v>
      </c>
      <c r="C39" s="6">
        <f>IF('[1]底稿-用途別'!F40=0,"",ROUNDUP('[1]底稿-用途別'!F40/1000,0))</f>
        <v>142524</v>
      </c>
      <c r="D39" s="6">
        <f>IF('[1]底稿-用途別'!G40=0,"",ROUNDUP('[1]底稿-用途別'!G40/1000,0))</f>
        <v>707</v>
      </c>
      <c r="E39" s="127">
        <f t="shared" si="7"/>
        <v>143231</v>
      </c>
      <c r="F39" s="56" t="str">
        <f>IF('[1]底稿-用途別'!I40=0,"",ROUNDUP('[1]底稿-用途別'!I40/1000,0))</f>
        <v/>
      </c>
      <c r="G39" s="6">
        <f>IF('[1]底稿-用途別'!J40=0,"",ROUNDUP('[1]底稿-用途別'!J40/1000,0))</f>
        <v>36</v>
      </c>
      <c r="H39" s="6">
        <f>IF('[1]底稿-用途別'!K40=0,"",ROUNDUP('[1]底稿-用途別'!K40/1000,0))</f>
        <v>240</v>
      </c>
      <c r="I39" s="6">
        <f>IF('[1]底稿-用途別'!L40=0,"",ROUNDUP('[1]底稿-用途別'!L40/1000,0))</f>
        <v>346</v>
      </c>
      <c r="J39" s="6">
        <f>IF('[1]底稿-用途別'!M40=0,"",ROUNDUP('[1]底稿-用途別'!M40/1000,0))</f>
        <v>91</v>
      </c>
      <c r="K39" s="6">
        <f>IF('[1]底稿-用途別'!N40=0,"",ROUNDUP('[1]底稿-用途別'!N40/1000,0))</f>
        <v>181</v>
      </c>
      <c r="L39" s="6">
        <f>IF('[1]底稿-用途別'!O40=0,"",ROUNDUP('[1]底稿-用途別'!O40/1000,0))</f>
        <v>58</v>
      </c>
      <c r="M39" s="6">
        <f>IF('[1]底稿-用途別'!P40=0,"",ROUNDUP('[1]底稿-用途別'!P40/1000,0))</f>
        <v>35</v>
      </c>
      <c r="N39" s="6">
        <f>IF('[1]底稿-用途別'!Q40=0,"",ROUNDUP('[1]底稿-用途別'!Q40/1000,0))</f>
        <v>5</v>
      </c>
      <c r="O39" s="6" t="str">
        <f>IF('[1]底稿-用途別'!R40=0,"",ROUNDUP('[1]底稿-用途別'!R40/1000,0))</f>
        <v/>
      </c>
      <c r="P39" s="6">
        <f>IF('[1]底稿-用途別'!S40=0,"",ROUNDUP('[1]底稿-用途別'!S40/1000,0))</f>
        <v>25</v>
      </c>
      <c r="Q39" s="6" t="str">
        <f>IF('[1]底稿-用途別'!T40=0,"",ROUNDUP('[1]底稿-用途別'!T40/1000,0))</f>
        <v/>
      </c>
      <c r="R39" s="6">
        <f>IF('[1]底稿-用途別'!U40=0,"",ROUNDUP('[1]底稿-用途別'!U40/1000,0))</f>
        <v>165</v>
      </c>
      <c r="S39" s="6">
        <f>IF('[1]底稿-用途別'!V40=0,"",ROUNDUP('[1]底稿-用途別'!V40/1000,0))</f>
        <v>52</v>
      </c>
      <c r="T39" s="6" t="str">
        <f>IF('[1]底稿-用途別'!W40=0,"",ROUNDUP('[1]底稿-用途別'!W40/1000,0))</f>
        <v/>
      </c>
      <c r="U39" s="6">
        <f>IF('[1]底稿-用途別'!X40=0,"",ROUNDUP('[1]底稿-用途別'!X40/1000,0))</f>
        <v>4</v>
      </c>
      <c r="V39" s="6" t="str">
        <f>IF('[1]底稿-用途別'!Y40=0,"",ROUNDUP('[1]底稿-用途別'!Y40/1000,0))</f>
        <v/>
      </c>
      <c r="W39" s="6">
        <f>IF('[1]底稿-用途別'!Z40=0,"",ROUNDUP('[1]底稿-用途別'!Z40/1000,0))</f>
        <v>612</v>
      </c>
      <c r="X39" s="6">
        <f>IF('[1]底稿-用途別'!AA40=0,"",ROUNDUP('[1]底稿-用途別'!AA40/1000,0))</f>
        <v>10</v>
      </c>
      <c r="Y39" s="6" t="str">
        <f>IF('[1]底稿-用途別'!AB40=0,"",ROUNDUP('[1]底稿-用途別'!AB40/1000,0))</f>
        <v/>
      </c>
      <c r="Z39" s="6">
        <f>IF('[1]底稿-用途別'!AC40=0,"",ROUNDUP('[1]底稿-用途別'!AC40/1000,0))</f>
        <v>200</v>
      </c>
      <c r="AA39" s="6">
        <f>IF('[1]底稿-用途別'!AD40=0,"",ROUNDUP('[1]底稿-用途別'!AD40/1000,0))</f>
        <v>10</v>
      </c>
      <c r="AB39" s="6">
        <f>IF('[1]底稿-用途別'!AE40=0,"",ROUNDUP('[1]底稿-用途別'!AE40/1000,0))</f>
        <v>3</v>
      </c>
      <c r="AC39" s="6">
        <f>IF('[1]底稿-用途別'!AF40=0,"",ROUNDUP('[1]底稿-用途別'!AF40/1000,0))</f>
        <v>646</v>
      </c>
      <c r="AD39" s="116">
        <f>IF('[1]底稿-用途別'!AG40=0,"",ROUNDUP('[1]底稿-用途別'!AG40/1000,0))</f>
        <v>315</v>
      </c>
      <c r="AE39" s="116">
        <f>IF('[1]底稿-用途別'!AH40=0,"",ROUNDUP('[1]底稿-用途別'!AH40/1000,0))</f>
        <v>18</v>
      </c>
      <c r="AF39" s="116">
        <f>IF('[1]底稿-用途別'!AI40=0,"",ROUNDUP('[1]底稿-用途別'!AI40/1000,0))</f>
        <v>1050</v>
      </c>
      <c r="AG39" s="116">
        <f>IF('[1]底稿-用途別'!AJ40=0,"",ROUNDUP('[1]底稿-用途別'!AJ40/1000,0))</f>
        <v>308</v>
      </c>
      <c r="AH39" s="117">
        <f>IF('[1]底稿-用途別'!AK40=0,0,ROUNDUP('[1]底稿-用途別'!AK40/1000,0))</f>
        <v>40</v>
      </c>
      <c r="AI39" s="6">
        <f>IF('[1]底稿-用途別'!AL40=0,0,ROUNDUP('[1]底稿-用途別'!AL40/1000,0))</f>
        <v>0</v>
      </c>
      <c r="AJ39" s="6">
        <f>IF('[1]底稿-用途別'!AM40=0,0,ROUNDUP('[1]底稿-用途別'!AM40/1000,0))</f>
        <v>0</v>
      </c>
      <c r="AK39" s="6">
        <f>IF('[1]底稿-用途別'!AN40=0,0,ROUNDUP('[1]底稿-用途別'!AN40/1000,0))</f>
        <v>0</v>
      </c>
      <c r="AL39" s="128">
        <f t="shared" si="8"/>
        <v>147681</v>
      </c>
      <c r="AM39" s="6">
        <f t="shared" si="9"/>
        <v>1548</v>
      </c>
      <c r="AN39" s="6">
        <f t="shared" si="10"/>
        <v>0</v>
      </c>
      <c r="AO39" s="116">
        <f t="shared" si="11"/>
        <v>149229</v>
      </c>
      <c r="AP39" s="129"/>
      <c r="AQ39" s="130">
        <f>VLOOKUP(A39,'[1]113年度各學校賸餘數'!$A$2:$L$171,12,0)</f>
        <v>1548172</v>
      </c>
      <c r="AR39" s="118">
        <f t="shared" si="12"/>
        <v>147681000</v>
      </c>
      <c r="AS39" s="118">
        <f t="shared" si="13"/>
        <v>40000</v>
      </c>
      <c r="AT39" s="118">
        <f t="shared" si="14"/>
        <v>147641000</v>
      </c>
    </row>
    <row r="40" spans="1:46" ht="18.399999999999999" customHeight="1" x14ac:dyDescent="0.25">
      <c r="A40" s="132" t="s">
        <v>492</v>
      </c>
      <c r="B40" s="132" t="s">
        <v>493</v>
      </c>
      <c r="C40" s="6">
        <f>IF('[1]底稿-用途別'!F41=0,"",ROUNDUP('[1]底稿-用途別'!F41/1000,0))</f>
        <v>121938</v>
      </c>
      <c r="D40" s="6" t="str">
        <f>IF('[1]底稿-用途別'!G41=0,"",ROUNDUP('[1]底稿-用途別'!G41/1000,0))</f>
        <v/>
      </c>
      <c r="E40" s="127">
        <f t="shared" si="7"/>
        <v>121938</v>
      </c>
      <c r="F40" s="56" t="str">
        <f>IF('[1]底稿-用途別'!I41=0,"",ROUNDUP('[1]底稿-用途別'!I41/1000,0))</f>
        <v/>
      </c>
      <c r="G40" s="6">
        <f>IF('[1]底稿-用途別'!J41=0,"",ROUNDUP('[1]底稿-用途別'!J41/1000,0))</f>
        <v>24</v>
      </c>
      <c r="H40" s="6">
        <f>IF('[1]底稿-用途別'!K41=0,"",ROUNDUP('[1]底稿-用途別'!K41/1000,0))</f>
        <v>240</v>
      </c>
      <c r="I40" s="6">
        <f>IF('[1]底稿-用途別'!L41=0,"",ROUNDUP('[1]底稿-用途別'!L41/1000,0))</f>
        <v>310</v>
      </c>
      <c r="J40" s="6">
        <f>IF('[1]底稿-用途別'!M41=0,"",ROUNDUP('[1]底稿-用途別'!M41/1000,0))</f>
        <v>88</v>
      </c>
      <c r="K40" s="6">
        <f>IF('[1]底稿-用途別'!N41=0,"",ROUNDUP('[1]底稿-用途別'!N41/1000,0))</f>
        <v>175</v>
      </c>
      <c r="L40" s="6">
        <f>IF('[1]底稿-用途別'!O41=0,"",ROUNDUP('[1]底稿-用途別'!O41/1000,0))</f>
        <v>55</v>
      </c>
      <c r="M40" s="6">
        <f>IF('[1]底稿-用途別'!P41=0,"",ROUNDUP('[1]底稿-用途別'!P41/1000,0))</f>
        <v>33</v>
      </c>
      <c r="N40" s="6">
        <f>IF('[1]底稿-用途別'!Q41=0,"",ROUNDUP('[1]底稿-用途別'!Q41/1000,0))</f>
        <v>5</v>
      </c>
      <c r="O40" s="6" t="str">
        <f>IF('[1]底稿-用途別'!R41=0,"",ROUNDUP('[1]底稿-用途別'!R41/1000,0))</f>
        <v/>
      </c>
      <c r="P40" s="6">
        <f>IF('[1]底稿-用途別'!S41=0,"",ROUNDUP('[1]底稿-用途別'!S41/1000,0))</f>
        <v>25</v>
      </c>
      <c r="Q40" s="6" t="str">
        <f>IF('[1]底稿-用途別'!T41=0,"",ROUNDUP('[1]底稿-用途別'!T41/1000,0))</f>
        <v/>
      </c>
      <c r="R40" s="6">
        <f>IF('[1]底稿-用途別'!U41=0,"",ROUNDUP('[1]底稿-用途別'!U41/1000,0))</f>
        <v>165</v>
      </c>
      <c r="S40" s="6">
        <f>IF('[1]底稿-用途別'!V41=0,"",ROUNDUP('[1]底稿-用途別'!V41/1000,0))</f>
        <v>18</v>
      </c>
      <c r="T40" s="6" t="str">
        <f>IF('[1]底稿-用途別'!W41=0,"",ROUNDUP('[1]底稿-用途別'!W41/1000,0))</f>
        <v/>
      </c>
      <c r="U40" s="6">
        <f>IF('[1]底稿-用途別'!X41=0,"",ROUNDUP('[1]底稿-用途別'!X41/1000,0))</f>
        <v>5</v>
      </c>
      <c r="V40" s="6">
        <f>IF('[1]底稿-用途別'!Y41=0,"",ROUNDUP('[1]底稿-用途別'!Y41/1000,0))</f>
        <v>25</v>
      </c>
      <c r="W40" s="6" t="str">
        <f>IF('[1]底稿-用途別'!Z41=0,"",ROUNDUP('[1]底稿-用途別'!Z41/1000,0))</f>
        <v/>
      </c>
      <c r="X40" s="6">
        <f>IF('[1]底稿-用途別'!AA41=0,"",ROUNDUP('[1]底稿-用途別'!AA41/1000,0))</f>
        <v>16</v>
      </c>
      <c r="Y40" s="6" t="str">
        <f>IF('[1]底稿-用途別'!AB41=0,"",ROUNDUP('[1]底稿-用途別'!AB41/1000,0))</f>
        <v/>
      </c>
      <c r="Z40" s="6">
        <f>IF('[1]底稿-用途別'!AC41=0,"",ROUNDUP('[1]底稿-用途別'!AC41/1000,0))</f>
        <v>200</v>
      </c>
      <c r="AA40" s="6">
        <f>IF('[1]底稿-用途別'!AD41=0,"",ROUNDUP('[1]底稿-用途別'!AD41/1000,0))</f>
        <v>10</v>
      </c>
      <c r="AB40" s="6">
        <f>IF('[1]底稿-用途別'!AE41=0,"",ROUNDUP('[1]底稿-用途別'!AE41/1000,0))</f>
        <v>3</v>
      </c>
      <c r="AC40" s="6">
        <f>IF('[1]底稿-用途別'!AF41=0,"",ROUNDUP('[1]底稿-用途別'!AF41/1000,0))</f>
        <v>638</v>
      </c>
      <c r="AD40" s="116">
        <f>IF('[1]底稿-用途別'!AG41=0,"",ROUNDUP('[1]底稿-用途別'!AG41/1000,0))</f>
        <v>315</v>
      </c>
      <c r="AE40" s="116">
        <f>IF('[1]底稿-用途別'!AH41=0,"",ROUNDUP('[1]底稿-用途別'!AH41/1000,0))</f>
        <v>15</v>
      </c>
      <c r="AF40" s="116">
        <f>IF('[1]底稿-用途別'!AI41=0,"",ROUNDUP('[1]底稿-用途別'!AI41/1000,0))</f>
        <v>1000</v>
      </c>
      <c r="AG40" s="116">
        <f>IF('[1]底稿-用途別'!AJ41=0,"",ROUNDUP('[1]底稿-用途別'!AJ41/1000,0))</f>
        <v>235</v>
      </c>
      <c r="AH40" s="117">
        <f>IF('[1]底稿-用途別'!AK41=0,0,ROUNDUP('[1]底稿-用途別'!AK41/1000,0))</f>
        <v>50</v>
      </c>
      <c r="AI40" s="6">
        <f>IF('[1]底稿-用途別'!AL41=0,0,ROUNDUP('[1]底稿-用途別'!AL41/1000,0))</f>
        <v>0</v>
      </c>
      <c r="AJ40" s="6">
        <f>IF('[1]底稿-用途別'!AM41=0,0,ROUNDUP('[1]底稿-用途別'!AM41/1000,0))</f>
        <v>0</v>
      </c>
      <c r="AK40" s="6">
        <f>IF('[1]底稿-用途別'!AN41=0,0,ROUNDUP('[1]底稿-用途別'!AN41/1000,0))</f>
        <v>0</v>
      </c>
      <c r="AL40" s="128">
        <f t="shared" si="8"/>
        <v>125588</v>
      </c>
      <c r="AM40" s="6">
        <f t="shared" si="9"/>
        <v>140</v>
      </c>
      <c r="AN40" s="6">
        <f t="shared" si="10"/>
        <v>0</v>
      </c>
      <c r="AO40" s="116">
        <f t="shared" si="11"/>
        <v>125728</v>
      </c>
      <c r="AP40" s="129"/>
      <c r="AQ40" s="130">
        <f>VLOOKUP(A40,'[1]113年度各學校賸餘數'!$A$2:$L$171,12,0)</f>
        <v>140662</v>
      </c>
      <c r="AR40" s="118">
        <f t="shared" si="12"/>
        <v>125588000</v>
      </c>
      <c r="AS40" s="118">
        <f t="shared" si="13"/>
        <v>50000</v>
      </c>
      <c r="AT40" s="118">
        <f t="shared" si="14"/>
        <v>125538000</v>
      </c>
    </row>
    <row r="41" spans="1:46" ht="18.399999999999999" customHeight="1" x14ac:dyDescent="0.25">
      <c r="A41" s="132" t="s">
        <v>494</v>
      </c>
      <c r="B41" s="132" t="s">
        <v>495</v>
      </c>
      <c r="C41" s="6">
        <f>IF('[1]底稿-用途別'!F42=0,"",ROUNDUP('[1]底稿-用途別'!F42/1000,0))</f>
        <v>52318</v>
      </c>
      <c r="D41" s="6" t="str">
        <f>IF('[1]底稿-用途別'!G42=0,"",ROUNDUP('[1]底稿-用途別'!G42/1000,0))</f>
        <v/>
      </c>
      <c r="E41" s="127">
        <f t="shared" si="7"/>
        <v>52318</v>
      </c>
      <c r="F41" s="56" t="str">
        <f>IF('[1]底稿-用途別'!I42=0,"",ROUNDUP('[1]底稿-用途別'!I42/1000,0))</f>
        <v/>
      </c>
      <c r="G41" s="6">
        <f>IF('[1]底稿-用途別'!J42=0,"",ROUNDUP('[1]底稿-用途別'!J42/1000,0))</f>
        <v>12</v>
      </c>
      <c r="H41" s="6">
        <f>IF('[1]底稿-用途別'!K42=0,"",ROUNDUP('[1]底稿-用途別'!K42/1000,0))</f>
        <v>240</v>
      </c>
      <c r="I41" s="6">
        <f>IF('[1]底稿-用途別'!L42=0,"",ROUNDUP('[1]底稿-用途別'!L42/1000,0))</f>
        <v>123</v>
      </c>
      <c r="J41" s="6">
        <f>IF('[1]底稿-用途別'!M42=0,"",ROUNDUP('[1]底稿-用途別'!M42/1000,0))</f>
        <v>31</v>
      </c>
      <c r="K41" s="6">
        <f>IF('[1]底稿-用途別'!N42=0,"",ROUNDUP('[1]底稿-用途別'!N42/1000,0))</f>
        <v>62</v>
      </c>
      <c r="L41" s="6">
        <f>IF('[1]底稿-用途別'!O42=0,"",ROUNDUP('[1]底稿-用途別'!O42/1000,0))</f>
        <v>30</v>
      </c>
      <c r="M41" s="6">
        <f>IF('[1]底稿-用途別'!P42=0,"",ROUNDUP('[1]底稿-用途別'!P42/1000,0))</f>
        <v>22</v>
      </c>
      <c r="N41" s="6">
        <f>IF('[1]底稿-用途別'!Q42=0,"",ROUNDUP('[1]底稿-用途別'!Q42/1000,0))</f>
        <v>5</v>
      </c>
      <c r="O41" s="6" t="str">
        <f>IF('[1]底稿-用途別'!R42=0,"",ROUNDUP('[1]底稿-用途別'!R42/1000,0))</f>
        <v/>
      </c>
      <c r="P41" s="6">
        <f>IF('[1]底稿-用途別'!S42=0,"",ROUNDUP('[1]底稿-用途別'!S42/1000,0))</f>
        <v>9</v>
      </c>
      <c r="Q41" s="6" t="str">
        <f>IF('[1]底稿-用途別'!T42=0,"",ROUNDUP('[1]底稿-用途別'!T42/1000,0))</f>
        <v/>
      </c>
      <c r="R41" s="6">
        <f>IF('[1]底稿-用途別'!U42=0,"",ROUNDUP('[1]底稿-用途別'!U42/1000,0))</f>
        <v>165</v>
      </c>
      <c r="S41" s="6">
        <f>IF('[1]底稿-用途別'!V42=0,"",ROUNDUP('[1]底稿-用途別'!V42/1000,0))</f>
        <v>6</v>
      </c>
      <c r="T41" s="6" t="str">
        <f>IF('[1]底稿-用途別'!W42=0,"",ROUNDUP('[1]底稿-用途別'!W42/1000,0))</f>
        <v/>
      </c>
      <c r="U41" s="6">
        <f>IF('[1]底稿-用途別'!X42=0,"",ROUNDUP('[1]底稿-用途別'!X42/1000,0))</f>
        <v>3</v>
      </c>
      <c r="V41" s="6" t="str">
        <f>IF('[1]底稿-用途別'!Y42=0,"",ROUNDUP('[1]底稿-用途別'!Y42/1000,0))</f>
        <v/>
      </c>
      <c r="W41" s="6" t="str">
        <f>IF('[1]底稿-用途別'!Z42=0,"",ROUNDUP('[1]底稿-用途別'!Z42/1000,0))</f>
        <v/>
      </c>
      <c r="X41" s="6">
        <f>IF('[1]底稿-用途別'!AA42=0,"",ROUNDUP('[1]底稿-用途別'!AA42/1000,0))</f>
        <v>10</v>
      </c>
      <c r="Y41" s="6" t="str">
        <f>IF('[1]底稿-用途別'!AB42=0,"",ROUNDUP('[1]底稿-用途別'!AB42/1000,0))</f>
        <v/>
      </c>
      <c r="Z41" s="6">
        <f>IF('[1]底稿-用途別'!AC42=0,"",ROUNDUP('[1]底稿-用途別'!AC42/1000,0))</f>
        <v>120</v>
      </c>
      <c r="AA41" s="6">
        <f>IF('[1]底稿-用途別'!AD42=0,"",ROUNDUP('[1]底稿-用途別'!AD42/1000,0))</f>
        <v>10</v>
      </c>
      <c r="AB41" s="6">
        <f>IF('[1]底稿-用途別'!AE42=0,"",ROUNDUP('[1]底稿-用途別'!AE42/1000,0))</f>
        <v>3</v>
      </c>
      <c r="AC41" s="6">
        <f>IF('[1]底稿-用途別'!AF42=0,"",ROUNDUP('[1]底稿-用途別'!AF42/1000,0))</f>
        <v>255</v>
      </c>
      <c r="AD41" s="116">
        <f>IF('[1]底稿-用途別'!AG42=0,"",ROUNDUP('[1]底稿-用途別'!AG42/1000,0))</f>
        <v>265</v>
      </c>
      <c r="AE41" s="116">
        <f>IF('[1]底稿-用途別'!AH42=0,"",ROUNDUP('[1]底稿-用途別'!AH42/1000,0))</f>
        <v>11</v>
      </c>
      <c r="AF41" s="116">
        <f>IF('[1]底稿-用途別'!AI42=0,"",ROUNDUP('[1]底稿-用途別'!AI42/1000,0))</f>
        <v>400</v>
      </c>
      <c r="AG41" s="116">
        <f>IF('[1]底稿-用途別'!AJ42=0,"",ROUNDUP('[1]底稿-用途別'!AJ42/1000,0))</f>
        <v>287</v>
      </c>
      <c r="AH41" s="117">
        <f>IF('[1]底稿-用途別'!AK42=0,0,ROUNDUP('[1]底稿-用途別'!AK42/1000,0))</f>
        <v>50</v>
      </c>
      <c r="AI41" s="6">
        <f>IF('[1]底稿-用途別'!AL42=0,0,ROUNDUP('[1]底稿-用途別'!AL42/1000,0))</f>
        <v>0</v>
      </c>
      <c r="AJ41" s="6">
        <f>IF('[1]底稿-用途別'!AM42=0,0,ROUNDUP('[1]底稿-用途別'!AM42/1000,0))</f>
        <v>10</v>
      </c>
      <c r="AK41" s="6">
        <f>IF('[1]底稿-用途別'!AN42=0,0,ROUNDUP('[1]底稿-用途別'!AN42/1000,0))</f>
        <v>0</v>
      </c>
      <c r="AL41" s="128">
        <f t="shared" si="8"/>
        <v>54447</v>
      </c>
      <c r="AM41" s="6">
        <f t="shared" si="9"/>
        <v>461</v>
      </c>
      <c r="AN41" s="6">
        <f t="shared" si="10"/>
        <v>0</v>
      </c>
      <c r="AO41" s="116">
        <f t="shared" si="11"/>
        <v>54908</v>
      </c>
      <c r="AP41" s="129"/>
      <c r="AQ41" s="130">
        <f>VLOOKUP(A41,'[1]113年度各學校賸餘數'!$A$2:$L$171,12,0)</f>
        <v>461411</v>
      </c>
      <c r="AR41" s="118">
        <f t="shared" si="12"/>
        <v>54447000</v>
      </c>
      <c r="AS41" s="118">
        <f t="shared" si="13"/>
        <v>60000</v>
      </c>
      <c r="AT41" s="118">
        <f t="shared" si="14"/>
        <v>54387000</v>
      </c>
    </row>
    <row r="42" spans="1:46" ht="18.399999999999999" customHeight="1" x14ac:dyDescent="0.25">
      <c r="A42" s="132" t="s">
        <v>496</v>
      </c>
      <c r="B42" s="132" t="s">
        <v>497</v>
      </c>
      <c r="C42" s="6">
        <f>IF('[1]底稿-用途別'!F43=0,"",ROUNDUP('[1]底稿-用途別'!F43/1000,0))</f>
        <v>20479</v>
      </c>
      <c r="D42" s="6" t="str">
        <f>IF('[1]底稿-用途別'!G43=0,"",ROUNDUP('[1]底稿-用途別'!G43/1000,0))</f>
        <v/>
      </c>
      <c r="E42" s="127">
        <f t="shared" si="7"/>
        <v>20479</v>
      </c>
      <c r="F42" s="56" t="str">
        <f>IF('[1]底稿-用途別'!I43=0,"",ROUNDUP('[1]底稿-用途別'!I43/1000,0))</f>
        <v/>
      </c>
      <c r="G42" s="6">
        <f>IF('[1]底稿-用途別'!J43=0,"",ROUNDUP('[1]底稿-用途別'!J43/1000,0))</f>
        <v>6</v>
      </c>
      <c r="H42" s="6">
        <f>IF('[1]底稿-用途別'!K43=0,"",ROUNDUP('[1]底稿-用途別'!K43/1000,0))</f>
        <v>240</v>
      </c>
      <c r="I42" s="6">
        <f>IF('[1]底稿-用途別'!L43=0,"",ROUNDUP('[1]底稿-用途別'!L43/1000,0))</f>
        <v>44</v>
      </c>
      <c r="J42" s="6">
        <f>IF('[1]底稿-用途別'!M43=0,"",ROUNDUP('[1]底稿-用途別'!M43/1000,0))</f>
        <v>10</v>
      </c>
      <c r="K42" s="6">
        <f>IF('[1]底稿-用途別'!N43=0,"",ROUNDUP('[1]底稿-用途別'!N43/1000,0))</f>
        <v>19</v>
      </c>
      <c r="L42" s="6">
        <f>IF('[1]底稿-用途別'!O43=0,"",ROUNDUP('[1]底稿-用途別'!O43/1000,0))</f>
        <v>19</v>
      </c>
      <c r="M42" s="6">
        <f>IF('[1]底稿-用途別'!P43=0,"",ROUNDUP('[1]底稿-用途別'!P43/1000,0))</f>
        <v>18</v>
      </c>
      <c r="N42" s="6">
        <f>IF('[1]底稿-用途別'!Q43=0,"",ROUNDUP('[1]底稿-用途別'!Q43/1000,0))</f>
        <v>5</v>
      </c>
      <c r="O42" s="6" t="str">
        <f>IF('[1]底稿-用途別'!R43=0,"",ROUNDUP('[1]底稿-用途別'!R43/1000,0))</f>
        <v/>
      </c>
      <c r="P42" s="6">
        <f>IF('[1]底稿-用途別'!S43=0,"",ROUNDUP('[1]底稿-用途別'!S43/1000,0))</f>
        <v>3</v>
      </c>
      <c r="Q42" s="6" t="str">
        <f>IF('[1]底稿-用途別'!T43=0,"",ROUNDUP('[1]底稿-用途別'!T43/1000,0))</f>
        <v/>
      </c>
      <c r="R42" s="6">
        <f>IF('[1]底稿-用途別'!U43=0,"",ROUNDUP('[1]底稿-用途別'!U43/1000,0))</f>
        <v>165</v>
      </c>
      <c r="S42" s="6" t="str">
        <f>IF('[1]底稿-用途別'!V43=0,"",ROUNDUP('[1]底稿-用途別'!V43/1000,0))</f>
        <v/>
      </c>
      <c r="T42" s="6" t="str">
        <f>IF('[1]底稿-用途別'!W43=0,"",ROUNDUP('[1]底稿-用途別'!W43/1000,0))</f>
        <v/>
      </c>
      <c r="U42" s="6">
        <f>IF('[1]底稿-用途別'!X43=0,"",ROUNDUP('[1]底稿-用途別'!X43/1000,0))</f>
        <v>1</v>
      </c>
      <c r="V42" s="6" t="str">
        <f>IF('[1]底稿-用途別'!Y43=0,"",ROUNDUP('[1]底稿-用途別'!Y43/1000,0))</f>
        <v/>
      </c>
      <c r="W42" s="6" t="str">
        <f>IF('[1]底稿-用途別'!Z43=0,"",ROUNDUP('[1]底稿-用途別'!Z43/1000,0))</f>
        <v/>
      </c>
      <c r="X42" s="6" t="str">
        <f>IF('[1]底稿-用途別'!AA43=0,"",ROUNDUP('[1]底稿-用途別'!AA43/1000,0))</f>
        <v/>
      </c>
      <c r="Y42" s="6" t="str">
        <f>IF('[1]底稿-用途別'!AB43=0,"",ROUNDUP('[1]底稿-用途別'!AB43/1000,0))</f>
        <v/>
      </c>
      <c r="Z42" s="6">
        <f>IF('[1]底稿-用途別'!AC43=0,"",ROUNDUP('[1]底稿-用途別'!AC43/1000,0))</f>
        <v>80</v>
      </c>
      <c r="AA42" s="6">
        <f>IF('[1]底稿-用途別'!AD43=0,"",ROUNDUP('[1]底稿-用途別'!AD43/1000,0))</f>
        <v>10</v>
      </c>
      <c r="AB42" s="6">
        <f>IF('[1]底稿-用途別'!AE43=0,"",ROUNDUP('[1]底稿-用途別'!AE43/1000,0))</f>
        <v>3</v>
      </c>
      <c r="AC42" s="6">
        <f>IF('[1]底稿-用途別'!AF43=0,"",ROUNDUP('[1]底稿-用途別'!AF43/1000,0))</f>
        <v>102</v>
      </c>
      <c r="AD42" s="116">
        <f>IF('[1]底稿-用途別'!AG43=0,"",ROUNDUP('[1]底稿-用途別'!AG43/1000,0))</f>
        <v>105</v>
      </c>
      <c r="AE42" s="116">
        <f>IF('[1]底稿-用途別'!AH43=0,"",ROUNDUP('[1]底稿-用途別'!AH43/1000,0))</f>
        <v>8</v>
      </c>
      <c r="AF42" s="116">
        <f>IF('[1]底稿-用途別'!AI43=0,"",ROUNDUP('[1]底稿-用途別'!AI43/1000,0))</f>
        <v>120</v>
      </c>
      <c r="AG42" s="116">
        <f>IF('[1]底稿-用途別'!AJ43=0,"",ROUNDUP('[1]底稿-用途別'!AJ43/1000,0))</f>
        <v>163</v>
      </c>
      <c r="AH42" s="117">
        <f>IF('[1]底稿-用途別'!AK43=0,0,ROUNDUP('[1]底稿-用途別'!AK43/1000,0))</f>
        <v>61</v>
      </c>
      <c r="AI42" s="6">
        <f>IF('[1]底稿-用途別'!AL43=0,0,ROUNDUP('[1]底稿-用途別'!AL43/1000,0))</f>
        <v>0</v>
      </c>
      <c r="AJ42" s="6">
        <f>IF('[1]底稿-用途別'!AM43=0,0,ROUNDUP('[1]底稿-用途別'!AM43/1000,0))</f>
        <v>0</v>
      </c>
      <c r="AK42" s="6">
        <f>IF('[1]底稿-用途別'!AN43=0,0,ROUNDUP('[1]底稿-用途別'!AN43/1000,0))</f>
        <v>0</v>
      </c>
      <c r="AL42" s="128">
        <f t="shared" si="8"/>
        <v>21661</v>
      </c>
      <c r="AM42" s="6">
        <f t="shared" si="9"/>
        <v>1</v>
      </c>
      <c r="AN42" s="6">
        <f t="shared" si="10"/>
        <v>0</v>
      </c>
      <c r="AO42" s="116">
        <f t="shared" si="11"/>
        <v>21662</v>
      </c>
      <c r="AP42" s="129"/>
      <c r="AQ42" s="130">
        <f>VLOOKUP(A42,'[1]113年度各學校賸餘數'!$A$2:$L$171,12,0)</f>
        <v>1643</v>
      </c>
      <c r="AR42" s="118">
        <f t="shared" si="12"/>
        <v>21661000</v>
      </c>
      <c r="AS42" s="118">
        <f t="shared" si="13"/>
        <v>61000</v>
      </c>
      <c r="AT42" s="118">
        <f t="shared" si="14"/>
        <v>21600000</v>
      </c>
    </row>
    <row r="43" spans="1:46" ht="18.399999999999999" customHeight="1" x14ac:dyDescent="0.25">
      <c r="A43" s="132" t="s">
        <v>498</v>
      </c>
      <c r="B43" s="132" t="s">
        <v>499</v>
      </c>
      <c r="C43" s="6">
        <f>IF('[1]底稿-用途別'!F44=0,"",ROUNDUP('[1]底稿-用途別'!F44/1000,0))</f>
        <v>21490</v>
      </c>
      <c r="D43" s="6" t="str">
        <f>IF('[1]底稿-用途別'!G44=0,"",ROUNDUP('[1]底稿-用途別'!G44/1000,0))</f>
        <v/>
      </c>
      <c r="E43" s="127">
        <f t="shared" si="7"/>
        <v>21490</v>
      </c>
      <c r="F43" s="56" t="str">
        <f>IF('[1]底稿-用途別'!I44=0,"",ROUNDUP('[1]底稿-用途別'!I44/1000,0))</f>
        <v/>
      </c>
      <c r="G43" s="6" t="str">
        <f>IF('[1]底稿-用途別'!J44=0,"",ROUNDUP('[1]底稿-用途別'!J44/1000,0))</f>
        <v/>
      </c>
      <c r="H43" s="6">
        <f>IF('[1]底稿-用途別'!K44=0,"",ROUNDUP('[1]底稿-用途別'!K44/1000,0))</f>
        <v>240</v>
      </c>
      <c r="I43" s="6">
        <f>IF('[1]底稿-用途別'!L44=0,"",ROUNDUP('[1]底稿-用途別'!L44/1000,0))</f>
        <v>44</v>
      </c>
      <c r="J43" s="6">
        <f>IF('[1]底稿-用途別'!M44=0,"",ROUNDUP('[1]底稿-用途別'!M44/1000,0))</f>
        <v>5</v>
      </c>
      <c r="K43" s="6">
        <f>IF('[1]底稿-用途別'!N44=0,"",ROUNDUP('[1]底稿-用途別'!N44/1000,0))</f>
        <v>9</v>
      </c>
      <c r="L43" s="6">
        <f>IF('[1]底稿-用途別'!O44=0,"",ROUNDUP('[1]底稿-用途別'!O44/1000,0))</f>
        <v>19</v>
      </c>
      <c r="M43" s="6">
        <f>IF('[1]底稿-用途別'!P44=0,"",ROUNDUP('[1]底稿-用途別'!P44/1000,0))</f>
        <v>18</v>
      </c>
      <c r="N43" s="6">
        <f>IF('[1]底稿-用途別'!Q44=0,"",ROUNDUP('[1]底稿-用途別'!Q44/1000,0))</f>
        <v>5</v>
      </c>
      <c r="O43" s="6" t="str">
        <f>IF('[1]底稿-用途別'!R44=0,"",ROUNDUP('[1]底稿-用途別'!R44/1000,0))</f>
        <v/>
      </c>
      <c r="P43" s="6">
        <f>IF('[1]底稿-用途別'!S44=0,"",ROUNDUP('[1]底稿-用途別'!S44/1000,0))</f>
        <v>2</v>
      </c>
      <c r="Q43" s="6" t="str">
        <f>IF('[1]底稿-用途別'!T44=0,"",ROUNDUP('[1]底稿-用途別'!T44/1000,0))</f>
        <v/>
      </c>
      <c r="R43" s="6">
        <f>IF('[1]底稿-用途別'!U44=0,"",ROUNDUP('[1]底稿-用途別'!U44/1000,0))</f>
        <v>165</v>
      </c>
      <c r="S43" s="6" t="str">
        <f>IF('[1]底稿-用途別'!V44=0,"",ROUNDUP('[1]底稿-用途別'!V44/1000,0))</f>
        <v/>
      </c>
      <c r="T43" s="6" t="str">
        <f>IF('[1]底稿-用途別'!W44=0,"",ROUNDUP('[1]底稿-用途別'!W44/1000,0))</f>
        <v/>
      </c>
      <c r="U43" s="6">
        <f>IF('[1]底稿-用途別'!X44=0,"",ROUNDUP('[1]底稿-用途別'!X44/1000,0))</f>
        <v>1</v>
      </c>
      <c r="V43" s="6" t="str">
        <f>IF('[1]底稿-用途別'!Y44=0,"",ROUNDUP('[1]底稿-用途別'!Y44/1000,0))</f>
        <v/>
      </c>
      <c r="W43" s="6" t="str">
        <f>IF('[1]底稿-用途別'!Z44=0,"",ROUNDUP('[1]底稿-用途別'!Z44/1000,0))</f>
        <v/>
      </c>
      <c r="X43" s="6" t="str">
        <f>IF('[1]底稿-用途別'!AA44=0,"",ROUNDUP('[1]底稿-用途別'!AA44/1000,0))</f>
        <v/>
      </c>
      <c r="Y43" s="6" t="str">
        <f>IF('[1]底稿-用途別'!AB44=0,"",ROUNDUP('[1]底稿-用途別'!AB44/1000,0))</f>
        <v/>
      </c>
      <c r="Z43" s="6">
        <f>IF('[1]底稿-用途別'!AC44=0,"",ROUNDUP('[1]底稿-用途別'!AC44/1000,0))</f>
        <v>80</v>
      </c>
      <c r="AA43" s="6">
        <f>IF('[1]底稿-用途別'!AD44=0,"",ROUNDUP('[1]底稿-用途別'!AD44/1000,0))</f>
        <v>10</v>
      </c>
      <c r="AB43" s="6">
        <f>IF('[1]底稿-用途別'!AE44=0,"",ROUNDUP('[1]底稿-用途別'!AE44/1000,0))</f>
        <v>3</v>
      </c>
      <c r="AC43" s="6">
        <f>IF('[1]底稿-用途別'!AF44=0,"",ROUNDUP('[1]底稿-用途別'!AF44/1000,0))</f>
        <v>102</v>
      </c>
      <c r="AD43" s="116">
        <f>IF('[1]底稿-用途別'!AG44=0,"",ROUNDUP('[1]底稿-用途別'!AG44/1000,0))</f>
        <v>59</v>
      </c>
      <c r="AE43" s="116">
        <f>IF('[1]底稿-用途別'!AH44=0,"",ROUNDUP('[1]底稿-用途別'!AH44/1000,0))</f>
        <v>8</v>
      </c>
      <c r="AF43" s="116">
        <f>IF('[1]底稿-用途別'!AI44=0,"",ROUNDUP('[1]底稿-用途別'!AI44/1000,0))</f>
        <v>120</v>
      </c>
      <c r="AG43" s="116">
        <f>IF('[1]底稿-用途別'!AJ44=0,"",ROUNDUP('[1]底稿-用途別'!AJ44/1000,0))</f>
        <v>25</v>
      </c>
      <c r="AH43" s="117">
        <f>IF('[1]底稿-用途別'!AK44=0,0,ROUNDUP('[1]底稿-用途別'!AK44/1000,0))</f>
        <v>5</v>
      </c>
      <c r="AI43" s="6">
        <f>IF('[1]底稿-用途別'!AL44=0,0,ROUNDUP('[1]底稿-用途別'!AL44/1000,0))</f>
        <v>0</v>
      </c>
      <c r="AJ43" s="6">
        <f>IF('[1]底稿-用途別'!AM44=0,0,ROUNDUP('[1]底稿-用途別'!AM44/1000,0))</f>
        <v>0</v>
      </c>
      <c r="AK43" s="6">
        <f>IF('[1]底稿-用途別'!AN44=0,0,ROUNDUP('[1]底稿-用途別'!AN44/1000,0))</f>
        <v>0</v>
      </c>
      <c r="AL43" s="128">
        <f t="shared" si="8"/>
        <v>22410</v>
      </c>
      <c r="AM43" s="6">
        <f t="shared" si="9"/>
        <v>593</v>
      </c>
      <c r="AN43" s="6">
        <f t="shared" si="10"/>
        <v>0</v>
      </c>
      <c r="AO43" s="116">
        <f t="shared" si="11"/>
        <v>23003</v>
      </c>
      <c r="AP43" s="129"/>
      <c r="AQ43" s="130">
        <f>VLOOKUP(A43,'[1]113年度各學校賸餘數'!$A$2:$L$171,12,0)</f>
        <v>593338</v>
      </c>
      <c r="AR43" s="118">
        <f t="shared" si="12"/>
        <v>22410000</v>
      </c>
      <c r="AS43" s="118">
        <f t="shared" si="13"/>
        <v>5000</v>
      </c>
      <c r="AT43" s="118">
        <f t="shared" si="14"/>
        <v>22405000</v>
      </c>
    </row>
    <row r="44" spans="1:46" ht="18.399999999999999" customHeight="1" x14ac:dyDescent="0.25">
      <c r="A44" s="132" t="s">
        <v>500</v>
      </c>
      <c r="B44" s="132" t="s">
        <v>501</v>
      </c>
      <c r="C44" s="6">
        <f>IF('[1]底稿-用途別'!F45=0,"",ROUNDUP('[1]底稿-用途別'!F45/1000,0))</f>
        <v>21243</v>
      </c>
      <c r="D44" s="6" t="str">
        <f>IF('[1]底稿-用途別'!G45=0,"",ROUNDUP('[1]底稿-用途別'!G45/1000,0))</f>
        <v/>
      </c>
      <c r="E44" s="127">
        <f t="shared" si="7"/>
        <v>21243</v>
      </c>
      <c r="F44" s="56" t="str">
        <f>IF('[1]底稿-用途別'!I45=0,"",ROUNDUP('[1]底稿-用途別'!I45/1000,0))</f>
        <v/>
      </c>
      <c r="G44" s="6">
        <f>IF('[1]底稿-用途別'!J45=0,"",ROUNDUP('[1]底稿-用途別'!J45/1000,0))</f>
        <v>6</v>
      </c>
      <c r="H44" s="6">
        <f>IF('[1]底稿-用途別'!K45=0,"",ROUNDUP('[1]底稿-用途別'!K45/1000,0))</f>
        <v>240</v>
      </c>
      <c r="I44" s="6">
        <f>IF('[1]底稿-用途別'!L45=0,"",ROUNDUP('[1]底稿-用途別'!L45/1000,0))</f>
        <v>44</v>
      </c>
      <c r="J44" s="6">
        <f>IF('[1]底稿-用途別'!M45=0,"",ROUNDUP('[1]底稿-用途別'!M45/1000,0))</f>
        <v>14</v>
      </c>
      <c r="K44" s="6">
        <f>IF('[1]底稿-用途別'!N45=0,"",ROUNDUP('[1]底稿-用途別'!N45/1000,0))</f>
        <v>27</v>
      </c>
      <c r="L44" s="6">
        <f>IF('[1]底稿-用途別'!O45=0,"",ROUNDUP('[1]底稿-用途別'!O45/1000,0))</f>
        <v>19</v>
      </c>
      <c r="M44" s="6">
        <f>IF('[1]底稿-用途別'!P45=0,"",ROUNDUP('[1]底稿-用途別'!P45/1000,0))</f>
        <v>18</v>
      </c>
      <c r="N44" s="6">
        <f>IF('[1]底稿-用途別'!Q45=0,"",ROUNDUP('[1]底稿-用途別'!Q45/1000,0))</f>
        <v>5</v>
      </c>
      <c r="O44" s="6" t="str">
        <f>IF('[1]底稿-用途別'!R45=0,"",ROUNDUP('[1]底稿-用途別'!R45/1000,0))</f>
        <v/>
      </c>
      <c r="P44" s="6">
        <f>IF('[1]底稿-用途別'!S45=0,"",ROUNDUP('[1]底稿-用途別'!S45/1000,0))</f>
        <v>4</v>
      </c>
      <c r="Q44" s="6" t="str">
        <f>IF('[1]底稿-用途別'!T45=0,"",ROUNDUP('[1]底稿-用途別'!T45/1000,0))</f>
        <v/>
      </c>
      <c r="R44" s="6">
        <f>IF('[1]底稿-用途別'!U45=0,"",ROUNDUP('[1]底稿-用途別'!U45/1000,0))</f>
        <v>165</v>
      </c>
      <c r="S44" s="6" t="str">
        <f>IF('[1]底稿-用途別'!V45=0,"",ROUNDUP('[1]底稿-用途別'!V45/1000,0))</f>
        <v/>
      </c>
      <c r="T44" s="6" t="str">
        <f>IF('[1]底稿-用途別'!W45=0,"",ROUNDUP('[1]底稿-用途別'!W45/1000,0))</f>
        <v/>
      </c>
      <c r="U44" s="6" t="str">
        <f>IF('[1]底稿-用途別'!X45=0,"",ROUNDUP('[1]底稿-用途別'!X45/1000,0))</f>
        <v/>
      </c>
      <c r="V44" s="6" t="str">
        <f>IF('[1]底稿-用途別'!Y45=0,"",ROUNDUP('[1]底稿-用途別'!Y45/1000,0))</f>
        <v/>
      </c>
      <c r="W44" s="6" t="str">
        <f>IF('[1]底稿-用途別'!Z45=0,"",ROUNDUP('[1]底稿-用途別'!Z45/1000,0))</f>
        <v/>
      </c>
      <c r="X44" s="6" t="str">
        <f>IF('[1]底稿-用途別'!AA45=0,"",ROUNDUP('[1]底稿-用途別'!AA45/1000,0))</f>
        <v/>
      </c>
      <c r="Y44" s="6" t="str">
        <f>IF('[1]底稿-用途別'!AB45=0,"",ROUNDUP('[1]底稿-用途別'!AB45/1000,0))</f>
        <v/>
      </c>
      <c r="Z44" s="6">
        <f>IF('[1]底稿-用途別'!AC45=0,"",ROUNDUP('[1]底稿-用途別'!AC45/1000,0))</f>
        <v>80</v>
      </c>
      <c r="AA44" s="6">
        <f>IF('[1]底稿-用途別'!AD45=0,"",ROUNDUP('[1]底稿-用途別'!AD45/1000,0))</f>
        <v>10</v>
      </c>
      <c r="AB44" s="6">
        <f>IF('[1]底稿-用途別'!AE45=0,"",ROUNDUP('[1]底稿-用途別'!AE45/1000,0))</f>
        <v>3</v>
      </c>
      <c r="AC44" s="6">
        <f>IF('[1]底稿-用途別'!AF45=0,"",ROUNDUP('[1]底稿-用途別'!AF45/1000,0))</f>
        <v>102</v>
      </c>
      <c r="AD44" s="116">
        <f>IF('[1]底稿-用途別'!AG45=0,"",ROUNDUP('[1]底稿-用途別'!AG45/1000,0))</f>
        <v>115</v>
      </c>
      <c r="AE44" s="116">
        <f>IF('[1]底稿-用途別'!AH45=0,"",ROUNDUP('[1]底稿-用途別'!AH45/1000,0))</f>
        <v>8</v>
      </c>
      <c r="AF44" s="116">
        <f>IF('[1]底稿-用途別'!AI45=0,"",ROUNDUP('[1]底稿-用途別'!AI45/1000,0))</f>
        <v>120</v>
      </c>
      <c r="AG44" s="116">
        <f>IF('[1]底稿-用途別'!AJ45=0,"",ROUNDUP('[1]底稿-用途別'!AJ45/1000,0))</f>
        <v>136</v>
      </c>
      <c r="AH44" s="117">
        <f>IF('[1]底稿-用途別'!AK45=0,0,ROUNDUP('[1]底稿-用途別'!AK45/1000,0))</f>
        <v>0</v>
      </c>
      <c r="AI44" s="6">
        <f>IF('[1]底稿-用途別'!AL45=0,0,ROUNDUP('[1]底稿-用途別'!AL45/1000,0))</f>
        <v>0</v>
      </c>
      <c r="AJ44" s="6">
        <f>IF('[1]底稿-用途別'!AM45=0,0,ROUNDUP('[1]底稿-用途別'!AM45/1000,0))</f>
        <v>0</v>
      </c>
      <c r="AK44" s="6">
        <f>IF('[1]底稿-用途別'!AN45=0,0,ROUNDUP('[1]底稿-用途別'!AN45/1000,0))</f>
        <v>0</v>
      </c>
      <c r="AL44" s="128">
        <f t="shared" si="8"/>
        <v>22359</v>
      </c>
      <c r="AM44" s="6">
        <f t="shared" si="9"/>
        <v>445</v>
      </c>
      <c r="AN44" s="6">
        <f t="shared" si="10"/>
        <v>0</v>
      </c>
      <c r="AO44" s="116">
        <f t="shared" si="11"/>
        <v>22804</v>
      </c>
      <c r="AP44" s="129"/>
      <c r="AQ44" s="130">
        <f>VLOOKUP(A44,'[1]113年度各學校賸餘數'!$A$2:$L$171,12,0)</f>
        <v>445760</v>
      </c>
      <c r="AR44" s="118">
        <f t="shared" si="12"/>
        <v>22359000</v>
      </c>
      <c r="AS44" s="118">
        <f t="shared" si="13"/>
        <v>0</v>
      </c>
      <c r="AT44" s="118">
        <f t="shared" si="14"/>
        <v>22359000</v>
      </c>
    </row>
    <row r="45" spans="1:46" ht="18.399999999999999" customHeight="1" x14ac:dyDescent="0.25">
      <c r="A45" s="132" t="s">
        <v>502</v>
      </c>
      <c r="B45" s="132" t="s">
        <v>503</v>
      </c>
      <c r="C45" s="6">
        <f>IF('[1]底稿-用途別'!F46=0,"",ROUNDUP('[1]底稿-用途別'!F46/1000,0))</f>
        <v>111959</v>
      </c>
      <c r="D45" s="6" t="str">
        <f>IF('[1]底稿-用途別'!G46=0,"",ROUNDUP('[1]底稿-用途別'!G46/1000,0))</f>
        <v/>
      </c>
      <c r="E45" s="127">
        <f t="shared" si="7"/>
        <v>111959</v>
      </c>
      <c r="F45" s="56" t="str">
        <f>IF('[1]底稿-用途別'!I46=0,"",ROUNDUP('[1]底稿-用途別'!I46/1000,0))</f>
        <v/>
      </c>
      <c r="G45" s="6">
        <f>IF('[1]底稿-用途別'!J46=0,"",ROUNDUP('[1]底稿-用途別'!J46/1000,0))</f>
        <v>24</v>
      </c>
      <c r="H45" s="6">
        <f>IF('[1]底稿-用途別'!K46=0,"",ROUNDUP('[1]底稿-用途別'!K46/1000,0))</f>
        <v>240</v>
      </c>
      <c r="I45" s="6">
        <f>IF('[1]底稿-用途別'!L46=0,"",ROUNDUP('[1]底稿-用途別'!L46/1000,0))</f>
        <v>267</v>
      </c>
      <c r="J45" s="6">
        <f>IF('[1]底稿-用途別'!M46=0,"",ROUNDUP('[1]底稿-用途別'!M46/1000,0))</f>
        <v>77</v>
      </c>
      <c r="K45" s="6">
        <f>IF('[1]底稿-用途別'!N46=0,"",ROUNDUP('[1]底稿-用途別'!N46/1000,0))</f>
        <v>153</v>
      </c>
      <c r="L45" s="6">
        <f>IF('[1]底稿-用途別'!O46=0,"",ROUNDUP('[1]底稿-用途別'!O46/1000,0))</f>
        <v>50</v>
      </c>
      <c r="M45" s="6">
        <f>IF('[1]底稿-用途別'!P46=0,"",ROUNDUP('[1]底稿-用途別'!P46/1000,0))</f>
        <v>30</v>
      </c>
      <c r="N45" s="6">
        <f>IF('[1]底稿-用途別'!Q46=0,"",ROUNDUP('[1]底稿-用途別'!Q46/1000,0))</f>
        <v>5</v>
      </c>
      <c r="O45" s="6" t="str">
        <f>IF('[1]底稿-用途別'!R46=0,"",ROUNDUP('[1]底稿-用途別'!R46/1000,0))</f>
        <v/>
      </c>
      <c r="P45" s="6">
        <f>IF('[1]底稿-用途別'!S46=0,"",ROUNDUP('[1]底稿-用途別'!S46/1000,0))</f>
        <v>21</v>
      </c>
      <c r="Q45" s="6" t="str">
        <f>IF('[1]底稿-用途別'!T46=0,"",ROUNDUP('[1]底稿-用途別'!T46/1000,0))</f>
        <v/>
      </c>
      <c r="R45" s="6">
        <f>IF('[1]底稿-用途別'!U46=0,"",ROUNDUP('[1]底稿-用途別'!U46/1000,0))</f>
        <v>165</v>
      </c>
      <c r="S45" s="6">
        <f>IF('[1]底稿-用途別'!V46=0,"",ROUNDUP('[1]底稿-用途別'!V46/1000,0))</f>
        <v>29</v>
      </c>
      <c r="T45" s="6" t="str">
        <f>IF('[1]底稿-用途別'!W46=0,"",ROUNDUP('[1]底稿-用途別'!W46/1000,0))</f>
        <v/>
      </c>
      <c r="U45" s="6">
        <f>IF('[1]底稿-用途別'!X46=0,"",ROUNDUP('[1]底稿-用途別'!X46/1000,0))</f>
        <v>2</v>
      </c>
      <c r="V45" s="6" t="str">
        <f>IF('[1]底稿-用途別'!Y46=0,"",ROUNDUP('[1]底稿-用途別'!Y46/1000,0))</f>
        <v/>
      </c>
      <c r="W45" s="6" t="str">
        <f>IF('[1]底稿-用途別'!Z46=0,"",ROUNDUP('[1]底稿-用途別'!Z46/1000,0))</f>
        <v/>
      </c>
      <c r="X45" s="6">
        <f>IF('[1]底稿-用途別'!AA46=0,"",ROUNDUP('[1]底稿-用途別'!AA46/1000,0))</f>
        <v>13</v>
      </c>
      <c r="Y45" s="6" t="str">
        <f>IF('[1]底稿-用途別'!AB46=0,"",ROUNDUP('[1]底稿-用途別'!AB46/1000,0))</f>
        <v/>
      </c>
      <c r="Z45" s="6">
        <f>IF('[1]底稿-用途別'!AC46=0,"",ROUNDUP('[1]底稿-用途別'!AC46/1000,0))</f>
        <v>200</v>
      </c>
      <c r="AA45" s="6">
        <f>IF('[1]底稿-用途別'!AD46=0,"",ROUNDUP('[1]底稿-用途別'!AD46/1000,0))</f>
        <v>10</v>
      </c>
      <c r="AB45" s="6">
        <f>IF('[1]底稿-用途別'!AE46=0,"",ROUNDUP('[1]底稿-用途別'!AE46/1000,0))</f>
        <v>3</v>
      </c>
      <c r="AC45" s="6">
        <f>IF('[1]底稿-用途別'!AF46=0,"",ROUNDUP('[1]底稿-用途別'!AF46/1000,0))</f>
        <v>493</v>
      </c>
      <c r="AD45" s="116">
        <f>IF('[1]底稿-用途別'!AG46=0,"",ROUNDUP('[1]底稿-用途別'!AG46/1000,0))</f>
        <v>349</v>
      </c>
      <c r="AE45" s="116">
        <f>IF('[1]底稿-用途別'!AH46=0,"",ROUNDUP('[1]底稿-用途別'!AH46/1000,0))</f>
        <v>16</v>
      </c>
      <c r="AF45" s="116">
        <f>IF('[1]底稿-用途別'!AI46=0,"",ROUNDUP('[1]底稿-用途別'!AI46/1000,0))</f>
        <v>800</v>
      </c>
      <c r="AG45" s="116">
        <f>IF('[1]底稿-用途別'!AJ46=0,"",ROUNDUP('[1]底稿-用途別'!AJ46/1000,0))</f>
        <v>154</v>
      </c>
      <c r="AH45" s="117">
        <f>IF('[1]底稿-用途別'!AK46=0,0,ROUNDUP('[1]底稿-用途別'!AK46/1000,0))</f>
        <v>100</v>
      </c>
      <c r="AI45" s="6">
        <f>IF('[1]底稿-用途別'!AL46=0,0,ROUNDUP('[1]底稿-用途別'!AL46/1000,0))</f>
        <v>0</v>
      </c>
      <c r="AJ45" s="6">
        <f>IF('[1]底稿-用途別'!AM46=0,0,ROUNDUP('[1]底稿-用途別'!AM46/1000,0))</f>
        <v>0</v>
      </c>
      <c r="AK45" s="6">
        <f>IF('[1]底稿-用途別'!AN46=0,0,ROUNDUP('[1]底稿-用途別'!AN46/1000,0))</f>
        <v>0</v>
      </c>
      <c r="AL45" s="128">
        <f t="shared" si="8"/>
        <v>115160</v>
      </c>
      <c r="AM45" s="6">
        <f t="shared" si="9"/>
        <v>1133</v>
      </c>
      <c r="AN45" s="6">
        <f t="shared" si="10"/>
        <v>0</v>
      </c>
      <c r="AO45" s="116">
        <f t="shared" si="11"/>
        <v>116293</v>
      </c>
      <c r="AP45" s="129"/>
      <c r="AQ45" s="130">
        <f>VLOOKUP(A45,'[1]113年度各學校賸餘數'!$A$2:$L$171,12,0)</f>
        <v>1133049</v>
      </c>
      <c r="AR45" s="118">
        <f t="shared" si="12"/>
        <v>115160000</v>
      </c>
      <c r="AS45" s="118">
        <f t="shared" si="13"/>
        <v>100000</v>
      </c>
      <c r="AT45" s="118">
        <f t="shared" si="14"/>
        <v>115060000</v>
      </c>
    </row>
    <row r="46" spans="1:46" ht="18.399999999999999" customHeight="1" x14ac:dyDescent="0.25">
      <c r="A46" s="132" t="s">
        <v>504</v>
      </c>
      <c r="B46" s="132" t="s">
        <v>505</v>
      </c>
      <c r="C46" s="6">
        <f>IF('[1]底稿-用途別'!F47=0,"",ROUNDUP('[1]底稿-用途別'!F47/1000,0))</f>
        <v>42314</v>
      </c>
      <c r="D46" s="6" t="str">
        <f>IF('[1]底稿-用途別'!G47=0,"",ROUNDUP('[1]底稿-用途別'!G47/1000,0))</f>
        <v/>
      </c>
      <c r="E46" s="127">
        <f t="shared" si="7"/>
        <v>42314</v>
      </c>
      <c r="F46" s="56" t="str">
        <f>IF('[1]底稿-用途別'!I47=0,"",ROUNDUP('[1]底稿-用途別'!I47/1000,0))</f>
        <v/>
      </c>
      <c r="G46" s="6">
        <f>IF('[1]底稿-用途別'!J47=0,"",ROUNDUP('[1]底稿-用途別'!J47/1000,0))</f>
        <v>12</v>
      </c>
      <c r="H46" s="6">
        <f>IF('[1]底稿-用途別'!K47=0,"",ROUNDUP('[1]底稿-用途別'!K47/1000,0))</f>
        <v>240</v>
      </c>
      <c r="I46" s="6">
        <f>IF('[1]底稿-用途別'!L47=0,"",ROUNDUP('[1]底稿-用途別'!L47/1000,0))</f>
        <v>94</v>
      </c>
      <c r="J46" s="6">
        <f>IF('[1]底稿-用途別'!M47=0,"",ROUNDUP('[1]底稿-用途別'!M47/1000,0))</f>
        <v>17</v>
      </c>
      <c r="K46" s="6">
        <f>IF('[1]底稿-用途別'!N47=0,"",ROUNDUP('[1]底稿-用途別'!N47/1000,0))</f>
        <v>33</v>
      </c>
      <c r="L46" s="6">
        <f>IF('[1]底稿-用途別'!O47=0,"",ROUNDUP('[1]底稿-用途別'!O47/1000,0))</f>
        <v>26</v>
      </c>
      <c r="M46" s="6">
        <f>IF('[1]底稿-用途別'!P47=0,"",ROUNDUP('[1]底稿-用途別'!P47/1000,0))</f>
        <v>21</v>
      </c>
      <c r="N46" s="6">
        <f>IF('[1]底稿-用途別'!Q47=0,"",ROUNDUP('[1]底稿-用途別'!Q47/1000,0))</f>
        <v>5</v>
      </c>
      <c r="O46" s="6" t="str">
        <f>IF('[1]底稿-用途別'!R47=0,"",ROUNDUP('[1]底稿-用途別'!R47/1000,0))</f>
        <v/>
      </c>
      <c r="P46" s="6">
        <f>IF('[1]底稿-用途別'!S47=0,"",ROUNDUP('[1]底稿-用途別'!S47/1000,0))</f>
        <v>5</v>
      </c>
      <c r="Q46" s="6" t="str">
        <f>IF('[1]底稿-用途別'!T47=0,"",ROUNDUP('[1]底稿-用途別'!T47/1000,0))</f>
        <v/>
      </c>
      <c r="R46" s="6">
        <f>IF('[1]底稿-用途別'!U47=0,"",ROUNDUP('[1]底稿-用途別'!U47/1000,0))</f>
        <v>165</v>
      </c>
      <c r="S46" s="6">
        <f>IF('[1]底稿-用途別'!V47=0,"",ROUNDUP('[1]底稿-用途別'!V47/1000,0))</f>
        <v>12</v>
      </c>
      <c r="T46" s="6" t="str">
        <f>IF('[1]底稿-用途別'!W47=0,"",ROUNDUP('[1]底稿-用途別'!W47/1000,0))</f>
        <v/>
      </c>
      <c r="U46" s="6">
        <f>IF('[1]底稿-用途別'!X47=0,"",ROUNDUP('[1]底稿-用途別'!X47/1000,0))</f>
        <v>1</v>
      </c>
      <c r="V46" s="6" t="str">
        <f>IF('[1]底稿-用途別'!Y47=0,"",ROUNDUP('[1]底稿-用途別'!Y47/1000,0))</f>
        <v/>
      </c>
      <c r="W46" s="6" t="str">
        <f>IF('[1]底稿-用途別'!Z47=0,"",ROUNDUP('[1]底稿-用途別'!Z47/1000,0))</f>
        <v/>
      </c>
      <c r="X46" s="6">
        <f>IF('[1]底稿-用途別'!AA47=0,"",ROUNDUP('[1]底稿-用途別'!AA47/1000,0))</f>
        <v>13</v>
      </c>
      <c r="Y46" s="6" t="str">
        <f>IF('[1]底稿-用途別'!AB47=0,"",ROUNDUP('[1]底稿-用途別'!AB47/1000,0))</f>
        <v/>
      </c>
      <c r="Z46" s="6">
        <f>IF('[1]底稿-用途別'!AC47=0,"",ROUNDUP('[1]底稿-用途別'!AC47/1000,0))</f>
        <v>120</v>
      </c>
      <c r="AA46" s="6">
        <f>IF('[1]底稿-用途別'!AD47=0,"",ROUNDUP('[1]底稿-用途別'!AD47/1000,0))</f>
        <v>10</v>
      </c>
      <c r="AB46" s="6">
        <f>IF('[1]底稿-用途別'!AE47=0,"",ROUNDUP('[1]底稿-用途別'!AE47/1000,0))</f>
        <v>3</v>
      </c>
      <c r="AC46" s="6">
        <f>IF('[1]底稿-用途別'!AF47=0,"",ROUNDUP('[1]底稿-用途別'!AF47/1000,0))</f>
        <v>170</v>
      </c>
      <c r="AD46" s="116">
        <f>IF('[1]底稿-用途別'!AG47=0,"",ROUNDUP('[1]底稿-用途別'!AG47/1000,0))</f>
        <v>135</v>
      </c>
      <c r="AE46" s="116">
        <f>IF('[1]底稿-用途別'!AH47=0,"",ROUNDUP('[1]底稿-用途別'!AH47/1000,0))</f>
        <v>11</v>
      </c>
      <c r="AF46" s="116">
        <f>IF('[1]底稿-用途別'!AI47=0,"",ROUNDUP('[1]底稿-用途別'!AI47/1000,0))</f>
        <v>275</v>
      </c>
      <c r="AG46" s="116">
        <f>IF('[1]底稿-用途別'!AJ47=0,"",ROUNDUP('[1]底稿-用途別'!AJ47/1000,0))</f>
        <v>110</v>
      </c>
      <c r="AH46" s="117">
        <f>IF('[1]底稿-用途別'!AK47=0,0,ROUNDUP('[1]底稿-用途別'!AK47/1000,0))</f>
        <v>0</v>
      </c>
      <c r="AI46" s="6">
        <f>IF('[1]底稿-用途別'!AL47=0,0,ROUNDUP('[1]底稿-用途別'!AL47/1000,0))</f>
        <v>0</v>
      </c>
      <c r="AJ46" s="6">
        <f>IF('[1]底稿-用途別'!AM47=0,0,ROUNDUP('[1]底稿-用途別'!AM47/1000,0))</f>
        <v>0</v>
      </c>
      <c r="AK46" s="6">
        <f>IF('[1]底稿-用途別'!AN47=0,0,ROUNDUP('[1]底稿-用途別'!AN47/1000,0))</f>
        <v>0</v>
      </c>
      <c r="AL46" s="128">
        <f t="shared" si="8"/>
        <v>43792</v>
      </c>
      <c r="AM46" s="6">
        <f t="shared" si="9"/>
        <v>266</v>
      </c>
      <c r="AN46" s="6">
        <f t="shared" si="10"/>
        <v>0</v>
      </c>
      <c r="AO46" s="116">
        <f t="shared" si="11"/>
        <v>44058</v>
      </c>
      <c r="AP46" s="129"/>
      <c r="AQ46" s="130">
        <f>VLOOKUP(A46,'[1]113年度各學校賸餘數'!$A$2:$L$171,12,0)</f>
        <v>266791</v>
      </c>
      <c r="AR46" s="118">
        <f t="shared" si="12"/>
        <v>43792000</v>
      </c>
      <c r="AS46" s="118">
        <f t="shared" si="13"/>
        <v>0</v>
      </c>
      <c r="AT46" s="118">
        <f t="shared" si="14"/>
        <v>43792000</v>
      </c>
    </row>
    <row r="47" spans="1:46" ht="18.399999999999999" customHeight="1" x14ac:dyDescent="0.25">
      <c r="A47" s="132" t="s">
        <v>506</v>
      </c>
      <c r="B47" s="132" t="s">
        <v>507</v>
      </c>
      <c r="C47" s="6">
        <f>IF('[1]底稿-用途別'!F48=0,"",ROUNDUP('[1]底稿-用途別'!F48/1000,0))</f>
        <v>23112</v>
      </c>
      <c r="D47" s="6" t="str">
        <f>IF('[1]底稿-用途別'!G48=0,"",ROUNDUP('[1]底稿-用途別'!G48/1000,0))</f>
        <v/>
      </c>
      <c r="E47" s="127">
        <f t="shared" si="7"/>
        <v>23112</v>
      </c>
      <c r="F47" s="56" t="str">
        <f>IF('[1]底稿-用途別'!I48=0,"",ROUNDUP('[1]底稿-用途別'!I48/1000,0))</f>
        <v/>
      </c>
      <c r="G47" s="6" t="str">
        <f>IF('[1]底稿-用途別'!J48=0,"",ROUNDUP('[1]底稿-用途別'!J48/1000,0))</f>
        <v/>
      </c>
      <c r="H47" s="6">
        <f>IF('[1]底稿-用途別'!K48=0,"",ROUNDUP('[1]底稿-用途別'!K48/1000,0))</f>
        <v>240</v>
      </c>
      <c r="I47" s="6">
        <f>IF('[1]底稿-用途別'!L48=0,"",ROUNDUP('[1]底稿-用途別'!L48/1000,0))</f>
        <v>51</v>
      </c>
      <c r="J47" s="6">
        <f>IF('[1]底稿-用途別'!M48=0,"",ROUNDUP('[1]底稿-用途別'!M48/1000,0))</f>
        <v>7</v>
      </c>
      <c r="K47" s="6">
        <f>IF('[1]底稿-用途別'!N48=0,"",ROUNDUP('[1]底稿-用途別'!N48/1000,0))</f>
        <v>14</v>
      </c>
      <c r="L47" s="6">
        <f>IF('[1]底稿-用途別'!O48=0,"",ROUNDUP('[1]底稿-用途別'!O48/1000,0))</f>
        <v>20</v>
      </c>
      <c r="M47" s="6">
        <f>IF('[1]底稿-用途別'!P48=0,"",ROUNDUP('[1]底稿-用途別'!P48/1000,0))</f>
        <v>18</v>
      </c>
      <c r="N47" s="6">
        <f>IF('[1]底稿-用途別'!Q48=0,"",ROUNDUP('[1]底稿-用途別'!Q48/1000,0))</f>
        <v>5</v>
      </c>
      <c r="O47" s="6" t="str">
        <f>IF('[1]底稿-用途別'!R48=0,"",ROUNDUP('[1]底稿-用途別'!R48/1000,0))</f>
        <v/>
      </c>
      <c r="P47" s="6">
        <f>IF('[1]底稿-用途別'!S48=0,"",ROUNDUP('[1]底稿-用途別'!S48/1000,0))</f>
        <v>3</v>
      </c>
      <c r="Q47" s="6" t="str">
        <f>IF('[1]底稿-用途別'!T48=0,"",ROUNDUP('[1]底稿-用途別'!T48/1000,0))</f>
        <v/>
      </c>
      <c r="R47" s="6">
        <f>IF('[1]底稿-用途別'!U48=0,"",ROUNDUP('[1]底稿-用途別'!U48/1000,0))</f>
        <v>165</v>
      </c>
      <c r="S47" s="6" t="str">
        <f>IF('[1]底稿-用途別'!V48=0,"",ROUNDUP('[1]底稿-用途別'!V48/1000,0))</f>
        <v/>
      </c>
      <c r="T47" s="6" t="str">
        <f>IF('[1]底稿-用途別'!W48=0,"",ROUNDUP('[1]底稿-用途別'!W48/1000,0))</f>
        <v/>
      </c>
      <c r="U47" s="6">
        <f>IF('[1]底稿-用途別'!X48=0,"",ROUNDUP('[1]底稿-用途別'!X48/1000,0))</f>
        <v>1</v>
      </c>
      <c r="V47" s="6" t="str">
        <f>IF('[1]底稿-用途別'!Y48=0,"",ROUNDUP('[1]底稿-用途別'!Y48/1000,0))</f>
        <v/>
      </c>
      <c r="W47" s="6" t="str">
        <f>IF('[1]底稿-用途別'!Z48=0,"",ROUNDUP('[1]底稿-用途別'!Z48/1000,0))</f>
        <v/>
      </c>
      <c r="X47" s="6">
        <f>IF('[1]底稿-用途別'!AA48=0,"",ROUNDUP('[1]底稿-用途別'!AA48/1000,0))</f>
        <v>10</v>
      </c>
      <c r="Y47" s="6" t="str">
        <f>IF('[1]底稿-用途別'!AB48=0,"",ROUNDUP('[1]底稿-用途別'!AB48/1000,0))</f>
        <v/>
      </c>
      <c r="Z47" s="6">
        <f>IF('[1]底稿-用途別'!AC48=0,"",ROUNDUP('[1]底稿-用途別'!AC48/1000,0))</f>
        <v>80</v>
      </c>
      <c r="AA47" s="6">
        <f>IF('[1]底稿-用途別'!AD48=0,"",ROUNDUP('[1]底稿-用途別'!AD48/1000,0))</f>
        <v>10</v>
      </c>
      <c r="AB47" s="6">
        <f>IF('[1]底稿-用途別'!AE48=0,"",ROUNDUP('[1]底稿-用途別'!AE48/1000,0))</f>
        <v>3</v>
      </c>
      <c r="AC47" s="6">
        <f>IF('[1]底稿-用途別'!AF48=0,"",ROUNDUP('[1]底稿-用途別'!AF48/1000,0))</f>
        <v>102</v>
      </c>
      <c r="AD47" s="116">
        <f>IF('[1]底稿-用途別'!AG48=0,"",ROUNDUP('[1]底稿-用途別'!AG48/1000,0))</f>
        <v>105</v>
      </c>
      <c r="AE47" s="116">
        <f>IF('[1]底稿-用途別'!AH48=0,"",ROUNDUP('[1]底稿-用途別'!AH48/1000,0))</f>
        <v>8</v>
      </c>
      <c r="AF47" s="116">
        <f>IF('[1]底稿-用途別'!AI48=0,"",ROUNDUP('[1]底稿-用途別'!AI48/1000,0))</f>
        <v>150</v>
      </c>
      <c r="AG47" s="116">
        <f>IF('[1]底稿-用途別'!AJ48=0,"",ROUNDUP('[1]底稿-用途別'!AJ48/1000,0))</f>
        <v>35</v>
      </c>
      <c r="AH47" s="117">
        <f>IF('[1]底稿-用途別'!AK48=0,0,ROUNDUP('[1]底稿-用途別'!AK48/1000,0))</f>
        <v>10</v>
      </c>
      <c r="AI47" s="6">
        <f>IF('[1]底稿-用途別'!AL48=0,0,ROUNDUP('[1]底稿-用途別'!AL48/1000,0))</f>
        <v>0</v>
      </c>
      <c r="AJ47" s="6">
        <f>IF('[1]底稿-用途別'!AM48=0,0,ROUNDUP('[1]底稿-用途別'!AM48/1000,0))</f>
        <v>0</v>
      </c>
      <c r="AK47" s="6">
        <f>IF('[1]底稿-用途別'!AN48=0,0,ROUNDUP('[1]底稿-用途別'!AN48/1000,0))</f>
        <v>0</v>
      </c>
      <c r="AL47" s="128">
        <f t="shared" si="8"/>
        <v>24149</v>
      </c>
      <c r="AM47" s="6">
        <f t="shared" si="9"/>
        <v>541</v>
      </c>
      <c r="AN47" s="6">
        <f t="shared" si="10"/>
        <v>0</v>
      </c>
      <c r="AO47" s="116">
        <f t="shared" si="11"/>
        <v>24690</v>
      </c>
      <c r="AP47" s="129"/>
      <c r="AQ47" s="130">
        <f>VLOOKUP(A47,'[1]113年度各學校賸餘數'!$A$2:$L$171,12,0)</f>
        <v>541652</v>
      </c>
      <c r="AR47" s="118">
        <f t="shared" si="12"/>
        <v>24149000</v>
      </c>
      <c r="AS47" s="118">
        <f t="shared" si="13"/>
        <v>10000</v>
      </c>
      <c r="AT47" s="118">
        <f t="shared" si="14"/>
        <v>24139000</v>
      </c>
    </row>
    <row r="48" spans="1:46" ht="18.399999999999999" customHeight="1" x14ac:dyDescent="0.25">
      <c r="A48" s="132" t="s">
        <v>508</v>
      </c>
      <c r="B48" s="132" t="s">
        <v>509</v>
      </c>
      <c r="C48" s="6">
        <f>IF('[1]底稿-用途別'!F49=0,"",ROUNDUP('[1]底稿-用途別'!F49/1000,0))</f>
        <v>33035</v>
      </c>
      <c r="D48" s="6" t="str">
        <f>IF('[1]底稿-用途別'!G49=0,"",ROUNDUP('[1]底稿-用途別'!G49/1000,0))</f>
        <v/>
      </c>
      <c r="E48" s="127">
        <f t="shared" si="7"/>
        <v>33035</v>
      </c>
      <c r="F48" s="56" t="str">
        <f>IF('[1]底稿-用途別'!I49=0,"",ROUNDUP('[1]底稿-用途別'!I49/1000,0))</f>
        <v/>
      </c>
      <c r="G48" s="6">
        <f>IF('[1]底稿-用途別'!J49=0,"",ROUNDUP('[1]底稿-用途別'!J49/1000,0))</f>
        <v>6</v>
      </c>
      <c r="H48" s="6">
        <f>IF('[1]底稿-用途別'!K49=0,"",ROUNDUP('[1]底稿-用途別'!K49/1000,0))</f>
        <v>240</v>
      </c>
      <c r="I48" s="6">
        <f>IF('[1]底稿-用途別'!L49=0,"",ROUNDUP('[1]底稿-用途別'!L49/1000,0))</f>
        <v>72</v>
      </c>
      <c r="J48" s="6">
        <f>IF('[1]底稿-用途別'!M49=0,"",ROUNDUP('[1]底稿-用途別'!M49/1000,0))</f>
        <v>10</v>
      </c>
      <c r="K48" s="6">
        <f>IF('[1]底稿-用途別'!N49=0,"",ROUNDUP('[1]底稿-用途別'!N49/1000,0))</f>
        <v>20</v>
      </c>
      <c r="L48" s="6">
        <f>IF('[1]底稿-用途別'!O49=0,"",ROUNDUP('[1]底稿-用途別'!O49/1000,0))</f>
        <v>23</v>
      </c>
      <c r="M48" s="6">
        <f>IF('[1]底稿-用途別'!P49=0,"",ROUNDUP('[1]底稿-用途別'!P49/1000,0))</f>
        <v>19</v>
      </c>
      <c r="N48" s="6">
        <f>IF('[1]底稿-用途別'!Q49=0,"",ROUNDUP('[1]底稿-用途別'!Q49/1000,0))</f>
        <v>5</v>
      </c>
      <c r="O48" s="6" t="str">
        <f>IF('[1]底稿-用途別'!R49=0,"",ROUNDUP('[1]底稿-用途別'!R49/1000,0))</f>
        <v/>
      </c>
      <c r="P48" s="6">
        <f>IF('[1]底稿-用途別'!S49=0,"",ROUNDUP('[1]底稿-用途別'!S49/1000,0))</f>
        <v>4</v>
      </c>
      <c r="Q48" s="6" t="str">
        <f>IF('[1]底稿-用途別'!T49=0,"",ROUNDUP('[1]底稿-用途別'!T49/1000,0))</f>
        <v/>
      </c>
      <c r="R48" s="6">
        <f>IF('[1]底稿-用途別'!U49=0,"",ROUNDUP('[1]底稿-用途別'!U49/1000,0))</f>
        <v>165</v>
      </c>
      <c r="S48" s="6">
        <f>IF('[1]底稿-用途別'!V49=0,"",ROUNDUP('[1]底稿-用途別'!V49/1000,0))</f>
        <v>6</v>
      </c>
      <c r="T48" s="6" t="str">
        <f>IF('[1]底稿-用途別'!W49=0,"",ROUNDUP('[1]底稿-用途別'!W49/1000,0))</f>
        <v/>
      </c>
      <c r="U48" s="6">
        <f>IF('[1]底稿-用途別'!X49=0,"",ROUNDUP('[1]底稿-用途別'!X49/1000,0))</f>
        <v>2</v>
      </c>
      <c r="V48" s="6" t="str">
        <f>IF('[1]底稿-用途別'!Y49=0,"",ROUNDUP('[1]底稿-用途別'!Y49/1000,0))</f>
        <v/>
      </c>
      <c r="W48" s="6" t="str">
        <f>IF('[1]底稿-用途別'!Z49=0,"",ROUNDUP('[1]底稿-用途別'!Z49/1000,0))</f>
        <v/>
      </c>
      <c r="X48" s="6">
        <f>IF('[1]底稿-用途別'!AA49=0,"",ROUNDUP('[1]底稿-用途別'!AA49/1000,0))</f>
        <v>10</v>
      </c>
      <c r="Y48" s="6" t="str">
        <f>IF('[1]底稿-用途別'!AB49=0,"",ROUNDUP('[1]底稿-用途別'!AB49/1000,0))</f>
        <v/>
      </c>
      <c r="Z48" s="6">
        <f>IF('[1]底稿-用途別'!AC49=0,"",ROUNDUP('[1]底稿-用途別'!AC49/1000,0))</f>
        <v>80</v>
      </c>
      <c r="AA48" s="6">
        <f>IF('[1]底稿-用途別'!AD49=0,"",ROUNDUP('[1]底稿-用途別'!AD49/1000,0))</f>
        <v>10</v>
      </c>
      <c r="AB48" s="6">
        <f>IF('[1]底稿-用途別'!AE49=0,"",ROUNDUP('[1]底稿-用途別'!AE49/1000,0))</f>
        <v>3</v>
      </c>
      <c r="AC48" s="6">
        <f>IF('[1]底稿-用途別'!AF49=0,"",ROUNDUP('[1]底稿-用途別'!AF49/1000,0))</f>
        <v>119</v>
      </c>
      <c r="AD48" s="116">
        <f>IF('[1]底稿-用途別'!AG49=0,"",ROUNDUP('[1]底稿-用途別'!AG49/1000,0))</f>
        <v>109</v>
      </c>
      <c r="AE48" s="116">
        <f>IF('[1]底稿-用途別'!AH49=0,"",ROUNDUP('[1]底稿-用途別'!AH49/1000,0))</f>
        <v>8</v>
      </c>
      <c r="AF48" s="116">
        <f>IF('[1]底稿-用途別'!AI49=0,"",ROUNDUP('[1]底稿-用途別'!AI49/1000,0))</f>
        <v>180</v>
      </c>
      <c r="AG48" s="116">
        <f>IF('[1]底稿-用途別'!AJ49=0,"",ROUNDUP('[1]底稿-用途別'!AJ49/1000,0))</f>
        <v>62</v>
      </c>
      <c r="AH48" s="117">
        <f>IF('[1]底稿-用途別'!AK49=0,0,ROUNDUP('[1]底稿-用途別'!AK49/1000,0))</f>
        <v>10</v>
      </c>
      <c r="AI48" s="6">
        <f>IF('[1]底稿-用途別'!AL49=0,0,ROUNDUP('[1]底稿-用途別'!AL49/1000,0))</f>
        <v>0</v>
      </c>
      <c r="AJ48" s="6">
        <f>IF('[1]底稿-用途別'!AM49=0,0,ROUNDUP('[1]底稿-用途別'!AM49/1000,0))</f>
        <v>10</v>
      </c>
      <c r="AK48" s="6">
        <f>IF('[1]底稿-用途別'!AN49=0,0,ROUNDUP('[1]底稿-用途別'!AN49/1000,0))</f>
        <v>0</v>
      </c>
      <c r="AL48" s="128">
        <f t="shared" si="8"/>
        <v>34208</v>
      </c>
      <c r="AM48" s="6">
        <f t="shared" si="9"/>
        <v>525</v>
      </c>
      <c r="AN48" s="6">
        <f t="shared" si="10"/>
        <v>0</v>
      </c>
      <c r="AO48" s="116">
        <f t="shared" si="11"/>
        <v>34733</v>
      </c>
      <c r="AP48" s="129"/>
      <c r="AQ48" s="130">
        <f>VLOOKUP(A48,'[1]113年度各學校賸餘數'!$A$2:$L$171,12,0)</f>
        <v>525333</v>
      </c>
      <c r="AR48" s="118">
        <f t="shared" si="12"/>
        <v>34208000</v>
      </c>
      <c r="AS48" s="118">
        <f t="shared" si="13"/>
        <v>20000</v>
      </c>
      <c r="AT48" s="118">
        <f t="shared" si="14"/>
        <v>34188000</v>
      </c>
    </row>
    <row r="49" spans="1:46" ht="18.399999999999999" customHeight="1" x14ac:dyDescent="0.25">
      <c r="A49" s="132" t="s">
        <v>510</v>
      </c>
      <c r="B49" s="132" t="s">
        <v>511</v>
      </c>
      <c r="C49" s="6">
        <f>IF('[1]底稿-用途別'!F50=0,"",ROUNDUP('[1]底稿-用途別'!F50/1000,0))</f>
        <v>55095</v>
      </c>
      <c r="D49" s="6" t="str">
        <f>IF('[1]底稿-用途別'!G50=0,"",ROUNDUP('[1]底稿-用途別'!G50/1000,0))</f>
        <v/>
      </c>
      <c r="E49" s="127">
        <f t="shared" si="7"/>
        <v>55095</v>
      </c>
      <c r="F49" s="56" t="str">
        <f>IF('[1]底稿-用途別'!I50=0,"",ROUNDUP('[1]底稿-用途別'!I50/1000,0))</f>
        <v/>
      </c>
      <c r="G49" s="6">
        <f>IF('[1]底稿-用途別'!J50=0,"",ROUNDUP('[1]底稿-用途別'!J50/1000,0))</f>
        <v>6</v>
      </c>
      <c r="H49" s="6">
        <f>IF('[1]底稿-用途別'!K50=0,"",ROUNDUP('[1]底稿-用途別'!K50/1000,0))</f>
        <v>240</v>
      </c>
      <c r="I49" s="6">
        <f>IF('[1]底稿-用途別'!L50=0,"",ROUNDUP('[1]底稿-用途別'!L50/1000,0))</f>
        <v>130</v>
      </c>
      <c r="J49" s="6">
        <f>IF('[1]底稿-用途別'!M50=0,"",ROUNDUP('[1]底稿-用途別'!M50/1000,0))</f>
        <v>34</v>
      </c>
      <c r="K49" s="6">
        <f>IF('[1]底稿-用途別'!N50=0,"",ROUNDUP('[1]底稿-用途別'!N50/1000,0))</f>
        <v>67</v>
      </c>
      <c r="L49" s="6">
        <f>IF('[1]底稿-用途別'!O50=0,"",ROUNDUP('[1]底稿-用途別'!O50/1000,0))</f>
        <v>31</v>
      </c>
      <c r="M49" s="6">
        <f>IF('[1]底稿-用途別'!P50=0,"",ROUNDUP('[1]底稿-用途別'!P50/1000,0))</f>
        <v>23</v>
      </c>
      <c r="N49" s="6">
        <f>IF('[1]底稿-用途別'!Q50=0,"",ROUNDUP('[1]底稿-用途別'!Q50/1000,0))</f>
        <v>5</v>
      </c>
      <c r="O49" s="6" t="str">
        <f>IF('[1]底稿-用途別'!R50=0,"",ROUNDUP('[1]底稿-用途別'!R50/1000,0))</f>
        <v/>
      </c>
      <c r="P49" s="6">
        <f>IF('[1]底稿-用途別'!S50=0,"",ROUNDUP('[1]底稿-用途別'!S50/1000,0))</f>
        <v>9</v>
      </c>
      <c r="Q49" s="6" t="str">
        <f>IF('[1]底稿-用途別'!T50=0,"",ROUNDUP('[1]底稿-用途別'!T50/1000,0))</f>
        <v/>
      </c>
      <c r="R49" s="6">
        <f>IF('[1]底稿-用途別'!U50=0,"",ROUNDUP('[1]底稿-用途別'!U50/1000,0))</f>
        <v>165</v>
      </c>
      <c r="S49" s="6">
        <f>IF('[1]底稿-用途別'!V50=0,"",ROUNDUP('[1]底稿-用途別'!V50/1000,0))</f>
        <v>23</v>
      </c>
      <c r="T49" s="6" t="str">
        <f>IF('[1]底稿-用途別'!W50=0,"",ROUNDUP('[1]底稿-用途別'!W50/1000,0))</f>
        <v/>
      </c>
      <c r="U49" s="6">
        <f>IF('[1]底稿-用途別'!X50=0,"",ROUNDUP('[1]底稿-用途別'!X50/1000,0))</f>
        <v>2</v>
      </c>
      <c r="V49" s="6" t="str">
        <f>IF('[1]底稿-用途別'!Y50=0,"",ROUNDUP('[1]底稿-用途別'!Y50/1000,0))</f>
        <v/>
      </c>
      <c r="W49" s="6" t="str">
        <f>IF('[1]底稿-用途別'!Z50=0,"",ROUNDUP('[1]底稿-用途別'!Z50/1000,0))</f>
        <v/>
      </c>
      <c r="X49" s="6">
        <f>IF('[1]底稿-用途別'!AA50=0,"",ROUNDUP('[1]底稿-用途別'!AA50/1000,0))</f>
        <v>10</v>
      </c>
      <c r="Y49" s="6" t="str">
        <f>IF('[1]底稿-用途別'!AB50=0,"",ROUNDUP('[1]底稿-用途別'!AB50/1000,0))</f>
        <v/>
      </c>
      <c r="Z49" s="6">
        <f>IF('[1]底稿-用途別'!AC50=0,"",ROUNDUP('[1]底稿-用途別'!AC50/1000,0))</f>
        <v>120</v>
      </c>
      <c r="AA49" s="6">
        <f>IF('[1]底稿-用途別'!AD50=0,"",ROUNDUP('[1]底稿-用途別'!AD50/1000,0))</f>
        <v>10</v>
      </c>
      <c r="AB49" s="6">
        <f>IF('[1]底稿-用途別'!AE50=0,"",ROUNDUP('[1]底稿-用途別'!AE50/1000,0))</f>
        <v>3</v>
      </c>
      <c r="AC49" s="6">
        <f>IF('[1]底稿-用途別'!AF50=0,"",ROUNDUP('[1]底稿-用途別'!AF50/1000,0))</f>
        <v>272</v>
      </c>
      <c r="AD49" s="116">
        <f>IF('[1]底稿-用途別'!AG50=0,"",ROUNDUP('[1]底稿-用途別'!AG50/1000,0))</f>
        <v>185</v>
      </c>
      <c r="AE49" s="116">
        <f>IF('[1]底稿-用途別'!AH50=0,"",ROUNDUP('[1]底稿-用途別'!AH50/1000,0))</f>
        <v>8</v>
      </c>
      <c r="AF49" s="116">
        <f>IF('[1]底稿-用途別'!AI50=0,"",ROUNDUP('[1]底稿-用途別'!AI50/1000,0))</f>
        <v>450</v>
      </c>
      <c r="AG49" s="116">
        <f>IF('[1]底稿-用途別'!AJ50=0,"",ROUNDUP('[1]底稿-用途別'!AJ50/1000,0))</f>
        <v>188</v>
      </c>
      <c r="AH49" s="117">
        <f>IF('[1]底稿-用途別'!AK50=0,0,ROUNDUP('[1]底稿-用途別'!AK50/1000,0))</f>
        <v>50</v>
      </c>
      <c r="AI49" s="6">
        <f>IF('[1]底稿-用途別'!AL50=0,0,ROUNDUP('[1]底稿-用途別'!AL50/1000,0))</f>
        <v>0</v>
      </c>
      <c r="AJ49" s="6">
        <f>IF('[1]底稿-用途別'!AM50=0,0,ROUNDUP('[1]底稿-用途別'!AM50/1000,0))</f>
        <v>0</v>
      </c>
      <c r="AK49" s="6">
        <f>IF('[1]底稿-用途別'!AN50=0,0,ROUNDUP('[1]底稿-用途別'!AN50/1000,0))</f>
        <v>0</v>
      </c>
      <c r="AL49" s="128">
        <f t="shared" si="8"/>
        <v>57126</v>
      </c>
      <c r="AM49" s="6">
        <f t="shared" si="9"/>
        <v>750</v>
      </c>
      <c r="AN49" s="6">
        <f t="shared" si="10"/>
        <v>0</v>
      </c>
      <c r="AO49" s="116">
        <f t="shared" si="11"/>
        <v>57876</v>
      </c>
      <c r="AP49" s="129"/>
      <c r="AQ49" s="130">
        <f>VLOOKUP(A49,'[1]113年度各學校賸餘數'!$A$2:$L$171,12,0)</f>
        <v>750775</v>
      </c>
      <c r="AR49" s="118">
        <f t="shared" si="12"/>
        <v>57126000</v>
      </c>
      <c r="AS49" s="118">
        <f t="shared" si="13"/>
        <v>50000</v>
      </c>
      <c r="AT49" s="118">
        <f t="shared" si="14"/>
        <v>57076000</v>
      </c>
    </row>
    <row r="50" spans="1:46" ht="18.399999999999999" customHeight="1" x14ac:dyDescent="0.25">
      <c r="A50" s="132" t="s">
        <v>512</v>
      </c>
      <c r="B50" s="132" t="s">
        <v>513</v>
      </c>
      <c r="C50" s="6">
        <f>IF('[1]底稿-用途別'!F51=0,"",ROUNDUP('[1]底稿-用途別'!F51/1000,0))</f>
        <v>46329</v>
      </c>
      <c r="D50" s="6" t="str">
        <f>IF('[1]底稿-用途別'!G51=0,"",ROUNDUP('[1]底稿-用途別'!G51/1000,0))</f>
        <v/>
      </c>
      <c r="E50" s="127">
        <f t="shared" si="7"/>
        <v>46329</v>
      </c>
      <c r="F50" s="56" t="str">
        <f>IF('[1]底稿-用途別'!I51=0,"",ROUNDUP('[1]底稿-用途別'!I51/1000,0))</f>
        <v/>
      </c>
      <c r="G50" s="6">
        <f>IF('[1]底稿-用途別'!J51=0,"",ROUNDUP('[1]底稿-用途別'!J51/1000,0))</f>
        <v>12</v>
      </c>
      <c r="H50" s="6">
        <f>IF('[1]底稿-用途別'!K51=0,"",ROUNDUP('[1]底稿-用途別'!K51/1000,0))</f>
        <v>240</v>
      </c>
      <c r="I50" s="6">
        <f>IF('[1]底稿-用途別'!L51=0,"",ROUNDUP('[1]底稿-用途別'!L51/1000,0))</f>
        <v>108</v>
      </c>
      <c r="J50" s="6">
        <f>IF('[1]底稿-用途別'!M51=0,"",ROUNDUP('[1]底稿-用途別'!M51/1000,0))</f>
        <v>35</v>
      </c>
      <c r="K50" s="6">
        <f>IF('[1]底稿-用途別'!N51=0,"",ROUNDUP('[1]底稿-用途別'!N51/1000,0))</f>
        <v>70</v>
      </c>
      <c r="L50" s="6">
        <f>IF('[1]底稿-用途別'!O51=0,"",ROUNDUP('[1]底稿-用途別'!O51/1000,0))</f>
        <v>28</v>
      </c>
      <c r="M50" s="6">
        <f>IF('[1]底稿-用途別'!P51=0,"",ROUNDUP('[1]底稿-用途別'!P51/1000,0))</f>
        <v>21</v>
      </c>
      <c r="N50" s="6">
        <f>IF('[1]底稿-用途別'!Q51=0,"",ROUNDUP('[1]底稿-用途別'!Q51/1000,0))</f>
        <v>5</v>
      </c>
      <c r="O50" s="6" t="str">
        <f>IF('[1]底稿-用途別'!R51=0,"",ROUNDUP('[1]底稿-用途別'!R51/1000,0))</f>
        <v/>
      </c>
      <c r="P50" s="6">
        <f>IF('[1]底稿-用途別'!S51=0,"",ROUNDUP('[1]底稿-用途別'!S51/1000,0))</f>
        <v>10</v>
      </c>
      <c r="Q50" s="6" t="str">
        <f>IF('[1]底稿-用途別'!T51=0,"",ROUNDUP('[1]底稿-用途別'!T51/1000,0))</f>
        <v/>
      </c>
      <c r="R50" s="6">
        <f>IF('[1]底稿-用途別'!U51=0,"",ROUNDUP('[1]底稿-用途別'!U51/1000,0))</f>
        <v>165</v>
      </c>
      <c r="S50" s="6" t="str">
        <f>IF('[1]底稿-用途別'!V51=0,"",ROUNDUP('[1]底稿-用途別'!V51/1000,0))</f>
        <v/>
      </c>
      <c r="T50" s="6" t="str">
        <f>IF('[1]底稿-用途別'!W51=0,"",ROUNDUP('[1]底稿-用途別'!W51/1000,0))</f>
        <v/>
      </c>
      <c r="U50" s="6">
        <f>IF('[1]底稿-用途別'!X51=0,"",ROUNDUP('[1]底稿-用途別'!X51/1000,0))</f>
        <v>2</v>
      </c>
      <c r="V50" s="6" t="str">
        <f>IF('[1]底稿-用途別'!Y51=0,"",ROUNDUP('[1]底稿-用途別'!Y51/1000,0))</f>
        <v/>
      </c>
      <c r="W50" s="6" t="str">
        <f>IF('[1]底稿-用途別'!Z51=0,"",ROUNDUP('[1]底稿-用途別'!Z51/1000,0))</f>
        <v/>
      </c>
      <c r="X50" s="6">
        <f>IF('[1]底稿-用途別'!AA51=0,"",ROUNDUP('[1]底稿-用途別'!AA51/1000,0))</f>
        <v>10</v>
      </c>
      <c r="Y50" s="6" t="str">
        <f>IF('[1]底稿-用途別'!AB51=0,"",ROUNDUP('[1]底稿-用途別'!AB51/1000,0))</f>
        <v/>
      </c>
      <c r="Z50" s="6">
        <f>IF('[1]底稿-用途別'!AC51=0,"",ROUNDUP('[1]底稿-用途別'!AC51/1000,0))</f>
        <v>120</v>
      </c>
      <c r="AA50" s="6">
        <f>IF('[1]底稿-用途別'!AD51=0,"",ROUNDUP('[1]底稿-用途別'!AD51/1000,0))</f>
        <v>10</v>
      </c>
      <c r="AB50" s="6">
        <f>IF('[1]底稿-用途別'!AE51=0,"",ROUNDUP('[1]底稿-用途別'!AE51/1000,0))</f>
        <v>3</v>
      </c>
      <c r="AC50" s="6">
        <f>IF('[1]底稿-用途別'!AF51=0,"",ROUNDUP('[1]底稿-用途別'!AF51/1000,0))</f>
        <v>238</v>
      </c>
      <c r="AD50" s="116">
        <f>IF('[1]底稿-用途別'!AG51=0,"",ROUNDUP('[1]底稿-用途別'!AG51/1000,0))</f>
        <v>185</v>
      </c>
      <c r="AE50" s="116">
        <f>IF('[1]底稿-用途別'!AH51=0,"",ROUNDUP('[1]底稿-用途別'!AH51/1000,0))</f>
        <v>8</v>
      </c>
      <c r="AF50" s="116">
        <f>IF('[1]底稿-用途別'!AI51=0,"",ROUNDUP('[1]底稿-用途別'!AI51/1000,0))</f>
        <v>375</v>
      </c>
      <c r="AG50" s="116">
        <f>IF('[1]底稿-用途別'!AJ51=0,"",ROUNDUP('[1]底稿-用途別'!AJ51/1000,0))</f>
        <v>81</v>
      </c>
      <c r="AH50" s="117">
        <f>IF('[1]底稿-用途別'!AK51=0,0,ROUNDUP('[1]底稿-用途別'!AK51/1000,0))</f>
        <v>5</v>
      </c>
      <c r="AI50" s="6">
        <f>IF('[1]底稿-用途別'!AL51=0,0,ROUNDUP('[1]底稿-用途別'!AL51/1000,0))</f>
        <v>0</v>
      </c>
      <c r="AJ50" s="6">
        <f>IF('[1]底稿-用途別'!AM51=0,0,ROUNDUP('[1]底稿-用途別'!AM51/1000,0))</f>
        <v>0</v>
      </c>
      <c r="AK50" s="6">
        <f>IF('[1]底稿-用途別'!AN51=0,0,ROUNDUP('[1]底稿-用途別'!AN51/1000,0))</f>
        <v>0</v>
      </c>
      <c r="AL50" s="128">
        <f t="shared" si="8"/>
        <v>48060</v>
      </c>
      <c r="AM50" s="6">
        <f t="shared" si="9"/>
        <v>752</v>
      </c>
      <c r="AN50" s="6">
        <f t="shared" si="10"/>
        <v>0</v>
      </c>
      <c r="AO50" s="116">
        <f t="shared" si="11"/>
        <v>48812</v>
      </c>
      <c r="AP50" s="129"/>
      <c r="AQ50" s="130">
        <f>VLOOKUP(A50,'[1]113年度各學校賸餘數'!$A$2:$L$171,12,0)</f>
        <v>752714</v>
      </c>
      <c r="AR50" s="118">
        <f t="shared" si="12"/>
        <v>48060000</v>
      </c>
      <c r="AS50" s="118">
        <f t="shared" si="13"/>
        <v>5000</v>
      </c>
      <c r="AT50" s="118">
        <f t="shared" si="14"/>
        <v>48055000</v>
      </c>
    </row>
    <row r="51" spans="1:46" ht="18.399999999999999" customHeight="1" x14ac:dyDescent="0.25">
      <c r="A51" s="132" t="s">
        <v>514</v>
      </c>
      <c r="B51" s="132" t="s">
        <v>515</v>
      </c>
      <c r="C51" s="6">
        <f>IF('[1]底稿-用途別'!F52=0,"",ROUNDUP('[1]底稿-用途別'!F52/1000,0))</f>
        <v>25895</v>
      </c>
      <c r="D51" s="6" t="str">
        <f>IF('[1]底稿-用途別'!G52=0,"",ROUNDUP('[1]底稿-用途別'!G52/1000,0))</f>
        <v/>
      </c>
      <c r="E51" s="127">
        <f t="shared" si="7"/>
        <v>25895</v>
      </c>
      <c r="F51" s="56" t="str">
        <f>IF('[1]底稿-用途別'!I52=0,"",ROUNDUP('[1]底稿-用途別'!I52/1000,0))</f>
        <v/>
      </c>
      <c r="G51" s="6">
        <f>IF('[1]底稿-用途別'!J52=0,"",ROUNDUP('[1]底稿-用途別'!J52/1000,0))</f>
        <v>12</v>
      </c>
      <c r="H51" s="6">
        <f>IF('[1]底稿-用途別'!K52=0,"",ROUNDUP('[1]底稿-用途別'!K52/1000,0))</f>
        <v>240</v>
      </c>
      <c r="I51" s="6">
        <f>IF('[1]底稿-用途別'!L52=0,"",ROUNDUP('[1]底稿-用途別'!L52/1000,0))</f>
        <v>58</v>
      </c>
      <c r="J51" s="6">
        <f>IF('[1]底稿-用途別'!M52=0,"",ROUNDUP('[1]底稿-用途別'!M52/1000,0))</f>
        <v>7</v>
      </c>
      <c r="K51" s="6">
        <f>IF('[1]底稿-用途別'!N52=0,"",ROUNDUP('[1]底稿-用途別'!N52/1000,0))</f>
        <v>14</v>
      </c>
      <c r="L51" s="6">
        <f>IF('[1]底稿-用途別'!O52=0,"",ROUNDUP('[1]底稿-用途別'!O52/1000,0))</f>
        <v>21</v>
      </c>
      <c r="M51" s="6">
        <f>IF('[1]底稿-用途別'!P52=0,"",ROUNDUP('[1]底稿-用途別'!P52/1000,0))</f>
        <v>19</v>
      </c>
      <c r="N51" s="6">
        <f>IF('[1]底稿-用途別'!Q52=0,"",ROUNDUP('[1]底稿-用途別'!Q52/1000,0))</f>
        <v>5</v>
      </c>
      <c r="O51" s="6" t="str">
        <f>IF('[1]底稿-用途別'!R52=0,"",ROUNDUP('[1]底稿-用途別'!R52/1000,0))</f>
        <v/>
      </c>
      <c r="P51" s="6">
        <f>IF('[1]底稿-用途別'!S52=0,"",ROUNDUP('[1]底稿-用途別'!S52/1000,0))</f>
        <v>3</v>
      </c>
      <c r="Q51" s="6" t="str">
        <f>IF('[1]底稿-用途別'!T52=0,"",ROUNDUP('[1]底稿-用途別'!T52/1000,0))</f>
        <v/>
      </c>
      <c r="R51" s="6">
        <f>IF('[1]底稿-用途別'!U52=0,"",ROUNDUP('[1]底稿-用途別'!U52/1000,0))</f>
        <v>165</v>
      </c>
      <c r="S51" s="6" t="str">
        <f>IF('[1]底稿-用途別'!V52=0,"",ROUNDUP('[1]底稿-用途別'!V52/1000,0))</f>
        <v/>
      </c>
      <c r="T51" s="6" t="str">
        <f>IF('[1]底稿-用途別'!W52=0,"",ROUNDUP('[1]底稿-用途別'!W52/1000,0))</f>
        <v/>
      </c>
      <c r="U51" s="6" t="str">
        <f>IF('[1]底稿-用途別'!X52=0,"",ROUNDUP('[1]底稿-用途別'!X52/1000,0))</f>
        <v/>
      </c>
      <c r="V51" s="6" t="str">
        <f>IF('[1]底稿-用途別'!Y52=0,"",ROUNDUP('[1]底稿-用途別'!Y52/1000,0))</f>
        <v/>
      </c>
      <c r="W51" s="6" t="str">
        <f>IF('[1]底稿-用途別'!Z52=0,"",ROUNDUP('[1]底稿-用途別'!Z52/1000,0))</f>
        <v/>
      </c>
      <c r="X51" s="6">
        <f>IF('[1]底稿-用途別'!AA52=0,"",ROUNDUP('[1]底稿-用途別'!AA52/1000,0))</f>
        <v>10</v>
      </c>
      <c r="Y51" s="6" t="str">
        <f>IF('[1]底稿-用途別'!AB52=0,"",ROUNDUP('[1]底稿-用途別'!AB52/1000,0))</f>
        <v/>
      </c>
      <c r="Z51" s="6">
        <f>IF('[1]底稿-用途別'!AC52=0,"",ROUNDUP('[1]底稿-用途別'!AC52/1000,0))</f>
        <v>80</v>
      </c>
      <c r="AA51" s="6">
        <f>IF('[1]底稿-用途別'!AD52=0,"",ROUNDUP('[1]底稿-用途別'!AD52/1000,0))</f>
        <v>10</v>
      </c>
      <c r="AB51" s="6">
        <f>IF('[1]底稿-用途別'!AE52=0,"",ROUNDUP('[1]底稿-用途別'!AE52/1000,0))</f>
        <v>3</v>
      </c>
      <c r="AC51" s="6">
        <f>IF('[1]底稿-用途別'!AF52=0,"",ROUNDUP('[1]底稿-用途別'!AF52/1000,0))</f>
        <v>102</v>
      </c>
      <c r="AD51" s="116">
        <f>IF('[1]底稿-用途別'!AG52=0,"",ROUNDUP('[1]底稿-用途別'!AG52/1000,0))</f>
        <v>105</v>
      </c>
      <c r="AE51" s="116">
        <f>IF('[1]底稿-用途別'!AH52=0,"",ROUNDUP('[1]底稿-用途別'!AH52/1000,0))</f>
        <v>8</v>
      </c>
      <c r="AF51" s="116">
        <f>IF('[1]底稿-用途別'!AI52=0,"",ROUNDUP('[1]底稿-用途別'!AI52/1000,0))</f>
        <v>180</v>
      </c>
      <c r="AG51" s="116">
        <f>IF('[1]底稿-用途別'!AJ52=0,"",ROUNDUP('[1]底稿-用途別'!AJ52/1000,0))</f>
        <v>118</v>
      </c>
      <c r="AH51" s="117">
        <f>IF('[1]底稿-用途別'!AK52=0,0,ROUNDUP('[1]底稿-用途別'!AK52/1000,0))</f>
        <v>0</v>
      </c>
      <c r="AI51" s="6">
        <f>IF('[1]底稿-用途別'!AL52=0,0,ROUNDUP('[1]底稿-用途別'!AL52/1000,0))</f>
        <v>0</v>
      </c>
      <c r="AJ51" s="6">
        <f>IF('[1]底稿-用途別'!AM52=0,0,ROUNDUP('[1]底稿-用途別'!AM52/1000,0))</f>
        <v>0</v>
      </c>
      <c r="AK51" s="6">
        <f>IF('[1]底稿-用途別'!AN52=0,0,ROUNDUP('[1]底稿-用途別'!AN52/1000,0))</f>
        <v>0</v>
      </c>
      <c r="AL51" s="128">
        <f t="shared" si="8"/>
        <v>27055</v>
      </c>
      <c r="AM51" s="6">
        <f t="shared" si="9"/>
        <v>653</v>
      </c>
      <c r="AN51" s="6">
        <f t="shared" si="10"/>
        <v>0</v>
      </c>
      <c r="AO51" s="116">
        <f t="shared" si="11"/>
        <v>27708</v>
      </c>
      <c r="AP51" s="129"/>
      <c r="AQ51" s="130">
        <f>VLOOKUP(A51,'[1]113年度各學校賸餘數'!$A$2:$L$171,12,0)</f>
        <v>653526</v>
      </c>
      <c r="AR51" s="118">
        <f t="shared" si="12"/>
        <v>27055000</v>
      </c>
      <c r="AS51" s="118">
        <f t="shared" si="13"/>
        <v>0</v>
      </c>
      <c r="AT51" s="118">
        <f t="shared" si="14"/>
        <v>27055000</v>
      </c>
    </row>
    <row r="52" spans="1:46" ht="18.399999999999999" customHeight="1" x14ac:dyDescent="0.25">
      <c r="A52" s="132" t="s">
        <v>516</v>
      </c>
      <c r="B52" s="132" t="s">
        <v>517</v>
      </c>
      <c r="C52" s="6">
        <f>IF('[1]底稿-用途別'!F53=0,"",ROUNDUP('[1]底稿-用途別'!F53/1000,0))</f>
        <v>19918</v>
      </c>
      <c r="D52" s="6" t="str">
        <f>IF('[1]底稿-用途別'!G53=0,"",ROUNDUP('[1]底稿-用途別'!G53/1000,0))</f>
        <v/>
      </c>
      <c r="E52" s="127">
        <f t="shared" si="7"/>
        <v>19918</v>
      </c>
      <c r="F52" s="56" t="str">
        <f>IF('[1]底稿-用途別'!I53=0,"",ROUNDUP('[1]底稿-用途別'!I53/1000,0))</f>
        <v/>
      </c>
      <c r="G52" s="6">
        <f>IF('[1]底稿-用途別'!J53=0,"",ROUNDUP('[1]底稿-用途別'!J53/1000,0))</f>
        <v>6</v>
      </c>
      <c r="H52" s="6">
        <f>IF('[1]底稿-用途別'!K53=0,"",ROUNDUP('[1]底稿-用途別'!K53/1000,0))</f>
        <v>240</v>
      </c>
      <c r="I52" s="6">
        <f>IF('[1]底稿-用途別'!L53=0,"",ROUNDUP('[1]底稿-用途別'!L53/1000,0))</f>
        <v>44</v>
      </c>
      <c r="J52" s="6">
        <f>IF('[1]底稿-用途別'!M53=0,"",ROUNDUP('[1]底稿-用途別'!M53/1000,0))</f>
        <v>4</v>
      </c>
      <c r="K52" s="6">
        <f>IF('[1]底稿-用途別'!N53=0,"",ROUNDUP('[1]底稿-用途別'!N53/1000,0))</f>
        <v>7</v>
      </c>
      <c r="L52" s="6">
        <f>IF('[1]底稿-用途別'!O53=0,"",ROUNDUP('[1]底稿-用途別'!O53/1000,0))</f>
        <v>19</v>
      </c>
      <c r="M52" s="6">
        <f>IF('[1]底稿-用途別'!P53=0,"",ROUNDUP('[1]底稿-用途別'!P53/1000,0))</f>
        <v>18</v>
      </c>
      <c r="N52" s="6">
        <f>IF('[1]底稿-用途別'!Q53=0,"",ROUNDUP('[1]底稿-用途別'!Q53/1000,0))</f>
        <v>5</v>
      </c>
      <c r="O52" s="6" t="str">
        <f>IF('[1]底稿-用途別'!R53=0,"",ROUNDUP('[1]底稿-用途別'!R53/1000,0))</f>
        <v/>
      </c>
      <c r="P52" s="6">
        <f>IF('[1]底稿-用途別'!S53=0,"",ROUNDUP('[1]底稿-用途別'!S53/1000,0))</f>
        <v>1</v>
      </c>
      <c r="Q52" s="6" t="str">
        <f>IF('[1]底稿-用途別'!T53=0,"",ROUNDUP('[1]底稿-用途別'!T53/1000,0))</f>
        <v/>
      </c>
      <c r="R52" s="6">
        <f>IF('[1]底稿-用途別'!U53=0,"",ROUNDUP('[1]底稿-用途別'!U53/1000,0))</f>
        <v>165</v>
      </c>
      <c r="S52" s="6" t="str">
        <f>IF('[1]底稿-用途別'!V53=0,"",ROUNDUP('[1]底稿-用途別'!V53/1000,0))</f>
        <v/>
      </c>
      <c r="T52" s="6" t="str">
        <f>IF('[1]底稿-用途別'!W53=0,"",ROUNDUP('[1]底稿-用途別'!W53/1000,0))</f>
        <v/>
      </c>
      <c r="U52" s="6">
        <f>IF('[1]底稿-用途別'!X53=0,"",ROUNDUP('[1]底稿-用途別'!X53/1000,0))</f>
        <v>3</v>
      </c>
      <c r="V52" s="6" t="str">
        <f>IF('[1]底稿-用途別'!Y53=0,"",ROUNDUP('[1]底稿-用途別'!Y53/1000,0))</f>
        <v/>
      </c>
      <c r="W52" s="6" t="str">
        <f>IF('[1]底稿-用途別'!Z53=0,"",ROUNDUP('[1]底稿-用途別'!Z53/1000,0))</f>
        <v/>
      </c>
      <c r="X52" s="6" t="str">
        <f>IF('[1]底稿-用途別'!AA53=0,"",ROUNDUP('[1]底稿-用途別'!AA53/1000,0))</f>
        <v/>
      </c>
      <c r="Y52" s="6" t="str">
        <f>IF('[1]底稿-用途別'!AB53=0,"",ROUNDUP('[1]底稿-用途別'!AB53/1000,0))</f>
        <v/>
      </c>
      <c r="Z52" s="6">
        <f>IF('[1]底稿-用途別'!AC53=0,"",ROUNDUP('[1]底稿-用途別'!AC53/1000,0))</f>
        <v>80</v>
      </c>
      <c r="AA52" s="6">
        <f>IF('[1]底稿-用途別'!AD53=0,"",ROUNDUP('[1]底稿-用途別'!AD53/1000,0))</f>
        <v>10</v>
      </c>
      <c r="AB52" s="6">
        <f>IF('[1]底稿-用途別'!AE53=0,"",ROUNDUP('[1]底稿-用途別'!AE53/1000,0))</f>
        <v>3</v>
      </c>
      <c r="AC52" s="6">
        <f>IF('[1]底稿-用途別'!AF53=0,"",ROUNDUP('[1]底稿-用途別'!AF53/1000,0))</f>
        <v>102</v>
      </c>
      <c r="AD52" s="116">
        <f>IF('[1]底稿-用途別'!AG53=0,"",ROUNDUP('[1]底稿-用途別'!AG53/1000,0))</f>
        <v>59</v>
      </c>
      <c r="AE52" s="116">
        <f>IF('[1]底稿-用途別'!AH53=0,"",ROUNDUP('[1]底稿-用途別'!AH53/1000,0))</f>
        <v>4</v>
      </c>
      <c r="AF52" s="116">
        <f>IF('[1]底稿-用途別'!AI53=0,"",ROUNDUP('[1]底稿-用途別'!AI53/1000,0))</f>
        <v>220</v>
      </c>
      <c r="AG52" s="116">
        <f>IF('[1]底稿-用途別'!AJ53=0,"",ROUNDUP('[1]底稿-用途別'!AJ53/1000,0))</f>
        <v>75</v>
      </c>
      <c r="AH52" s="117">
        <f>IF('[1]底稿-用途別'!AK53=0,0,ROUNDUP('[1]底稿-用途別'!AK53/1000,0))</f>
        <v>0</v>
      </c>
      <c r="AI52" s="6">
        <f>IF('[1]底稿-用途別'!AL53=0,0,ROUNDUP('[1]底稿-用途別'!AL53/1000,0))</f>
        <v>0</v>
      </c>
      <c r="AJ52" s="6">
        <f>IF('[1]底稿-用途別'!AM53=0,0,ROUNDUP('[1]底稿-用途別'!AM53/1000,0))</f>
        <v>0</v>
      </c>
      <c r="AK52" s="6">
        <f>IF('[1]底稿-用途別'!AN53=0,0,ROUNDUP('[1]底稿-用途別'!AN53/1000,0))</f>
        <v>0</v>
      </c>
      <c r="AL52" s="128">
        <f t="shared" si="8"/>
        <v>20983</v>
      </c>
      <c r="AM52" s="6">
        <f t="shared" si="9"/>
        <v>418</v>
      </c>
      <c r="AN52" s="6">
        <f t="shared" si="10"/>
        <v>0</v>
      </c>
      <c r="AO52" s="116">
        <f t="shared" si="11"/>
        <v>21401</v>
      </c>
      <c r="AP52" s="129"/>
      <c r="AQ52" s="130">
        <f>VLOOKUP(A52,'[1]113年度各學校賸餘數'!$A$2:$L$171,12,0)</f>
        <v>418074</v>
      </c>
      <c r="AR52" s="118">
        <f t="shared" si="12"/>
        <v>20983000</v>
      </c>
      <c r="AS52" s="118">
        <f t="shared" si="13"/>
        <v>0</v>
      </c>
      <c r="AT52" s="118">
        <f t="shared" si="14"/>
        <v>20983000</v>
      </c>
    </row>
    <row r="53" spans="1:46" ht="18.399999999999999" customHeight="1" x14ac:dyDescent="0.25">
      <c r="A53" s="132" t="s">
        <v>518</v>
      </c>
      <c r="B53" s="132" t="s">
        <v>519</v>
      </c>
      <c r="C53" s="6">
        <f>IF('[1]底稿-用途別'!F54=0,"",ROUNDUP('[1]底稿-用途別'!F54/1000,0))</f>
        <v>144767</v>
      </c>
      <c r="D53" s="6">
        <f>IF('[1]底稿-用途別'!G54=0,"",ROUNDUP('[1]底稿-用途別'!G54/1000,0))</f>
        <v>1414</v>
      </c>
      <c r="E53" s="127">
        <f t="shared" si="7"/>
        <v>146181</v>
      </c>
      <c r="F53" s="56" t="str">
        <f>IF('[1]底稿-用途別'!I54=0,"",ROUNDUP('[1]底稿-用途別'!I54/1000,0))</f>
        <v/>
      </c>
      <c r="G53" s="6">
        <f>IF('[1]底稿-用途別'!J54=0,"",ROUNDUP('[1]底稿-用途別'!J54/1000,0))</f>
        <v>18</v>
      </c>
      <c r="H53" s="6">
        <f>IF('[1]底稿-用途別'!K54=0,"",ROUNDUP('[1]底稿-用途別'!K54/1000,0))</f>
        <v>240</v>
      </c>
      <c r="I53" s="6">
        <f>IF('[1]底稿-用途別'!L54=0,"",ROUNDUP('[1]底稿-用途別'!L54/1000,0))</f>
        <v>375</v>
      </c>
      <c r="J53" s="6">
        <f>IF('[1]底稿-用途別'!M54=0,"",ROUNDUP('[1]底稿-用途別'!M54/1000,0))</f>
        <v>95</v>
      </c>
      <c r="K53" s="6">
        <f>IF('[1]底稿-用途別'!N54=0,"",ROUNDUP('[1]底稿-用途別'!N54/1000,0))</f>
        <v>190</v>
      </c>
      <c r="L53" s="6">
        <f>IF('[1]底稿-用途別'!O54=0,"",ROUNDUP('[1]底稿-用途別'!O54/1000,0))</f>
        <v>61</v>
      </c>
      <c r="M53" s="6">
        <f>IF('[1]底稿-用途別'!P54=0,"",ROUNDUP('[1]底稿-用途別'!P54/1000,0))</f>
        <v>36</v>
      </c>
      <c r="N53" s="6">
        <f>IF('[1]底稿-用途別'!Q54=0,"",ROUNDUP('[1]底稿-用途別'!Q54/1000,0))</f>
        <v>5</v>
      </c>
      <c r="O53" s="6" t="str">
        <f>IF('[1]底稿-用途別'!R54=0,"",ROUNDUP('[1]底稿-用途別'!R54/1000,0))</f>
        <v/>
      </c>
      <c r="P53" s="6">
        <f>IF('[1]底稿-用途別'!S54=0,"",ROUNDUP('[1]底稿-用途別'!S54/1000,0))</f>
        <v>26</v>
      </c>
      <c r="Q53" s="6" t="str">
        <f>IF('[1]底稿-用途別'!T54=0,"",ROUNDUP('[1]底稿-用途別'!T54/1000,0))</f>
        <v/>
      </c>
      <c r="R53" s="6">
        <f>IF('[1]底稿-用途別'!U54=0,"",ROUNDUP('[1]底稿-用途別'!U54/1000,0))</f>
        <v>165</v>
      </c>
      <c r="S53" s="6">
        <f>IF('[1]底稿-用途別'!V54=0,"",ROUNDUP('[1]底稿-用途別'!V54/1000,0))</f>
        <v>75</v>
      </c>
      <c r="T53" s="6" t="str">
        <f>IF('[1]底稿-用途別'!W54=0,"",ROUNDUP('[1]底稿-用途別'!W54/1000,0))</f>
        <v/>
      </c>
      <c r="U53" s="6">
        <f>IF('[1]底稿-用途別'!X54=0,"",ROUNDUP('[1]底稿-用途別'!X54/1000,0))</f>
        <v>5</v>
      </c>
      <c r="V53" s="6" t="str">
        <f>IF('[1]底稿-用途別'!Y54=0,"",ROUNDUP('[1]底稿-用途別'!Y54/1000,0))</f>
        <v/>
      </c>
      <c r="W53" s="6">
        <f>IF('[1]底稿-用途別'!Z54=0,"",ROUNDUP('[1]底稿-用途別'!Z54/1000,0))</f>
        <v>568</v>
      </c>
      <c r="X53" s="6">
        <f>IF('[1]底稿-用途別'!AA54=0,"",ROUNDUP('[1]底稿-用途別'!AA54/1000,0))</f>
        <v>13</v>
      </c>
      <c r="Y53" s="6" t="str">
        <f>IF('[1]底稿-用途別'!AB54=0,"",ROUNDUP('[1]底稿-用途別'!AB54/1000,0))</f>
        <v/>
      </c>
      <c r="Z53" s="6">
        <f>IF('[1]底稿-用途別'!AC54=0,"",ROUNDUP('[1]底稿-用途別'!AC54/1000,0))</f>
        <v>200</v>
      </c>
      <c r="AA53" s="6">
        <f>IF('[1]底稿-用途別'!AD54=0,"",ROUNDUP('[1]底稿-用途別'!AD54/1000,0))</f>
        <v>10</v>
      </c>
      <c r="AB53" s="6">
        <f>IF('[1]底稿-用途別'!AE54=0,"",ROUNDUP('[1]底稿-用途別'!AE54/1000,0))</f>
        <v>3</v>
      </c>
      <c r="AC53" s="6">
        <f>IF('[1]底稿-用途別'!AF54=0,"",ROUNDUP('[1]底稿-用途別'!AF54/1000,0))</f>
        <v>731</v>
      </c>
      <c r="AD53" s="116">
        <f>IF('[1]底稿-用途別'!AG54=0,"",ROUNDUP('[1]底稿-用途別'!AG54/1000,0))</f>
        <v>315</v>
      </c>
      <c r="AE53" s="116">
        <f>IF('[1]底稿-用途別'!AH54=0,"",ROUNDUP('[1]底稿-用途別'!AH54/1000,0))</f>
        <v>11</v>
      </c>
      <c r="AF53" s="116">
        <f>IF('[1]底稿-用途別'!AI54=0,"",ROUNDUP('[1]底稿-用途別'!AI54/1000,0))</f>
        <v>1275</v>
      </c>
      <c r="AG53" s="116">
        <f>IF('[1]底稿-用途別'!AJ54=0,"",ROUNDUP('[1]底稿-用途別'!AJ54/1000,0))</f>
        <v>236</v>
      </c>
      <c r="AH53" s="117">
        <f>IF('[1]底稿-用途別'!AK54=0,0,ROUNDUP('[1]底稿-用途別'!AK54/1000,0))</f>
        <v>30</v>
      </c>
      <c r="AI53" s="6">
        <f>IF('[1]底稿-用途別'!AL54=0,0,ROUNDUP('[1]底稿-用途別'!AL54/1000,0))</f>
        <v>0</v>
      </c>
      <c r="AJ53" s="6">
        <f>IF('[1]底稿-用途別'!AM54=0,0,ROUNDUP('[1]底稿-用途別'!AM54/1000,0))</f>
        <v>0</v>
      </c>
      <c r="AK53" s="6">
        <f>IF('[1]底稿-用途別'!AN54=0,0,ROUNDUP('[1]底稿-用途別'!AN54/1000,0))</f>
        <v>0</v>
      </c>
      <c r="AL53" s="128">
        <f t="shared" si="8"/>
        <v>150864</v>
      </c>
      <c r="AM53" s="6">
        <f t="shared" si="9"/>
        <v>471</v>
      </c>
      <c r="AN53" s="6">
        <f t="shared" si="10"/>
        <v>0</v>
      </c>
      <c r="AO53" s="116">
        <f t="shared" si="11"/>
        <v>151335</v>
      </c>
      <c r="AP53" s="129"/>
      <c r="AQ53" s="130">
        <f>VLOOKUP(A53,'[1]113年度各學校賸餘數'!$A$2:$L$171,12,0)</f>
        <v>471719</v>
      </c>
      <c r="AR53" s="118">
        <f t="shared" si="12"/>
        <v>150864000</v>
      </c>
      <c r="AS53" s="118">
        <f t="shared" si="13"/>
        <v>30000</v>
      </c>
      <c r="AT53" s="118">
        <f t="shared" si="14"/>
        <v>150834000</v>
      </c>
    </row>
    <row r="54" spans="1:46" ht="18.399999999999999" customHeight="1" x14ac:dyDescent="0.25">
      <c r="A54" s="132" t="s">
        <v>520</v>
      </c>
      <c r="B54" s="132" t="s">
        <v>521</v>
      </c>
      <c r="C54" s="6">
        <f>IF('[1]底稿-用途別'!F55=0,"",ROUNDUP('[1]底稿-用途別'!F55/1000,0))</f>
        <v>29518</v>
      </c>
      <c r="D54" s="6" t="str">
        <f>IF('[1]底稿-用途別'!G55=0,"",ROUNDUP('[1]底稿-用途別'!G55/1000,0))</f>
        <v/>
      </c>
      <c r="E54" s="127">
        <f t="shared" si="7"/>
        <v>29518</v>
      </c>
      <c r="F54" s="56" t="str">
        <f>IF('[1]底稿-用途別'!I55=0,"",ROUNDUP('[1]底稿-用途別'!I55/1000,0))</f>
        <v/>
      </c>
      <c r="G54" s="6">
        <f>IF('[1]底稿-用途別'!J55=0,"",ROUNDUP('[1]底稿-用途別'!J55/1000,0))</f>
        <v>6</v>
      </c>
      <c r="H54" s="6">
        <f>IF('[1]底稿-用途別'!K55=0,"",ROUNDUP('[1]底稿-用途別'!K55/1000,0))</f>
        <v>240</v>
      </c>
      <c r="I54" s="6">
        <f>IF('[1]底稿-用途別'!L55=0,"",ROUNDUP('[1]底稿-用途別'!L55/1000,0))</f>
        <v>65</v>
      </c>
      <c r="J54" s="6">
        <f>IF('[1]底稿-用途別'!M55=0,"",ROUNDUP('[1]底稿-用途別'!M55/1000,0))</f>
        <v>14</v>
      </c>
      <c r="K54" s="6">
        <f>IF('[1]底稿-用途別'!N55=0,"",ROUNDUP('[1]底稿-用途別'!N55/1000,0))</f>
        <v>28</v>
      </c>
      <c r="L54" s="6">
        <f>IF('[1]底稿-用途別'!O55=0,"",ROUNDUP('[1]底稿-用途別'!O55/1000,0))</f>
        <v>22</v>
      </c>
      <c r="M54" s="6">
        <f>IF('[1]底稿-用途別'!P55=0,"",ROUNDUP('[1]底稿-用途別'!P55/1000,0))</f>
        <v>19</v>
      </c>
      <c r="N54" s="6">
        <f>IF('[1]底稿-用途別'!Q55=0,"",ROUNDUP('[1]底稿-用途別'!Q55/1000,0))</f>
        <v>5</v>
      </c>
      <c r="O54" s="6" t="str">
        <f>IF('[1]底稿-用途別'!R55=0,"",ROUNDUP('[1]底稿-用途別'!R55/1000,0))</f>
        <v/>
      </c>
      <c r="P54" s="6">
        <f>IF('[1]底稿-用途別'!S55=0,"",ROUNDUP('[1]底稿-用途別'!S55/1000,0))</f>
        <v>5</v>
      </c>
      <c r="Q54" s="6" t="str">
        <f>IF('[1]底稿-用途別'!T55=0,"",ROUNDUP('[1]底稿-用途別'!T55/1000,0))</f>
        <v/>
      </c>
      <c r="R54" s="6">
        <f>IF('[1]底稿-用途別'!U55=0,"",ROUNDUP('[1]底稿-用途別'!U55/1000,0))</f>
        <v>165</v>
      </c>
      <c r="S54" s="6" t="str">
        <f>IF('[1]底稿-用途別'!V55=0,"",ROUNDUP('[1]底稿-用途別'!V55/1000,0))</f>
        <v/>
      </c>
      <c r="T54" s="6">
        <f>IF('[1]底稿-用途別'!W55=0,"",ROUNDUP('[1]底稿-用途別'!W55/1000,0))</f>
        <v>20</v>
      </c>
      <c r="U54" s="6">
        <f>IF('[1]底稿-用途別'!X55=0,"",ROUNDUP('[1]底稿-用途別'!X55/1000,0))</f>
        <v>1</v>
      </c>
      <c r="V54" s="6" t="str">
        <f>IF('[1]底稿-用途別'!Y55=0,"",ROUNDUP('[1]底稿-用途別'!Y55/1000,0))</f>
        <v/>
      </c>
      <c r="W54" s="6" t="str">
        <f>IF('[1]底稿-用途別'!Z55=0,"",ROUNDUP('[1]底稿-用途別'!Z55/1000,0))</f>
        <v/>
      </c>
      <c r="X54" s="6">
        <f>IF('[1]底稿-用途別'!AA55=0,"",ROUNDUP('[1]底稿-用途別'!AA55/1000,0))</f>
        <v>13</v>
      </c>
      <c r="Y54" s="6" t="str">
        <f>IF('[1]底稿-用途別'!AB55=0,"",ROUNDUP('[1]底稿-用途別'!AB55/1000,0))</f>
        <v/>
      </c>
      <c r="Z54" s="6">
        <f>IF('[1]底稿-用途別'!AC55=0,"",ROUNDUP('[1]底稿-用途別'!AC55/1000,0))</f>
        <v>80</v>
      </c>
      <c r="AA54" s="6">
        <f>IF('[1]底稿-用途別'!AD55=0,"",ROUNDUP('[1]底稿-用途別'!AD55/1000,0))</f>
        <v>10</v>
      </c>
      <c r="AB54" s="6">
        <f>IF('[1]底稿-用途別'!AE55=0,"",ROUNDUP('[1]底稿-用途別'!AE55/1000,0))</f>
        <v>3</v>
      </c>
      <c r="AC54" s="6">
        <f>IF('[1]底稿-用途別'!AF55=0,"",ROUNDUP('[1]底稿-用途別'!AF55/1000,0))</f>
        <v>102</v>
      </c>
      <c r="AD54" s="116">
        <f>IF('[1]底稿-用途別'!AG55=0,"",ROUNDUP('[1]底稿-用途別'!AG55/1000,0))</f>
        <v>109</v>
      </c>
      <c r="AE54" s="116">
        <f>IF('[1]底稿-用途別'!AH55=0,"",ROUNDUP('[1]底稿-用途別'!AH55/1000,0))</f>
        <v>8</v>
      </c>
      <c r="AF54" s="116">
        <f>IF('[1]底稿-用途別'!AI55=0,"",ROUNDUP('[1]底稿-用途別'!AI55/1000,0))</f>
        <v>180</v>
      </c>
      <c r="AG54" s="116">
        <f>IF('[1]底稿-用途別'!AJ55=0,"",ROUNDUP('[1]底稿-用途別'!AJ55/1000,0))</f>
        <v>235</v>
      </c>
      <c r="AH54" s="117">
        <f>IF('[1]底稿-用途別'!AK55=0,0,ROUNDUP('[1]底稿-用途別'!AK55/1000,0))</f>
        <v>2</v>
      </c>
      <c r="AI54" s="6">
        <f>IF('[1]底稿-用途別'!AL55=0,0,ROUNDUP('[1]底稿-用途別'!AL55/1000,0))</f>
        <v>0</v>
      </c>
      <c r="AJ54" s="6">
        <f>IF('[1]底稿-用途別'!AM55=0,0,ROUNDUP('[1]底稿-用途別'!AM55/1000,0))</f>
        <v>8</v>
      </c>
      <c r="AK54" s="6">
        <f>IF('[1]底稿-用途別'!AN55=0,0,ROUNDUP('[1]底稿-用途別'!AN55/1000,0))</f>
        <v>0</v>
      </c>
      <c r="AL54" s="128">
        <f t="shared" si="8"/>
        <v>30858</v>
      </c>
      <c r="AM54" s="6">
        <f t="shared" si="9"/>
        <v>578</v>
      </c>
      <c r="AN54" s="6">
        <f t="shared" si="10"/>
        <v>0</v>
      </c>
      <c r="AO54" s="116">
        <f t="shared" si="11"/>
        <v>31436</v>
      </c>
      <c r="AP54" s="129"/>
      <c r="AQ54" s="130">
        <f>VLOOKUP(A54,'[1]113年度各學校賸餘數'!$A$2:$L$171,12,0)</f>
        <v>578927</v>
      </c>
      <c r="AR54" s="118">
        <f t="shared" si="12"/>
        <v>30858000</v>
      </c>
      <c r="AS54" s="118">
        <f t="shared" si="13"/>
        <v>10000</v>
      </c>
      <c r="AT54" s="118">
        <f t="shared" si="14"/>
        <v>30848000</v>
      </c>
    </row>
    <row r="55" spans="1:46" ht="18.399999999999999" customHeight="1" x14ac:dyDescent="0.25">
      <c r="A55" s="132" t="s">
        <v>522</v>
      </c>
      <c r="B55" s="132" t="s">
        <v>523</v>
      </c>
      <c r="C55" s="6">
        <f>IF('[1]底稿-用途別'!F56=0,"",ROUNDUP('[1]底稿-用途別'!F56/1000,0))</f>
        <v>43785</v>
      </c>
      <c r="D55" s="6" t="str">
        <f>IF('[1]底稿-用途別'!G56=0,"",ROUNDUP('[1]底稿-用途別'!G56/1000,0))</f>
        <v/>
      </c>
      <c r="E55" s="127">
        <f t="shared" si="7"/>
        <v>43785</v>
      </c>
      <c r="F55" s="56" t="str">
        <f>IF('[1]底稿-用途別'!I56=0,"",ROUNDUP('[1]底稿-用途別'!I56/1000,0))</f>
        <v/>
      </c>
      <c r="G55" s="6">
        <f>IF('[1]底稿-用途別'!J56=0,"",ROUNDUP('[1]底稿-用途別'!J56/1000,0))</f>
        <v>18</v>
      </c>
      <c r="H55" s="6">
        <f>IF('[1]底稿-用途別'!K56=0,"",ROUNDUP('[1]底稿-用途別'!K56/1000,0))</f>
        <v>240</v>
      </c>
      <c r="I55" s="6">
        <f>IF('[1]底稿-用途別'!L56=0,"",ROUNDUP('[1]底稿-用途別'!L56/1000,0))</f>
        <v>101</v>
      </c>
      <c r="J55" s="6">
        <f>IF('[1]底稿-用途別'!M56=0,"",ROUNDUP('[1]底稿-用途別'!M56/1000,0))</f>
        <v>25</v>
      </c>
      <c r="K55" s="6">
        <f>IF('[1]底稿-用途別'!N56=0,"",ROUNDUP('[1]底稿-用途別'!N56/1000,0))</f>
        <v>49</v>
      </c>
      <c r="L55" s="6">
        <f>IF('[1]底稿-用途別'!O56=0,"",ROUNDUP('[1]底稿-用途別'!O56/1000,0))</f>
        <v>27</v>
      </c>
      <c r="M55" s="6">
        <f>IF('[1]底稿-用途別'!P56=0,"",ROUNDUP('[1]底稿-用途別'!P56/1000,0))</f>
        <v>21</v>
      </c>
      <c r="N55" s="6">
        <f>IF('[1]底稿-用途別'!Q56=0,"",ROUNDUP('[1]底稿-用途別'!Q56/1000,0))</f>
        <v>5</v>
      </c>
      <c r="O55" s="6" t="str">
        <f>IF('[1]底稿-用途別'!R56=0,"",ROUNDUP('[1]底稿-用途別'!R56/1000,0))</f>
        <v/>
      </c>
      <c r="P55" s="6">
        <f>IF('[1]底稿-用途別'!S56=0,"",ROUNDUP('[1]底稿-用途別'!S56/1000,0))</f>
        <v>7</v>
      </c>
      <c r="Q55" s="6" t="str">
        <f>IF('[1]底稿-用途別'!T56=0,"",ROUNDUP('[1]底稿-用途別'!T56/1000,0))</f>
        <v/>
      </c>
      <c r="R55" s="6">
        <f>IF('[1]底稿-用途別'!U56=0,"",ROUNDUP('[1]底稿-用途別'!U56/1000,0))</f>
        <v>165</v>
      </c>
      <c r="S55" s="6" t="str">
        <f>IF('[1]底稿-用途別'!V56=0,"",ROUNDUP('[1]底稿-用途別'!V56/1000,0))</f>
        <v/>
      </c>
      <c r="T55" s="6" t="str">
        <f>IF('[1]底稿-用途別'!W56=0,"",ROUNDUP('[1]底稿-用途別'!W56/1000,0))</f>
        <v/>
      </c>
      <c r="U55" s="6">
        <f>IF('[1]底稿-用途別'!X56=0,"",ROUNDUP('[1]底稿-用途別'!X56/1000,0))</f>
        <v>2</v>
      </c>
      <c r="V55" s="6" t="str">
        <f>IF('[1]底稿-用途別'!Y56=0,"",ROUNDUP('[1]底稿-用途別'!Y56/1000,0))</f>
        <v/>
      </c>
      <c r="W55" s="6" t="str">
        <f>IF('[1]底稿-用途別'!Z56=0,"",ROUNDUP('[1]底稿-用途別'!Z56/1000,0))</f>
        <v/>
      </c>
      <c r="X55" s="6">
        <f>IF('[1]底稿-用途別'!AA56=0,"",ROUNDUP('[1]底稿-用途別'!AA56/1000,0))</f>
        <v>13</v>
      </c>
      <c r="Y55" s="6" t="str">
        <f>IF('[1]底稿-用途別'!AB56=0,"",ROUNDUP('[1]底稿-用途別'!AB56/1000,0))</f>
        <v/>
      </c>
      <c r="Z55" s="6">
        <f>IF('[1]底稿-用途別'!AC56=0,"",ROUNDUP('[1]底稿-用途別'!AC56/1000,0))</f>
        <v>120</v>
      </c>
      <c r="AA55" s="6">
        <f>IF('[1]底稿-用途別'!AD56=0,"",ROUNDUP('[1]底稿-用途別'!AD56/1000,0))</f>
        <v>10</v>
      </c>
      <c r="AB55" s="6">
        <f>IF('[1]底稿-用途別'!AE56=0,"",ROUNDUP('[1]底稿-用途別'!AE56/1000,0))</f>
        <v>3</v>
      </c>
      <c r="AC55" s="6">
        <f>IF('[1]底稿-用途別'!AF56=0,"",ROUNDUP('[1]底稿-用途別'!AF56/1000,0))</f>
        <v>204</v>
      </c>
      <c r="AD55" s="116">
        <f>IF('[1]底稿-用途別'!AG56=0,"",ROUNDUP('[1]底稿-用途別'!AG56/1000,0))</f>
        <v>185</v>
      </c>
      <c r="AE55" s="116">
        <f>IF('[1]底稿-用途別'!AH56=0,"",ROUNDUP('[1]底稿-用途別'!AH56/1000,0))</f>
        <v>15</v>
      </c>
      <c r="AF55" s="116">
        <f>IF('[1]底稿-用途別'!AI56=0,"",ROUNDUP('[1]底稿-用途別'!AI56/1000,0))</f>
        <v>350</v>
      </c>
      <c r="AG55" s="116">
        <f>IF('[1]底稿-用途別'!AJ56=0,"",ROUNDUP('[1]底稿-用途別'!AJ56/1000,0))</f>
        <v>180</v>
      </c>
      <c r="AH55" s="117">
        <f>IF('[1]底稿-用途別'!AK56=0,0,ROUNDUP('[1]底稿-用途別'!AK56/1000,0))</f>
        <v>20</v>
      </c>
      <c r="AI55" s="6">
        <f>IF('[1]底稿-用途別'!AL56=0,0,ROUNDUP('[1]底稿-用途別'!AL56/1000,0))</f>
        <v>0</v>
      </c>
      <c r="AJ55" s="6">
        <f>IF('[1]底稿-用途別'!AM56=0,0,ROUNDUP('[1]底稿-用途別'!AM56/1000,0))</f>
        <v>10</v>
      </c>
      <c r="AK55" s="6">
        <f>IF('[1]底稿-用途別'!AN56=0,0,ROUNDUP('[1]底稿-用途別'!AN56/1000,0))</f>
        <v>0</v>
      </c>
      <c r="AL55" s="128">
        <f t="shared" si="8"/>
        <v>45555</v>
      </c>
      <c r="AM55" s="6">
        <f t="shared" si="9"/>
        <v>38</v>
      </c>
      <c r="AN55" s="6">
        <f t="shared" si="10"/>
        <v>0</v>
      </c>
      <c r="AO55" s="116">
        <f t="shared" si="11"/>
        <v>45593</v>
      </c>
      <c r="AP55" s="129"/>
      <c r="AQ55" s="130">
        <f>VLOOKUP(A55,'[1]113年度各學校賸餘數'!$A$2:$L$171,12,0)</f>
        <v>38749</v>
      </c>
      <c r="AR55" s="118">
        <f t="shared" si="12"/>
        <v>45555000</v>
      </c>
      <c r="AS55" s="118">
        <f t="shared" si="13"/>
        <v>30000</v>
      </c>
      <c r="AT55" s="118">
        <f t="shared" si="14"/>
        <v>45525000</v>
      </c>
    </row>
    <row r="56" spans="1:46" ht="18.399999999999999" customHeight="1" x14ac:dyDescent="0.25">
      <c r="A56" s="132" t="s">
        <v>524</v>
      </c>
      <c r="B56" s="132" t="s">
        <v>525</v>
      </c>
      <c r="C56" s="6">
        <f>IF('[1]底稿-用途別'!F57=0,"",ROUNDUP('[1]底稿-用途別'!F57/1000,0))</f>
        <v>19319</v>
      </c>
      <c r="D56" s="6" t="str">
        <f>IF('[1]底稿-用途別'!G57=0,"",ROUNDUP('[1]底稿-用途別'!G57/1000,0))</f>
        <v/>
      </c>
      <c r="E56" s="127">
        <f t="shared" si="7"/>
        <v>19319</v>
      </c>
      <c r="F56" s="56" t="str">
        <f>IF('[1]底稿-用途別'!I57=0,"",ROUNDUP('[1]底稿-用途別'!I57/1000,0))</f>
        <v/>
      </c>
      <c r="G56" s="6">
        <f>IF('[1]底稿-用途別'!J57=0,"",ROUNDUP('[1]底稿-用途別'!J57/1000,0))</f>
        <v>6</v>
      </c>
      <c r="H56" s="6">
        <f>IF('[1]底稿-用途別'!K57=0,"",ROUNDUP('[1]底稿-用途別'!K57/1000,0))</f>
        <v>240</v>
      </c>
      <c r="I56" s="6">
        <f>IF('[1]底稿-用途別'!L57=0,"",ROUNDUP('[1]底稿-用途別'!L57/1000,0))</f>
        <v>44</v>
      </c>
      <c r="J56" s="6">
        <f>IF('[1]底稿-用途別'!M57=0,"",ROUNDUP('[1]底稿-用途別'!M57/1000,0))</f>
        <v>3</v>
      </c>
      <c r="K56" s="6">
        <f>IF('[1]底稿-用途別'!N57=0,"",ROUNDUP('[1]底稿-用途別'!N57/1000,0))</f>
        <v>5</v>
      </c>
      <c r="L56" s="6">
        <f>IF('[1]底稿-用途別'!O57=0,"",ROUNDUP('[1]底稿-用途別'!O57/1000,0))</f>
        <v>19</v>
      </c>
      <c r="M56" s="6">
        <f>IF('[1]底稿-用途別'!P57=0,"",ROUNDUP('[1]底稿-用途別'!P57/1000,0))</f>
        <v>18</v>
      </c>
      <c r="N56" s="6">
        <f>IF('[1]底稿-用途別'!Q57=0,"",ROUNDUP('[1]底稿-用途別'!Q57/1000,0))</f>
        <v>5</v>
      </c>
      <c r="O56" s="6" t="str">
        <f>IF('[1]底稿-用途別'!R57=0,"",ROUNDUP('[1]底稿-用途別'!R57/1000,0))</f>
        <v/>
      </c>
      <c r="P56" s="6">
        <f>IF('[1]底稿-用途別'!S57=0,"",ROUNDUP('[1]底稿-用途別'!S57/1000,0))</f>
        <v>1</v>
      </c>
      <c r="Q56" s="6" t="str">
        <f>IF('[1]底稿-用途別'!T57=0,"",ROUNDUP('[1]底稿-用途別'!T57/1000,0))</f>
        <v/>
      </c>
      <c r="R56" s="6">
        <f>IF('[1]底稿-用途別'!U57=0,"",ROUNDUP('[1]底稿-用途別'!U57/1000,0))</f>
        <v>165</v>
      </c>
      <c r="S56" s="6" t="str">
        <f>IF('[1]底稿-用途別'!V57=0,"",ROUNDUP('[1]底稿-用途別'!V57/1000,0))</f>
        <v/>
      </c>
      <c r="T56" s="6" t="str">
        <f>IF('[1]底稿-用途別'!W57=0,"",ROUNDUP('[1]底稿-用途別'!W57/1000,0))</f>
        <v/>
      </c>
      <c r="U56" s="6">
        <f>IF('[1]底稿-用途別'!X57=0,"",ROUNDUP('[1]底稿-用途別'!X57/1000,0))</f>
        <v>1</v>
      </c>
      <c r="V56" s="6" t="str">
        <f>IF('[1]底稿-用途別'!Y57=0,"",ROUNDUP('[1]底稿-用途別'!Y57/1000,0))</f>
        <v/>
      </c>
      <c r="W56" s="6" t="str">
        <f>IF('[1]底稿-用途別'!Z57=0,"",ROUNDUP('[1]底稿-用途別'!Z57/1000,0))</f>
        <v/>
      </c>
      <c r="X56" s="6" t="str">
        <f>IF('[1]底稿-用途別'!AA57=0,"",ROUNDUP('[1]底稿-用途別'!AA57/1000,0))</f>
        <v/>
      </c>
      <c r="Y56" s="6" t="str">
        <f>IF('[1]底稿-用途別'!AB57=0,"",ROUNDUP('[1]底稿-用途別'!AB57/1000,0))</f>
        <v/>
      </c>
      <c r="Z56" s="6">
        <f>IF('[1]底稿-用途別'!AC57=0,"",ROUNDUP('[1]底稿-用途別'!AC57/1000,0))</f>
        <v>80</v>
      </c>
      <c r="AA56" s="6">
        <f>IF('[1]底稿-用途別'!AD57=0,"",ROUNDUP('[1]底稿-用途別'!AD57/1000,0))</f>
        <v>10</v>
      </c>
      <c r="AB56" s="6">
        <f>IF('[1]底稿-用途別'!AE57=0,"",ROUNDUP('[1]底稿-用途別'!AE57/1000,0))</f>
        <v>3</v>
      </c>
      <c r="AC56" s="6">
        <f>IF('[1]底稿-用途別'!AF57=0,"",ROUNDUP('[1]底稿-用途別'!AF57/1000,0))</f>
        <v>102</v>
      </c>
      <c r="AD56" s="116">
        <f>IF('[1]底稿-用途別'!AG57=0,"",ROUNDUP('[1]底稿-用途別'!AG57/1000,0))</f>
        <v>85</v>
      </c>
      <c r="AE56" s="116">
        <f>IF('[1]底稿-用途別'!AH57=0,"",ROUNDUP('[1]底稿-用途別'!AH57/1000,0))</f>
        <v>4</v>
      </c>
      <c r="AF56" s="116">
        <f>IF('[1]底稿-用途別'!AI57=0,"",ROUNDUP('[1]底稿-用途別'!AI57/1000,0))</f>
        <v>120</v>
      </c>
      <c r="AG56" s="116">
        <f>IF('[1]底稿-用途別'!AJ57=0,"",ROUNDUP('[1]底稿-用途別'!AJ57/1000,0))</f>
        <v>182</v>
      </c>
      <c r="AH56" s="117">
        <f>IF('[1]底稿-用途別'!AK57=0,0,ROUNDUP('[1]底稿-用途別'!AK57/1000,0))</f>
        <v>10</v>
      </c>
      <c r="AI56" s="6">
        <f>IF('[1]底稿-用途別'!AL57=0,0,ROUNDUP('[1]底稿-用途別'!AL57/1000,0))</f>
        <v>0</v>
      </c>
      <c r="AJ56" s="6">
        <f>IF('[1]底稿-用途別'!AM57=0,0,ROUNDUP('[1]底稿-用途別'!AM57/1000,0))</f>
        <v>0</v>
      </c>
      <c r="AK56" s="6">
        <f>IF('[1]底稿-用途別'!AN57=0,0,ROUNDUP('[1]底稿-用途別'!AN57/1000,0))</f>
        <v>0</v>
      </c>
      <c r="AL56" s="128">
        <f t="shared" si="8"/>
        <v>20422</v>
      </c>
      <c r="AM56" s="6">
        <f t="shared" si="9"/>
        <v>231</v>
      </c>
      <c r="AN56" s="6">
        <f t="shared" si="10"/>
        <v>0</v>
      </c>
      <c r="AO56" s="116">
        <f t="shared" si="11"/>
        <v>20653</v>
      </c>
      <c r="AP56" s="129"/>
      <c r="AQ56" s="130">
        <f>VLOOKUP(A56,'[1]113年度各學校賸餘數'!$A$2:$L$171,12,0)</f>
        <v>231557</v>
      </c>
      <c r="AR56" s="118">
        <f t="shared" si="12"/>
        <v>20422000</v>
      </c>
      <c r="AS56" s="118">
        <f t="shared" si="13"/>
        <v>10000</v>
      </c>
      <c r="AT56" s="118">
        <f t="shared" si="14"/>
        <v>20412000</v>
      </c>
    </row>
    <row r="57" spans="1:46" ht="18.399999999999999" customHeight="1" x14ac:dyDescent="0.25">
      <c r="A57" s="132" t="s">
        <v>526</v>
      </c>
      <c r="B57" s="132" t="s">
        <v>527</v>
      </c>
      <c r="C57" s="6">
        <f>IF('[1]底稿-用途別'!F58=0,"",ROUNDUP('[1]底稿-用途別'!F58/1000,0))</f>
        <v>26074</v>
      </c>
      <c r="D57" s="6" t="str">
        <f>IF('[1]底稿-用途別'!G58=0,"",ROUNDUP('[1]底稿-用途別'!G58/1000,0))</f>
        <v/>
      </c>
      <c r="E57" s="127">
        <f t="shared" si="7"/>
        <v>26074</v>
      </c>
      <c r="F57" s="56" t="str">
        <f>IF('[1]底稿-用途別'!I58=0,"",ROUNDUP('[1]底稿-用途別'!I58/1000,0))</f>
        <v/>
      </c>
      <c r="G57" s="6">
        <f>IF('[1]底稿-用途別'!J58=0,"",ROUNDUP('[1]底稿-用途別'!J58/1000,0))</f>
        <v>6</v>
      </c>
      <c r="H57" s="6">
        <f>IF('[1]底稿-用途別'!K58=0,"",ROUNDUP('[1]底稿-用途別'!K58/1000,0))</f>
        <v>240</v>
      </c>
      <c r="I57" s="6">
        <f>IF('[1]底稿-用途別'!L58=0,"",ROUNDUP('[1]底稿-用途別'!L58/1000,0))</f>
        <v>58</v>
      </c>
      <c r="J57" s="6">
        <f>IF('[1]底稿-用途別'!M58=0,"",ROUNDUP('[1]底稿-用途別'!M58/1000,0))</f>
        <v>4</v>
      </c>
      <c r="K57" s="6">
        <f>IF('[1]底稿-用途別'!N58=0,"",ROUNDUP('[1]底稿-用途別'!N58/1000,0))</f>
        <v>8</v>
      </c>
      <c r="L57" s="6">
        <f>IF('[1]底稿-用途別'!O58=0,"",ROUNDUP('[1]底稿-用途別'!O58/1000,0))</f>
        <v>21</v>
      </c>
      <c r="M57" s="6">
        <f>IF('[1]底稿-用途別'!P58=0,"",ROUNDUP('[1]底稿-用途別'!P58/1000,0))</f>
        <v>19</v>
      </c>
      <c r="N57" s="6">
        <f>IF('[1]底稿-用途別'!Q58=0,"",ROUNDUP('[1]底稿-用途別'!Q58/1000,0))</f>
        <v>5</v>
      </c>
      <c r="O57" s="6" t="str">
        <f>IF('[1]底稿-用途別'!R58=0,"",ROUNDUP('[1]底稿-用途別'!R58/1000,0))</f>
        <v/>
      </c>
      <c r="P57" s="6">
        <f>IF('[1]底稿-用途別'!S58=0,"",ROUNDUP('[1]底稿-用途別'!S58/1000,0))</f>
        <v>2</v>
      </c>
      <c r="Q57" s="6" t="str">
        <f>IF('[1]底稿-用途別'!T58=0,"",ROUNDUP('[1]底稿-用途別'!T58/1000,0))</f>
        <v/>
      </c>
      <c r="R57" s="6">
        <f>IF('[1]底稿-用途別'!U58=0,"",ROUNDUP('[1]底稿-用途別'!U58/1000,0))</f>
        <v>165</v>
      </c>
      <c r="S57" s="6">
        <f>IF('[1]底稿-用途別'!V58=0,"",ROUNDUP('[1]底稿-用途別'!V58/1000,0))</f>
        <v>6</v>
      </c>
      <c r="T57" s="6" t="str">
        <f>IF('[1]底稿-用途別'!W58=0,"",ROUNDUP('[1]底稿-用途別'!W58/1000,0))</f>
        <v/>
      </c>
      <c r="U57" s="6" t="str">
        <f>IF('[1]底稿-用途別'!X58=0,"",ROUNDUP('[1]底稿-用途別'!X58/1000,0))</f>
        <v/>
      </c>
      <c r="V57" s="6">
        <f>IF('[1]底稿-用途別'!Y58=0,"",ROUNDUP('[1]底稿-用途別'!Y58/1000,0))</f>
        <v>10</v>
      </c>
      <c r="W57" s="6" t="str">
        <f>IF('[1]底稿-用途別'!Z58=0,"",ROUNDUP('[1]底稿-用途別'!Z58/1000,0))</f>
        <v/>
      </c>
      <c r="X57" s="6">
        <f>IF('[1]底稿-用途別'!AA58=0,"",ROUNDUP('[1]底稿-用途別'!AA58/1000,0))</f>
        <v>10</v>
      </c>
      <c r="Y57" s="6" t="str">
        <f>IF('[1]底稿-用途別'!AB58=0,"",ROUNDUP('[1]底稿-用途別'!AB58/1000,0))</f>
        <v/>
      </c>
      <c r="Z57" s="6">
        <f>IF('[1]底稿-用途別'!AC58=0,"",ROUNDUP('[1]底稿-用途別'!AC58/1000,0))</f>
        <v>80</v>
      </c>
      <c r="AA57" s="6">
        <f>IF('[1]底稿-用途別'!AD58=0,"",ROUNDUP('[1]底稿-用途別'!AD58/1000,0))</f>
        <v>10</v>
      </c>
      <c r="AB57" s="6">
        <f>IF('[1]底稿-用途別'!AE58=0,"",ROUNDUP('[1]底稿-用途別'!AE58/1000,0))</f>
        <v>3</v>
      </c>
      <c r="AC57" s="6">
        <f>IF('[1]底稿-用途別'!AF58=0,"",ROUNDUP('[1]底稿-用途別'!AF58/1000,0))</f>
        <v>111</v>
      </c>
      <c r="AD57" s="116">
        <f>IF('[1]底稿-用途別'!AG58=0,"",ROUNDUP('[1]底稿-用途別'!AG58/1000,0))</f>
        <v>85</v>
      </c>
      <c r="AE57" s="116">
        <f>IF('[1]底稿-用途別'!AH58=0,"",ROUNDUP('[1]底稿-用途別'!AH58/1000,0))</f>
        <v>4</v>
      </c>
      <c r="AF57" s="116">
        <f>IF('[1]底稿-用途別'!AI58=0,"",ROUNDUP('[1]底稿-用途別'!AI58/1000,0))</f>
        <v>150</v>
      </c>
      <c r="AG57" s="116">
        <f>IF('[1]底稿-用途別'!AJ58=0,"",ROUNDUP('[1]底稿-用途別'!AJ58/1000,0))</f>
        <v>13</v>
      </c>
      <c r="AH57" s="117">
        <f>IF('[1]底稿-用途別'!AK58=0,0,ROUNDUP('[1]底稿-用途別'!AK58/1000,0))</f>
        <v>0</v>
      </c>
      <c r="AI57" s="6">
        <f>IF('[1]底稿-用途別'!AL58=0,0,ROUNDUP('[1]底稿-用途別'!AL58/1000,0))</f>
        <v>0</v>
      </c>
      <c r="AJ57" s="6">
        <f>IF('[1]底稿-用途別'!AM58=0,0,ROUNDUP('[1]底稿-用途別'!AM58/1000,0))</f>
        <v>0</v>
      </c>
      <c r="AK57" s="6">
        <f>IF('[1]底稿-用途別'!AN58=0,0,ROUNDUP('[1]底稿-用途別'!AN58/1000,0))</f>
        <v>0</v>
      </c>
      <c r="AL57" s="128">
        <f t="shared" si="8"/>
        <v>27084</v>
      </c>
      <c r="AM57" s="6">
        <f t="shared" si="9"/>
        <v>287</v>
      </c>
      <c r="AN57" s="6">
        <f t="shared" si="10"/>
        <v>0</v>
      </c>
      <c r="AO57" s="116">
        <f t="shared" si="11"/>
        <v>27371</v>
      </c>
      <c r="AP57" s="129"/>
      <c r="AQ57" s="130">
        <f>VLOOKUP(A57,'[1]113年度各學校賸餘數'!$A$2:$L$171,12,0)</f>
        <v>287578</v>
      </c>
      <c r="AR57" s="118">
        <f t="shared" si="12"/>
        <v>27084000</v>
      </c>
      <c r="AS57" s="118">
        <f t="shared" si="13"/>
        <v>0</v>
      </c>
      <c r="AT57" s="118">
        <f t="shared" si="14"/>
        <v>27084000</v>
      </c>
    </row>
    <row r="58" spans="1:46" ht="18.399999999999999" customHeight="1" x14ac:dyDescent="0.25">
      <c r="A58" s="132" t="s">
        <v>528</v>
      </c>
      <c r="B58" s="132" t="s">
        <v>529</v>
      </c>
      <c r="C58" s="6">
        <f>IF('[1]底稿-用途別'!F59=0,"",ROUNDUP('[1]底稿-用途別'!F59/1000,0))</f>
        <v>120015</v>
      </c>
      <c r="D58" s="6" t="str">
        <f>IF('[1]底稿-用途別'!G59=0,"",ROUNDUP('[1]底稿-用途別'!G59/1000,0))</f>
        <v/>
      </c>
      <c r="E58" s="127">
        <f t="shared" si="7"/>
        <v>120015</v>
      </c>
      <c r="F58" s="56" t="str">
        <f>IF('[1]底稿-用途別'!I59=0,"",ROUNDUP('[1]底稿-用途別'!I59/1000,0))</f>
        <v/>
      </c>
      <c r="G58" s="6">
        <f>IF('[1]底稿-用途別'!J59=0,"",ROUNDUP('[1]底稿-用途別'!J59/1000,0))</f>
        <v>18</v>
      </c>
      <c r="H58" s="6">
        <f>IF('[1]底稿-用途別'!K59=0,"",ROUNDUP('[1]底稿-用途別'!K59/1000,0))</f>
        <v>240</v>
      </c>
      <c r="I58" s="6">
        <f>IF('[1]底稿-用途別'!L59=0,"",ROUNDUP('[1]底稿-用途別'!L59/1000,0))</f>
        <v>281</v>
      </c>
      <c r="J58" s="6">
        <f>IF('[1]底稿-用途別'!M59=0,"",ROUNDUP('[1]底稿-用途別'!M59/1000,0))</f>
        <v>91</v>
      </c>
      <c r="K58" s="6">
        <f>IF('[1]底稿-用途別'!N59=0,"",ROUNDUP('[1]底稿-用途別'!N59/1000,0))</f>
        <v>182</v>
      </c>
      <c r="L58" s="6">
        <f>IF('[1]底稿-用途別'!O59=0,"",ROUNDUP('[1]底稿-用途別'!O59/1000,0))</f>
        <v>52</v>
      </c>
      <c r="M58" s="6">
        <f>IF('[1]底稿-用途別'!P59=0,"",ROUNDUP('[1]底稿-用途別'!P59/1000,0))</f>
        <v>31</v>
      </c>
      <c r="N58" s="6">
        <f>IF('[1]底稿-用途別'!Q59=0,"",ROUNDUP('[1]底稿-用途別'!Q59/1000,0))</f>
        <v>5</v>
      </c>
      <c r="O58" s="6" t="str">
        <f>IF('[1]底稿-用途別'!R59=0,"",ROUNDUP('[1]底稿-用途別'!R59/1000,0))</f>
        <v/>
      </c>
      <c r="P58" s="6">
        <f>IF('[1]底稿-用途別'!S59=0,"",ROUNDUP('[1]底稿-用途別'!S59/1000,0))</f>
        <v>25</v>
      </c>
      <c r="Q58" s="6" t="str">
        <f>IF('[1]底稿-用途別'!T59=0,"",ROUNDUP('[1]底稿-用途別'!T59/1000,0))</f>
        <v/>
      </c>
      <c r="R58" s="6">
        <f>IF('[1]底稿-用途別'!U59=0,"",ROUNDUP('[1]底稿-用途別'!U59/1000,0))</f>
        <v>165</v>
      </c>
      <c r="S58" s="6">
        <f>IF('[1]底稿-用途別'!V59=0,"",ROUNDUP('[1]底稿-用途別'!V59/1000,0))</f>
        <v>6</v>
      </c>
      <c r="T58" s="6" t="str">
        <f>IF('[1]底稿-用途別'!W59=0,"",ROUNDUP('[1]底稿-用途別'!W59/1000,0))</f>
        <v/>
      </c>
      <c r="U58" s="6">
        <f>IF('[1]底稿-用途別'!X59=0,"",ROUNDUP('[1]底稿-用途別'!X59/1000,0))</f>
        <v>3</v>
      </c>
      <c r="V58" s="6">
        <f>IF('[1]底稿-用途別'!Y59=0,"",ROUNDUP('[1]底稿-用途別'!Y59/1000,0))</f>
        <v>10</v>
      </c>
      <c r="W58" s="6" t="str">
        <f>IF('[1]底稿-用途別'!Z59=0,"",ROUNDUP('[1]底稿-用途別'!Z59/1000,0))</f>
        <v/>
      </c>
      <c r="X58" s="6">
        <f>IF('[1]底稿-用途別'!AA59=0,"",ROUNDUP('[1]底稿-用途別'!AA59/1000,0))</f>
        <v>13</v>
      </c>
      <c r="Y58" s="6" t="str">
        <f>IF('[1]底稿-用途別'!AB59=0,"",ROUNDUP('[1]底稿-用途別'!AB59/1000,0))</f>
        <v/>
      </c>
      <c r="Z58" s="6">
        <f>IF('[1]底稿-用途別'!AC59=0,"",ROUNDUP('[1]底稿-用途別'!AC59/1000,0))</f>
        <v>200</v>
      </c>
      <c r="AA58" s="6">
        <f>IF('[1]底稿-用途別'!AD59=0,"",ROUNDUP('[1]底稿-用途別'!AD59/1000,0))</f>
        <v>10</v>
      </c>
      <c r="AB58" s="6">
        <f>IF('[1]底稿-用途別'!AE59=0,"",ROUNDUP('[1]底稿-用途別'!AE59/1000,0))</f>
        <v>3</v>
      </c>
      <c r="AC58" s="6">
        <f>IF('[1]底稿-用途別'!AF59=0,"",ROUNDUP('[1]底稿-用途別'!AF59/1000,0))</f>
        <v>604</v>
      </c>
      <c r="AD58" s="116">
        <f>IF('[1]底稿-用途別'!AG59=0,"",ROUNDUP('[1]底稿-用途別'!AG59/1000,0))</f>
        <v>315</v>
      </c>
      <c r="AE58" s="116">
        <f>IF('[1]底稿-用途別'!AH59=0,"",ROUNDUP('[1]底稿-用途別'!AH59/1000,0))</f>
        <v>18</v>
      </c>
      <c r="AF58" s="116">
        <f>IF('[1]底稿-用途別'!AI59=0,"",ROUNDUP('[1]底稿-用途別'!AI59/1000,0))</f>
        <v>950</v>
      </c>
      <c r="AG58" s="116">
        <f>IF('[1]底稿-用途別'!AJ59=0,"",ROUNDUP('[1]底稿-用途別'!AJ59/1000,0))</f>
        <v>554</v>
      </c>
      <c r="AH58" s="117">
        <f>IF('[1]底稿-用途別'!AK59=0,0,ROUNDUP('[1]底稿-用途別'!AK59/1000,0))</f>
        <v>80</v>
      </c>
      <c r="AI58" s="6">
        <f>IF('[1]底稿-用途別'!AL59=0,0,ROUNDUP('[1]底稿-用途別'!AL59/1000,0))</f>
        <v>0</v>
      </c>
      <c r="AJ58" s="6">
        <f>IF('[1]底稿-用途別'!AM59=0,0,ROUNDUP('[1]底稿-用途別'!AM59/1000,0))</f>
        <v>20</v>
      </c>
      <c r="AK58" s="6">
        <f>IF('[1]底稿-用途別'!AN59=0,0,ROUNDUP('[1]底稿-用途別'!AN59/1000,0))</f>
        <v>0</v>
      </c>
      <c r="AL58" s="128">
        <f t="shared" si="8"/>
        <v>123891</v>
      </c>
      <c r="AM58" s="6">
        <f t="shared" si="9"/>
        <v>2238</v>
      </c>
      <c r="AN58" s="6">
        <f t="shared" si="10"/>
        <v>0</v>
      </c>
      <c r="AO58" s="116">
        <f t="shared" si="11"/>
        <v>126129</v>
      </c>
      <c r="AP58" s="129"/>
      <c r="AQ58" s="130">
        <f>VLOOKUP(A58,'[1]113年度各學校賸餘數'!$A$2:$L$171,12,0)</f>
        <v>2238554</v>
      </c>
      <c r="AR58" s="118">
        <f t="shared" si="12"/>
        <v>123891000</v>
      </c>
      <c r="AS58" s="118">
        <f t="shared" si="13"/>
        <v>100000</v>
      </c>
      <c r="AT58" s="118">
        <f t="shared" si="14"/>
        <v>123791000</v>
      </c>
    </row>
    <row r="59" spans="1:46" ht="18.399999999999999" customHeight="1" x14ac:dyDescent="0.25">
      <c r="A59" s="132" t="s">
        <v>530</v>
      </c>
      <c r="B59" s="132" t="s">
        <v>531</v>
      </c>
      <c r="C59" s="6">
        <f>IF('[1]底稿-用途別'!F60=0,"",ROUNDUP('[1]底稿-用途別'!F60/1000,0))</f>
        <v>35791</v>
      </c>
      <c r="D59" s="6" t="str">
        <f>IF('[1]底稿-用途別'!G60=0,"",ROUNDUP('[1]底稿-用途別'!G60/1000,0))</f>
        <v/>
      </c>
      <c r="E59" s="127">
        <f t="shared" si="7"/>
        <v>35791</v>
      </c>
      <c r="F59" s="56" t="str">
        <f>IF('[1]底稿-用途別'!I60=0,"",ROUNDUP('[1]底稿-用途別'!I60/1000,0))</f>
        <v/>
      </c>
      <c r="G59" s="6">
        <f>IF('[1]底稿-用途別'!J60=0,"",ROUNDUP('[1]底稿-用途別'!J60/1000,0))</f>
        <v>18</v>
      </c>
      <c r="H59" s="6">
        <f>IF('[1]底稿-用途別'!K60=0,"",ROUNDUP('[1]底稿-用途別'!K60/1000,0))</f>
        <v>240</v>
      </c>
      <c r="I59" s="6">
        <f>IF('[1]底稿-用途別'!L60=0,"",ROUNDUP('[1]底稿-用途別'!L60/1000,0))</f>
        <v>72</v>
      </c>
      <c r="J59" s="6">
        <f>IF('[1]底稿-用途別'!M60=0,"",ROUNDUP('[1]底稿-用途別'!M60/1000,0))</f>
        <v>16</v>
      </c>
      <c r="K59" s="6">
        <f>IF('[1]底稿-用途別'!N60=0,"",ROUNDUP('[1]底稿-用途別'!N60/1000,0))</f>
        <v>32</v>
      </c>
      <c r="L59" s="6">
        <f>IF('[1]底稿-用途別'!O60=0,"",ROUNDUP('[1]底稿-用途別'!O60/1000,0))</f>
        <v>23</v>
      </c>
      <c r="M59" s="6">
        <f>IF('[1]底稿-用途別'!P60=0,"",ROUNDUP('[1]底稿-用途別'!P60/1000,0))</f>
        <v>19</v>
      </c>
      <c r="N59" s="6">
        <f>IF('[1]底稿-用途別'!Q60=0,"",ROUNDUP('[1]底稿-用途別'!Q60/1000,0))</f>
        <v>5</v>
      </c>
      <c r="O59" s="6" t="str">
        <f>IF('[1]底稿-用途別'!R60=0,"",ROUNDUP('[1]底稿-用途別'!R60/1000,0))</f>
        <v/>
      </c>
      <c r="P59" s="6">
        <f>IF('[1]底稿-用途別'!S60=0,"",ROUNDUP('[1]底稿-用途別'!S60/1000,0))</f>
        <v>5</v>
      </c>
      <c r="Q59" s="6" t="str">
        <f>IF('[1]底稿-用途別'!T60=0,"",ROUNDUP('[1]底稿-用途別'!T60/1000,0))</f>
        <v/>
      </c>
      <c r="R59" s="6">
        <f>IF('[1]底稿-用途別'!U60=0,"",ROUNDUP('[1]底稿-用途別'!U60/1000,0))</f>
        <v>165</v>
      </c>
      <c r="S59" s="6" t="str">
        <f>IF('[1]底稿-用途別'!V60=0,"",ROUNDUP('[1]底稿-用途別'!V60/1000,0))</f>
        <v/>
      </c>
      <c r="T59" s="6" t="str">
        <f>IF('[1]底稿-用途別'!W60=0,"",ROUNDUP('[1]底稿-用途別'!W60/1000,0))</f>
        <v/>
      </c>
      <c r="U59" s="6" t="str">
        <f>IF('[1]底稿-用途別'!X60=0,"",ROUNDUP('[1]底稿-用途別'!X60/1000,0))</f>
        <v/>
      </c>
      <c r="V59" s="6" t="str">
        <f>IF('[1]底稿-用途別'!Y60=0,"",ROUNDUP('[1]底稿-用途別'!Y60/1000,0))</f>
        <v/>
      </c>
      <c r="W59" s="6" t="str">
        <f>IF('[1]底稿-用途別'!Z60=0,"",ROUNDUP('[1]底稿-用途別'!Z60/1000,0))</f>
        <v/>
      </c>
      <c r="X59" s="6">
        <f>IF('[1]底稿-用途別'!AA60=0,"",ROUNDUP('[1]底稿-用途別'!AA60/1000,0))</f>
        <v>10</v>
      </c>
      <c r="Y59" s="6" t="str">
        <f>IF('[1]底稿-用途別'!AB60=0,"",ROUNDUP('[1]底稿-用途別'!AB60/1000,0))</f>
        <v/>
      </c>
      <c r="Z59" s="6">
        <f>IF('[1]底稿-用途別'!AC60=0,"",ROUNDUP('[1]底稿-用途別'!AC60/1000,0))</f>
        <v>80</v>
      </c>
      <c r="AA59" s="6">
        <f>IF('[1]底稿-用途別'!AD60=0,"",ROUNDUP('[1]底稿-用途別'!AD60/1000,0))</f>
        <v>10</v>
      </c>
      <c r="AB59" s="6">
        <f>IF('[1]底稿-用途別'!AE60=0,"",ROUNDUP('[1]底稿-用途別'!AE60/1000,0))</f>
        <v>3</v>
      </c>
      <c r="AC59" s="6">
        <f>IF('[1]底稿-用途別'!AF60=0,"",ROUNDUP('[1]底稿-用途別'!AF60/1000,0))</f>
        <v>136</v>
      </c>
      <c r="AD59" s="116">
        <f>IF('[1]底稿-用途別'!AG60=0,"",ROUNDUP('[1]底稿-用途別'!AG60/1000,0))</f>
        <v>109</v>
      </c>
      <c r="AE59" s="116">
        <f>IF('[1]底稿-用途別'!AH60=0,"",ROUNDUP('[1]底稿-用途別'!AH60/1000,0))</f>
        <v>8</v>
      </c>
      <c r="AF59" s="116">
        <f>IF('[1]底稿-用途別'!AI60=0,"",ROUNDUP('[1]底稿-用途別'!AI60/1000,0))</f>
        <v>250</v>
      </c>
      <c r="AG59" s="116">
        <f>IF('[1]底稿-用途別'!AJ60=0,"",ROUNDUP('[1]底稿-用途別'!AJ60/1000,0))</f>
        <v>259</v>
      </c>
      <c r="AH59" s="117">
        <f>IF('[1]底稿-用途別'!AK60=0,0,ROUNDUP('[1]底稿-用途別'!AK60/1000,0))</f>
        <v>10</v>
      </c>
      <c r="AI59" s="6">
        <f>IF('[1]底稿-用途別'!AL60=0,0,ROUNDUP('[1]底稿-用途別'!AL60/1000,0))</f>
        <v>0</v>
      </c>
      <c r="AJ59" s="6">
        <f>IF('[1]底稿-用途別'!AM60=0,0,ROUNDUP('[1]底稿-用途別'!AM60/1000,0))</f>
        <v>0</v>
      </c>
      <c r="AK59" s="6">
        <f>IF('[1]底稿-用途別'!AN60=0,0,ROUNDUP('[1]底稿-用途別'!AN60/1000,0))</f>
        <v>0</v>
      </c>
      <c r="AL59" s="128">
        <f t="shared" si="8"/>
        <v>37261</v>
      </c>
      <c r="AM59" s="6">
        <f t="shared" si="9"/>
        <v>158</v>
      </c>
      <c r="AN59" s="6">
        <f t="shared" si="10"/>
        <v>0</v>
      </c>
      <c r="AO59" s="116">
        <f t="shared" si="11"/>
        <v>37419</v>
      </c>
      <c r="AP59" s="129"/>
      <c r="AQ59" s="130">
        <f>VLOOKUP(A59,'[1]113年度各學校賸餘數'!$A$2:$L$171,12,0)</f>
        <v>158733</v>
      </c>
      <c r="AR59" s="118">
        <f t="shared" si="12"/>
        <v>37261000</v>
      </c>
      <c r="AS59" s="118">
        <f t="shared" si="13"/>
        <v>10000</v>
      </c>
      <c r="AT59" s="118">
        <f t="shared" si="14"/>
        <v>37251000</v>
      </c>
    </row>
    <row r="60" spans="1:46" ht="18.399999999999999" customHeight="1" x14ac:dyDescent="0.25">
      <c r="A60" s="132" t="s">
        <v>532</v>
      </c>
      <c r="B60" s="132" t="s">
        <v>533</v>
      </c>
      <c r="C60" s="6">
        <f>IF('[1]底稿-用途別'!F61=0,"",ROUNDUP('[1]底稿-用途別'!F61/1000,0))</f>
        <v>19801</v>
      </c>
      <c r="D60" s="6" t="str">
        <f>IF('[1]底稿-用途別'!G61=0,"",ROUNDUP('[1]底稿-用途別'!G61/1000,0))</f>
        <v/>
      </c>
      <c r="E60" s="127">
        <f t="shared" si="7"/>
        <v>19801</v>
      </c>
      <c r="F60" s="56" t="str">
        <f>IF('[1]底稿-用途別'!I61=0,"",ROUNDUP('[1]底稿-用途別'!I61/1000,0))</f>
        <v/>
      </c>
      <c r="G60" s="6">
        <f>IF('[1]底稿-用途別'!J61=0,"",ROUNDUP('[1]底稿-用途別'!J61/1000,0))</f>
        <v>6</v>
      </c>
      <c r="H60" s="6">
        <f>IF('[1]底稿-用途別'!K61=0,"",ROUNDUP('[1]底稿-用途別'!K61/1000,0))</f>
        <v>240</v>
      </c>
      <c r="I60" s="6">
        <f>IF('[1]底稿-用途別'!L61=0,"",ROUNDUP('[1]底稿-用途別'!L61/1000,0))</f>
        <v>44</v>
      </c>
      <c r="J60" s="6">
        <f>IF('[1]底稿-用途別'!M61=0,"",ROUNDUP('[1]底稿-用途別'!M61/1000,0))</f>
        <v>5</v>
      </c>
      <c r="K60" s="6">
        <f>IF('[1]底稿-用途別'!N61=0,"",ROUNDUP('[1]底稿-用途別'!N61/1000,0))</f>
        <v>10</v>
      </c>
      <c r="L60" s="6">
        <f>IF('[1]底稿-用途別'!O61=0,"",ROUNDUP('[1]底稿-用途別'!O61/1000,0))</f>
        <v>19</v>
      </c>
      <c r="M60" s="6">
        <f>IF('[1]底稿-用途別'!P61=0,"",ROUNDUP('[1]底稿-用途別'!P61/1000,0))</f>
        <v>18</v>
      </c>
      <c r="N60" s="6">
        <f>IF('[1]底稿-用途別'!Q61=0,"",ROUNDUP('[1]底稿-用途別'!Q61/1000,0))</f>
        <v>5</v>
      </c>
      <c r="O60" s="6" t="str">
        <f>IF('[1]底稿-用途別'!R61=0,"",ROUNDUP('[1]底稿-用途別'!R61/1000,0))</f>
        <v/>
      </c>
      <c r="P60" s="6">
        <f>IF('[1]底稿-用途別'!S61=0,"",ROUNDUP('[1]底稿-用途別'!S61/1000,0))</f>
        <v>2</v>
      </c>
      <c r="Q60" s="6" t="str">
        <f>IF('[1]底稿-用途別'!T61=0,"",ROUNDUP('[1]底稿-用途別'!T61/1000,0))</f>
        <v/>
      </c>
      <c r="R60" s="6">
        <f>IF('[1]底稿-用途別'!U61=0,"",ROUNDUP('[1]底稿-用途別'!U61/1000,0))</f>
        <v>165</v>
      </c>
      <c r="S60" s="6" t="str">
        <f>IF('[1]底稿-用途別'!V61=0,"",ROUNDUP('[1]底稿-用途別'!V61/1000,0))</f>
        <v/>
      </c>
      <c r="T60" s="6" t="str">
        <f>IF('[1]底稿-用途別'!W61=0,"",ROUNDUP('[1]底稿-用途別'!W61/1000,0))</f>
        <v/>
      </c>
      <c r="U60" s="6">
        <f>IF('[1]底稿-用途別'!X61=0,"",ROUNDUP('[1]底稿-用途別'!X61/1000,0))</f>
        <v>1</v>
      </c>
      <c r="V60" s="6" t="str">
        <f>IF('[1]底稿-用途別'!Y61=0,"",ROUNDUP('[1]底稿-用途別'!Y61/1000,0))</f>
        <v/>
      </c>
      <c r="W60" s="6" t="str">
        <f>IF('[1]底稿-用途別'!Z61=0,"",ROUNDUP('[1]底稿-用途別'!Z61/1000,0))</f>
        <v/>
      </c>
      <c r="X60" s="6" t="str">
        <f>IF('[1]底稿-用途別'!AA61=0,"",ROUNDUP('[1]底稿-用途別'!AA61/1000,0))</f>
        <v/>
      </c>
      <c r="Y60" s="6" t="str">
        <f>IF('[1]底稿-用途別'!AB61=0,"",ROUNDUP('[1]底稿-用途別'!AB61/1000,0))</f>
        <v/>
      </c>
      <c r="Z60" s="6">
        <f>IF('[1]底稿-用途別'!AC61=0,"",ROUNDUP('[1]底稿-用途別'!AC61/1000,0))</f>
        <v>80</v>
      </c>
      <c r="AA60" s="6">
        <f>IF('[1]底稿-用途別'!AD61=0,"",ROUNDUP('[1]底稿-用途別'!AD61/1000,0))</f>
        <v>10</v>
      </c>
      <c r="AB60" s="6">
        <f>IF('[1]底稿-用途別'!AE61=0,"",ROUNDUP('[1]底稿-用途別'!AE61/1000,0))</f>
        <v>3</v>
      </c>
      <c r="AC60" s="6">
        <f>IF('[1]底稿-用途別'!AF61=0,"",ROUNDUP('[1]底稿-用途別'!AF61/1000,0))</f>
        <v>102</v>
      </c>
      <c r="AD60" s="116">
        <f>IF('[1]底稿-用途別'!AG61=0,"",ROUNDUP('[1]底稿-用途別'!AG61/1000,0))</f>
        <v>59</v>
      </c>
      <c r="AE60" s="116">
        <f>IF('[1]底稿-用途別'!AH61=0,"",ROUNDUP('[1]底稿-用途別'!AH61/1000,0))</f>
        <v>4</v>
      </c>
      <c r="AF60" s="116">
        <f>IF('[1]底稿-用途別'!AI61=0,"",ROUNDUP('[1]底稿-用途別'!AI61/1000,0))</f>
        <v>120</v>
      </c>
      <c r="AG60" s="116">
        <f>IF('[1]底稿-用途別'!AJ61=0,"",ROUNDUP('[1]底稿-用途別'!AJ61/1000,0))</f>
        <v>94</v>
      </c>
      <c r="AH60" s="117">
        <f>IF('[1]底稿-用途別'!AK61=0,0,ROUNDUP('[1]底稿-用途別'!AK61/1000,0))</f>
        <v>10</v>
      </c>
      <c r="AI60" s="6">
        <f>IF('[1]底稿-用途別'!AL61=0,0,ROUNDUP('[1]底稿-用途別'!AL61/1000,0))</f>
        <v>0</v>
      </c>
      <c r="AJ60" s="6">
        <f>IF('[1]底稿-用途別'!AM61=0,0,ROUNDUP('[1]底稿-用途別'!AM61/1000,0))</f>
        <v>0</v>
      </c>
      <c r="AK60" s="6">
        <f>IF('[1]底稿-用途別'!AN61=0,0,ROUNDUP('[1]底稿-用途別'!AN61/1000,0))</f>
        <v>0</v>
      </c>
      <c r="AL60" s="128">
        <f t="shared" si="8"/>
        <v>20798</v>
      </c>
      <c r="AM60" s="6">
        <f t="shared" si="9"/>
        <v>70</v>
      </c>
      <c r="AN60" s="6">
        <f t="shared" si="10"/>
        <v>0</v>
      </c>
      <c r="AO60" s="116">
        <f t="shared" si="11"/>
        <v>20868</v>
      </c>
      <c r="AP60" s="129"/>
      <c r="AQ60" s="130">
        <f>VLOOKUP(A60,'[1]113年度各學校賸餘數'!$A$2:$L$171,12,0)</f>
        <v>70476</v>
      </c>
      <c r="AR60" s="118">
        <f t="shared" si="12"/>
        <v>20798000</v>
      </c>
      <c r="AS60" s="118">
        <f t="shared" si="13"/>
        <v>10000</v>
      </c>
      <c r="AT60" s="118">
        <f t="shared" si="14"/>
        <v>20788000</v>
      </c>
    </row>
    <row r="61" spans="1:46" ht="18.399999999999999" customHeight="1" x14ac:dyDescent="0.25">
      <c r="A61" s="132" t="s">
        <v>534</v>
      </c>
      <c r="B61" s="132" t="s">
        <v>535</v>
      </c>
      <c r="C61" s="6">
        <f>IF('[1]底稿-用途別'!F62=0,"",ROUNDUP('[1]底稿-用途別'!F62/1000,0))</f>
        <v>20183</v>
      </c>
      <c r="D61" s="6" t="str">
        <f>IF('[1]底稿-用途別'!G62=0,"",ROUNDUP('[1]底稿-用途別'!G62/1000,0))</f>
        <v/>
      </c>
      <c r="E61" s="127">
        <f t="shared" si="7"/>
        <v>20183</v>
      </c>
      <c r="F61" s="56" t="str">
        <f>IF('[1]底稿-用途別'!I62=0,"",ROUNDUP('[1]底稿-用途別'!I62/1000,0))</f>
        <v/>
      </c>
      <c r="G61" s="6" t="str">
        <f>IF('[1]底稿-用途別'!J62=0,"",ROUNDUP('[1]底稿-用途別'!J62/1000,0))</f>
        <v/>
      </c>
      <c r="H61" s="6">
        <f>IF('[1]底稿-用途別'!K62=0,"",ROUNDUP('[1]底稿-用途別'!K62/1000,0))</f>
        <v>240</v>
      </c>
      <c r="I61" s="6">
        <f>IF('[1]底稿-用途別'!L62=0,"",ROUNDUP('[1]底稿-用途別'!L62/1000,0))</f>
        <v>44</v>
      </c>
      <c r="J61" s="6">
        <f>IF('[1]底稿-用途別'!M62=0,"",ROUNDUP('[1]底稿-用途別'!M62/1000,0))</f>
        <v>2</v>
      </c>
      <c r="K61" s="6">
        <f>IF('[1]底稿-用途別'!N62=0,"",ROUNDUP('[1]底稿-用途別'!N62/1000,0))</f>
        <v>4</v>
      </c>
      <c r="L61" s="6">
        <f>IF('[1]底稿-用途別'!O62=0,"",ROUNDUP('[1]底稿-用途別'!O62/1000,0))</f>
        <v>19</v>
      </c>
      <c r="M61" s="6">
        <f>IF('[1]底稿-用途別'!P62=0,"",ROUNDUP('[1]底稿-用途別'!P62/1000,0))</f>
        <v>18</v>
      </c>
      <c r="N61" s="6">
        <f>IF('[1]底稿-用途別'!Q62=0,"",ROUNDUP('[1]底稿-用途別'!Q62/1000,0))</f>
        <v>5</v>
      </c>
      <c r="O61" s="6" t="str">
        <f>IF('[1]底稿-用途別'!R62=0,"",ROUNDUP('[1]底稿-用途別'!R62/1000,0))</f>
        <v/>
      </c>
      <c r="P61" s="6">
        <f>IF('[1]底稿-用途別'!S62=0,"",ROUNDUP('[1]底稿-用途別'!S62/1000,0))</f>
        <v>1</v>
      </c>
      <c r="Q61" s="6" t="str">
        <f>IF('[1]底稿-用途別'!T62=0,"",ROUNDUP('[1]底稿-用途別'!T62/1000,0))</f>
        <v/>
      </c>
      <c r="R61" s="6">
        <f>IF('[1]底稿-用途別'!U62=0,"",ROUNDUP('[1]底稿-用途別'!U62/1000,0))</f>
        <v>165</v>
      </c>
      <c r="S61" s="6" t="str">
        <f>IF('[1]底稿-用途別'!V62=0,"",ROUNDUP('[1]底稿-用途別'!V62/1000,0))</f>
        <v/>
      </c>
      <c r="T61" s="6" t="str">
        <f>IF('[1]底稿-用途別'!W62=0,"",ROUNDUP('[1]底稿-用途別'!W62/1000,0))</f>
        <v/>
      </c>
      <c r="U61" s="6" t="str">
        <f>IF('[1]底稿-用途別'!X62=0,"",ROUNDUP('[1]底稿-用途別'!X62/1000,0))</f>
        <v/>
      </c>
      <c r="V61" s="6" t="str">
        <f>IF('[1]底稿-用途別'!Y62=0,"",ROUNDUP('[1]底稿-用途別'!Y62/1000,0))</f>
        <v/>
      </c>
      <c r="W61" s="6" t="str">
        <f>IF('[1]底稿-用途別'!Z62=0,"",ROUNDUP('[1]底稿-用途別'!Z62/1000,0))</f>
        <v/>
      </c>
      <c r="X61" s="6" t="str">
        <f>IF('[1]底稿-用途別'!AA62=0,"",ROUNDUP('[1]底稿-用途別'!AA62/1000,0))</f>
        <v/>
      </c>
      <c r="Y61" s="6" t="str">
        <f>IF('[1]底稿-用途別'!AB62=0,"",ROUNDUP('[1]底稿-用途別'!AB62/1000,0))</f>
        <v/>
      </c>
      <c r="Z61" s="6">
        <f>IF('[1]底稿-用途別'!AC62=0,"",ROUNDUP('[1]底稿-用途別'!AC62/1000,0))</f>
        <v>80</v>
      </c>
      <c r="AA61" s="6">
        <f>IF('[1]底稿-用途別'!AD62=0,"",ROUNDUP('[1]底稿-用途別'!AD62/1000,0))</f>
        <v>10</v>
      </c>
      <c r="AB61" s="6">
        <f>IF('[1]底稿-用途別'!AE62=0,"",ROUNDUP('[1]底稿-用途別'!AE62/1000,0))</f>
        <v>3</v>
      </c>
      <c r="AC61" s="6">
        <f>IF('[1]底稿-用途別'!AF62=0,"",ROUNDUP('[1]底稿-用途別'!AF62/1000,0))</f>
        <v>102</v>
      </c>
      <c r="AD61" s="116">
        <f>IF('[1]底稿-用途別'!AG62=0,"",ROUNDUP('[1]底稿-用途別'!AG62/1000,0))</f>
        <v>59</v>
      </c>
      <c r="AE61" s="116">
        <f>IF('[1]底稿-用途別'!AH62=0,"",ROUNDUP('[1]底稿-用途別'!AH62/1000,0))</f>
        <v>4</v>
      </c>
      <c r="AF61" s="116">
        <f>IF('[1]底稿-用途別'!AI62=0,"",ROUNDUP('[1]底稿-用途別'!AI62/1000,0))</f>
        <v>120</v>
      </c>
      <c r="AG61" s="116">
        <f>IF('[1]底稿-用途別'!AJ62=0,"",ROUNDUP('[1]底稿-用途別'!AJ62/1000,0))</f>
        <v>32</v>
      </c>
      <c r="AH61" s="117">
        <f>IF('[1]底稿-用途別'!AK62=0,0,ROUNDUP('[1]底稿-用途別'!AK62/1000,0))</f>
        <v>0</v>
      </c>
      <c r="AI61" s="6">
        <f>IF('[1]底稿-用途別'!AL62=0,0,ROUNDUP('[1]底稿-用途別'!AL62/1000,0))</f>
        <v>0</v>
      </c>
      <c r="AJ61" s="6">
        <f>IF('[1]底稿-用途別'!AM62=0,0,ROUNDUP('[1]底稿-用途別'!AM62/1000,0))</f>
        <v>0</v>
      </c>
      <c r="AK61" s="6">
        <f>IF('[1]底稿-用途別'!AN62=0,0,ROUNDUP('[1]底稿-用途別'!AN62/1000,0))</f>
        <v>0</v>
      </c>
      <c r="AL61" s="128">
        <f t="shared" si="8"/>
        <v>21091</v>
      </c>
      <c r="AM61" s="6">
        <f t="shared" si="9"/>
        <v>509</v>
      </c>
      <c r="AN61" s="6">
        <f t="shared" si="10"/>
        <v>0</v>
      </c>
      <c r="AO61" s="116">
        <f t="shared" si="11"/>
        <v>21600</v>
      </c>
      <c r="AP61" s="129"/>
      <c r="AQ61" s="130">
        <f>VLOOKUP(A61,'[1]113年度各學校賸餘數'!$A$2:$L$171,12,0)</f>
        <v>509199</v>
      </c>
      <c r="AR61" s="118">
        <f t="shared" si="12"/>
        <v>21091000</v>
      </c>
      <c r="AS61" s="118">
        <f t="shared" si="13"/>
        <v>0</v>
      </c>
      <c r="AT61" s="118">
        <f t="shared" si="14"/>
        <v>21091000</v>
      </c>
    </row>
    <row r="62" spans="1:46" ht="18.399999999999999" customHeight="1" x14ac:dyDescent="0.25">
      <c r="A62" s="132" t="s">
        <v>536</v>
      </c>
      <c r="B62" s="132" t="s">
        <v>537</v>
      </c>
      <c r="C62" s="6">
        <f>IF('[1]底稿-用途別'!F63=0,"",ROUNDUP('[1]底稿-用途別'!F63/1000,0))</f>
        <v>62537</v>
      </c>
      <c r="D62" s="6" t="str">
        <f>IF('[1]底稿-用途別'!G63=0,"",ROUNDUP('[1]底稿-用途別'!G63/1000,0))</f>
        <v/>
      </c>
      <c r="E62" s="127">
        <f t="shared" si="7"/>
        <v>62537</v>
      </c>
      <c r="F62" s="56" t="str">
        <f>IF('[1]底稿-用途別'!I63=0,"",ROUNDUP('[1]底稿-用途別'!I63/1000,0))</f>
        <v/>
      </c>
      <c r="G62" s="6" t="str">
        <f>IF('[1]底稿-用途別'!J63=0,"",ROUNDUP('[1]底稿-用途別'!J63/1000,0))</f>
        <v/>
      </c>
      <c r="H62" s="6">
        <f>IF('[1]底稿-用途別'!K63=0,"",ROUNDUP('[1]底稿-用途別'!K63/1000,0))</f>
        <v>240</v>
      </c>
      <c r="I62" s="6">
        <f>IF('[1]底稿-用途別'!L63=0,"",ROUNDUP('[1]底稿-用途別'!L63/1000,0))</f>
        <v>152</v>
      </c>
      <c r="J62" s="6">
        <f>IF('[1]底稿-用途別'!M63=0,"",ROUNDUP('[1]底稿-用途別'!M63/1000,0))</f>
        <v>47</v>
      </c>
      <c r="K62" s="6">
        <f>IF('[1]底稿-用途別'!N63=0,"",ROUNDUP('[1]底稿-用途別'!N63/1000,0))</f>
        <v>93</v>
      </c>
      <c r="L62" s="6">
        <f>IF('[1]底稿-用途別'!O63=0,"",ROUNDUP('[1]底稿-用途別'!O63/1000,0))</f>
        <v>34</v>
      </c>
      <c r="M62" s="6">
        <f>IF('[1]底稿-用途別'!P63=0,"",ROUNDUP('[1]底稿-用途別'!P63/1000,0))</f>
        <v>24</v>
      </c>
      <c r="N62" s="6">
        <f>IF('[1]底稿-用途別'!Q63=0,"",ROUNDUP('[1]底稿-用途別'!Q63/1000,0))</f>
        <v>5</v>
      </c>
      <c r="O62" s="6" t="str">
        <f>IF('[1]底稿-用途別'!R63=0,"",ROUNDUP('[1]底稿-用途別'!R63/1000,0))</f>
        <v/>
      </c>
      <c r="P62" s="6">
        <f>IF('[1]底稿-用途別'!S63=0,"",ROUNDUP('[1]底稿-用途別'!S63/1000,0))</f>
        <v>13</v>
      </c>
      <c r="Q62" s="6" t="str">
        <f>IF('[1]底稿-用途別'!T63=0,"",ROUNDUP('[1]底稿-用途別'!T63/1000,0))</f>
        <v/>
      </c>
      <c r="R62" s="6">
        <f>IF('[1]底稿-用途別'!U63=0,"",ROUNDUP('[1]底稿-用途別'!U63/1000,0))</f>
        <v>165</v>
      </c>
      <c r="S62" s="6" t="str">
        <f>IF('[1]底稿-用途別'!V63=0,"",ROUNDUP('[1]底稿-用途別'!V63/1000,0))</f>
        <v/>
      </c>
      <c r="T62" s="6" t="str">
        <f>IF('[1]底稿-用途別'!W63=0,"",ROUNDUP('[1]底稿-用途別'!W63/1000,0))</f>
        <v/>
      </c>
      <c r="U62" s="6">
        <f>IF('[1]底稿-用途別'!X63=0,"",ROUNDUP('[1]底稿-用途別'!X63/1000,0))</f>
        <v>2</v>
      </c>
      <c r="V62" s="6" t="str">
        <f>IF('[1]底稿-用途別'!Y63=0,"",ROUNDUP('[1]底稿-用途別'!Y63/1000,0))</f>
        <v/>
      </c>
      <c r="W62" s="6" t="str">
        <f>IF('[1]底稿-用途別'!Z63=0,"",ROUNDUP('[1]底稿-用途別'!Z63/1000,0))</f>
        <v/>
      </c>
      <c r="X62" s="6">
        <f>IF('[1]底稿-用途別'!AA63=0,"",ROUNDUP('[1]底稿-用途別'!AA63/1000,0))</f>
        <v>10</v>
      </c>
      <c r="Y62" s="6" t="str">
        <f>IF('[1]底稿-用途別'!AB63=0,"",ROUNDUP('[1]底稿-用途別'!AB63/1000,0))</f>
        <v/>
      </c>
      <c r="Z62" s="6">
        <f>IF('[1]底稿-用途別'!AC63=0,"",ROUNDUP('[1]底稿-用途別'!AC63/1000,0))</f>
        <v>120</v>
      </c>
      <c r="AA62" s="6">
        <f>IF('[1]底稿-用途別'!AD63=0,"",ROUNDUP('[1]底稿-用途別'!AD63/1000,0))</f>
        <v>10</v>
      </c>
      <c r="AB62" s="6">
        <f>IF('[1]底稿-用途別'!AE63=0,"",ROUNDUP('[1]底稿-用途別'!AE63/1000,0))</f>
        <v>3</v>
      </c>
      <c r="AC62" s="6">
        <f>IF('[1]底稿-用途別'!AF63=0,"",ROUNDUP('[1]底稿-用途別'!AF63/1000,0))</f>
        <v>306</v>
      </c>
      <c r="AD62" s="116">
        <f>IF('[1]底稿-用途別'!AG63=0,"",ROUNDUP('[1]底稿-用途別'!AG63/1000,0))</f>
        <v>265</v>
      </c>
      <c r="AE62" s="116">
        <f>IF('[1]底稿-用途別'!AH63=0,"",ROUNDUP('[1]底稿-用途別'!AH63/1000,0))</f>
        <v>11</v>
      </c>
      <c r="AF62" s="116">
        <f>IF('[1]底稿-用途別'!AI63=0,"",ROUNDUP('[1]底稿-用途別'!AI63/1000,0))</f>
        <v>525</v>
      </c>
      <c r="AG62" s="116">
        <f>IF('[1]底稿-用途別'!AJ63=0,"",ROUNDUP('[1]底稿-用途別'!AJ63/1000,0))</f>
        <v>280</v>
      </c>
      <c r="AH62" s="117">
        <f>IF('[1]底稿-用途別'!AK63=0,0,ROUNDUP('[1]底稿-用途別'!AK63/1000,0))</f>
        <v>40</v>
      </c>
      <c r="AI62" s="6">
        <f>IF('[1]底稿-用途別'!AL63=0,0,ROUNDUP('[1]底稿-用途別'!AL63/1000,0))</f>
        <v>0</v>
      </c>
      <c r="AJ62" s="6">
        <f>IF('[1]底稿-用途別'!AM63=0,0,ROUNDUP('[1]底稿-用途別'!AM63/1000,0))</f>
        <v>20</v>
      </c>
      <c r="AK62" s="6">
        <f>IF('[1]底稿-用途別'!AN63=0,0,ROUNDUP('[1]底稿-用途別'!AN63/1000,0))</f>
        <v>0</v>
      </c>
      <c r="AL62" s="128">
        <f t="shared" si="8"/>
        <v>64902</v>
      </c>
      <c r="AM62" s="6">
        <f t="shared" si="9"/>
        <v>856</v>
      </c>
      <c r="AN62" s="6">
        <f t="shared" si="10"/>
        <v>0</v>
      </c>
      <c r="AO62" s="116">
        <f t="shared" si="11"/>
        <v>65758</v>
      </c>
      <c r="AP62" s="129"/>
      <c r="AQ62" s="130">
        <f>VLOOKUP(A62,'[1]113年度各學校賸餘數'!$A$2:$L$171,12,0)</f>
        <v>856898</v>
      </c>
      <c r="AR62" s="118">
        <f t="shared" si="12"/>
        <v>64902000</v>
      </c>
      <c r="AS62" s="118">
        <f t="shared" si="13"/>
        <v>60000</v>
      </c>
      <c r="AT62" s="118">
        <f t="shared" si="14"/>
        <v>64842000</v>
      </c>
    </row>
    <row r="63" spans="1:46" ht="18.399999999999999" customHeight="1" x14ac:dyDescent="0.25">
      <c r="A63" s="132" t="s">
        <v>538</v>
      </c>
      <c r="B63" s="132" t="s">
        <v>539</v>
      </c>
      <c r="C63" s="6">
        <f>IF('[1]底稿-用途別'!F64=0,"",ROUNDUP('[1]底稿-用途別'!F64/1000,0))</f>
        <v>41301</v>
      </c>
      <c r="D63" s="6" t="str">
        <f>IF('[1]底稿-用途別'!G64=0,"",ROUNDUP('[1]底稿-用途別'!G64/1000,0))</f>
        <v/>
      </c>
      <c r="E63" s="127">
        <f t="shared" si="7"/>
        <v>41301</v>
      </c>
      <c r="F63" s="56" t="str">
        <f>IF('[1]底稿-用途別'!I64=0,"",ROUNDUP('[1]底稿-用途別'!I64/1000,0))</f>
        <v/>
      </c>
      <c r="G63" s="6">
        <f>IF('[1]底稿-用途別'!J64=0,"",ROUNDUP('[1]底稿-用途別'!J64/1000,0))</f>
        <v>12</v>
      </c>
      <c r="H63" s="6">
        <f>IF('[1]底稿-用途別'!K64=0,"",ROUNDUP('[1]底稿-用途別'!K64/1000,0))</f>
        <v>240</v>
      </c>
      <c r="I63" s="6">
        <f>IF('[1]底稿-用途別'!L64=0,"",ROUNDUP('[1]底稿-用途別'!L64/1000,0))</f>
        <v>108</v>
      </c>
      <c r="J63" s="6">
        <f>IF('[1]底稿-用途別'!M64=0,"",ROUNDUP('[1]底稿-用途別'!M64/1000,0))</f>
        <v>23</v>
      </c>
      <c r="K63" s="6">
        <f>IF('[1]底稿-用途別'!N64=0,"",ROUNDUP('[1]底稿-用途別'!N64/1000,0))</f>
        <v>46</v>
      </c>
      <c r="L63" s="6">
        <f>IF('[1]底稿-用途別'!O64=0,"",ROUNDUP('[1]底稿-用途別'!O64/1000,0))</f>
        <v>28</v>
      </c>
      <c r="M63" s="6">
        <f>IF('[1]底稿-用途別'!P64=0,"",ROUNDUP('[1]底稿-用途別'!P64/1000,0))</f>
        <v>21</v>
      </c>
      <c r="N63" s="6">
        <f>IF('[1]底稿-用途別'!Q64=0,"",ROUNDUP('[1]底稿-用途別'!Q64/1000,0))</f>
        <v>5</v>
      </c>
      <c r="O63" s="6" t="str">
        <f>IF('[1]底稿-用途別'!R64=0,"",ROUNDUP('[1]底稿-用途別'!R64/1000,0))</f>
        <v/>
      </c>
      <c r="P63" s="6">
        <f>IF('[1]底稿-用途別'!S64=0,"",ROUNDUP('[1]底稿-用途別'!S64/1000,0))</f>
        <v>7</v>
      </c>
      <c r="Q63" s="6" t="str">
        <f>IF('[1]底稿-用途別'!T64=0,"",ROUNDUP('[1]底稿-用途別'!T64/1000,0))</f>
        <v/>
      </c>
      <c r="R63" s="6">
        <f>IF('[1]底稿-用途別'!U64=0,"",ROUNDUP('[1]底稿-用途別'!U64/1000,0))</f>
        <v>165</v>
      </c>
      <c r="S63" s="6">
        <f>IF('[1]底稿-用途別'!V64=0,"",ROUNDUP('[1]底稿-用途別'!V64/1000,0))</f>
        <v>6</v>
      </c>
      <c r="T63" s="6" t="str">
        <f>IF('[1]底稿-用途別'!W64=0,"",ROUNDUP('[1]底稿-用途別'!W64/1000,0))</f>
        <v/>
      </c>
      <c r="U63" s="6">
        <f>IF('[1]底稿-用途別'!X64=0,"",ROUNDUP('[1]底稿-用途別'!X64/1000,0))</f>
        <v>1</v>
      </c>
      <c r="V63" s="6" t="str">
        <f>IF('[1]底稿-用途別'!Y64=0,"",ROUNDUP('[1]底稿-用途別'!Y64/1000,0))</f>
        <v/>
      </c>
      <c r="W63" s="6" t="str">
        <f>IF('[1]底稿-用途別'!Z64=0,"",ROUNDUP('[1]底稿-用途別'!Z64/1000,0))</f>
        <v/>
      </c>
      <c r="X63" s="6">
        <f>IF('[1]底稿-用途別'!AA64=0,"",ROUNDUP('[1]底稿-用途別'!AA64/1000,0))</f>
        <v>10</v>
      </c>
      <c r="Y63" s="6" t="str">
        <f>IF('[1]底稿-用途別'!AB64=0,"",ROUNDUP('[1]底稿-用途別'!AB64/1000,0))</f>
        <v/>
      </c>
      <c r="Z63" s="6">
        <f>IF('[1]底稿-用途別'!AC64=0,"",ROUNDUP('[1]底稿-用途別'!AC64/1000,0))</f>
        <v>120</v>
      </c>
      <c r="AA63" s="6">
        <f>IF('[1]底稿-用途別'!AD64=0,"",ROUNDUP('[1]底稿-用途別'!AD64/1000,0))</f>
        <v>10</v>
      </c>
      <c r="AB63" s="6">
        <f>IF('[1]底稿-用途別'!AE64=0,"",ROUNDUP('[1]底稿-用途別'!AE64/1000,0))</f>
        <v>3</v>
      </c>
      <c r="AC63" s="6">
        <f>IF('[1]底稿-用途別'!AF64=0,"",ROUNDUP('[1]底稿-用途別'!AF64/1000,0))</f>
        <v>204</v>
      </c>
      <c r="AD63" s="116">
        <f>IF('[1]底稿-用途別'!AG64=0,"",ROUNDUP('[1]底稿-用途別'!AG64/1000,0))</f>
        <v>155</v>
      </c>
      <c r="AE63" s="116">
        <f>IF('[1]底稿-用途別'!AH64=0,"",ROUNDUP('[1]底稿-用途別'!AH64/1000,0))</f>
        <v>8</v>
      </c>
      <c r="AF63" s="116">
        <f>IF('[1]底稿-用途別'!AI64=0,"",ROUNDUP('[1]底稿-用途別'!AI64/1000,0))</f>
        <v>350</v>
      </c>
      <c r="AG63" s="116">
        <f>IF('[1]底稿-用途別'!AJ64=0,"",ROUNDUP('[1]底稿-用途別'!AJ64/1000,0))</f>
        <v>96</v>
      </c>
      <c r="AH63" s="117">
        <f>IF('[1]底稿-用途別'!AK64=0,0,ROUNDUP('[1]底稿-用途別'!AK64/1000,0))</f>
        <v>0</v>
      </c>
      <c r="AI63" s="6">
        <f>IF('[1]底稿-用途別'!AL64=0,0,ROUNDUP('[1]底稿-用途別'!AL64/1000,0))</f>
        <v>0</v>
      </c>
      <c r="AJ63" s="6">
        <f>IF('[1]底稿-用途別'!AM64=0,0,ROUNDUP('[1]底稿-用途別'!AM64/1000,0))</f>
        <v>0</v>
      </c>
      <c r="AK63" s="6">
        <f>IF('[1]底稿-用途別'!AN64=0,0,ROUNDUP('[1]底稿-用途別'!AN64/1000,0))</f>
        <v>0</v>
      </c>
      <c r="AL63" s="128">
        <f t="shared" si="8"/>
        <v>42919</v>
      </c>
      <c r="AM63" s="6">
        <f t="shared" si="9"/>
        <v>377</v>
      </c>
      <c r="AN63" s="6">
        <f t="shared" si="10"/>
        <v>0</v>
      </c>
      <c r="AO63" s="116">
        <f t="shared" si="11"/>
        <v>43296</v>
      </c>
      <c r="AP63" s="129"/>
      <c r="AQ63" s="130">
        <f>VLOOKUP(A63,'[1]113年度各學校賸餘數'!$A$2:$L$171,12,0)</f>
        <v>377008</v>
      </c>
      <c r="AR63" s="118">
        <f t="shared" si="12"/>
        <v>42919000</v>
      </c>
      <c r="AS63" s="118">
        <f t="shared" si="13"/>
        <v>0</v>
      </c>
      <c r="AT63" s="118">
        <f t="shared" si="14"/>
        <v>42919000</v>
      </c>
    </row>
    <row r="64" spans="1:46" ht="18.399999999999999" customHeight="1" x14ac:dyDescent="0.25">
      <c r="A64" s="132" t="s">
        <v>540</v>
      </c>
      <c r="B64" s="132" t="s">
        <v>541</v>
      </c>
      <c r="C64" s="6">
        <f>IF('[1]底稿-用途別'!F65=0,"",ROUNDUP('[1]底稿-用途別'!F65/1000,0))</f>
        <v>55416</v>
      </c>
      <c r="D64" s="6" t="str">
        <f>IF('[1]底稿-用途別'!G65=0,"",ROUNDUP('[1]底稿-用途別'!G65/1000,0))</f>
        <v/>
      </c>
      <c r="E64" s="127">
        <f t="shared" si="7"/>
        <v>55416</v>
      </c>
      <c r="F64" s="56" t="str">
        <f>IF('[1]底稿-用途別'!I65=0,"",ROUNDUP('[1]底稿-用途別'!I65/1000,0))</f>
        <v/>
      </c>
      <c r="G64" s="6">
        <f>IF('[1]底稿-用途別'!J65=0,"",ROUNDUP('[1]底稿-用途別'!J65/1000,0))</f>
        <v>12</v>
      </c>
      <c r="H64" s="6">
        <f>IF('[1]底稿-用途別'!K65=0,"",ROUNDUP('[1]底稿-用途別'!K65/1000,0))</f>
        <v>240</v>
      </c>
      <c r="I64" s="6">
        <f>IF('[1]底稿-用途別'!L65=0,"",ROUNDUP('[1]底稿-用途別'!L65/1000,0))</f>
        <v>123</v>
      </c>
      <c r="J64" s="6">
        <f>IF('[1]底稿-用途別'!M65=0,"",ROUNDUP('[1]底稿-用途別'!M65/1000,0))</f>
        <v>38</v>
      </c>
      <c r="K64" s="6">
        <f>IF('[1]底稿-用途別'!N65=0,"",ROUNDUP('[1]底稿-用途別'!N65/1000,0))</f>
        <v>76</v>
      </c>
      <c r="L64" s="6">
        <f>IF('[1]底稿-用途別'!O65=0,"",ROUNDUP('[1]底稿-用途別'!O65/1000,0))</f>
        <v>30</v>
      </c>
      <c r="M64" s="6">
        <f>IF('[1]底稿-用途別'!P65=0,"",ROUNDUP('[1]底稿-用途別'!P65/1000,0))</f>
        <v>22</v>
      </c>
      <c r="N64" s="6">
        <f>IF('[1]底稿-用途別'!Q65=0,"",ROUNDUP('[1]底稿-用途別'!Q65/1000,0))</f>
        <v>5</v>
      </c>
      <c r="O64" s="6" t="str">
        <f>IF('[1]底稿-用途別'!R65=0,"",ROUNDUP('[1]底稿-用途別'!R65/1000,0))</f>
        <v/>
      </c>
      <c r="P64" s="6">
        <f>IF('[1]底稿-用途別'!S65=0,"",ROUNDUP('[1]底稿-用途別'!S65/1000,0))</f>
        <v>10</v>
      </c>
      <c r="Q64" s="6" t="str">
        <f>IF('[1]底稿-用途別'!T65=0,"",ROUNDUP('[1]底稿-用途別'!T65/1000,0))</f>
        <v/>
      </c>
      <c r="R64" s="6">
        <f>IF('[1]底稿-用途別'!U65=0,"",ROUNDUP('[1]底稿-用途別'!U65/1000,0))</f>
        <v>165</v>
      </c>
      <c r="S64" s="6" t="str">
        <f>IF('[1]底稿-用途別'!V65=0,"",ROUNDUP('[1]底稿-用途別'!V65/1000,0))</f>
        <v/>
      </c>
      <c r="T64" s="6" t="str">
        <f>IF('[1]底稿-用途別'!W65=0,"",ROUNDUP('[1]底稿-用途別'!W65/1000,0))</f>
        <v/>
      </c>
      <c r="U64" s="6">
        <f>IF('[1]底稿-用途別'!X65=0,"",ROUNDUP('[1]底稿-用途別'!X65/1000,0))</f>
        <v>2</v>
      </c>
      <c r="V64" s="6" t="str">
        <f>IF('[1]底稿-用途別'!Y65=0,"",ROUNDUP('[1]底稿-用途別'!Y65/1000,0))</f>
        <v/>
      </c>
      <c r="W64" s="6" t="str">
        <f>IF('[1]底稿-用途別'!Z65=0,"",ROUNDUP('[1]底稿-用途別'!Z65/1000,0))</f>
        <v/>
      </c>
      <c r="X64" s="6" t="str">
        <f>IF('[1]底稿-用途別'!AA65=0,"",ROUNDUP('[1]底稿-用途別'!AA65/1000,0))</f>
        <v/>
      </c>
      <c r="Y64" s="6" t="str">
        <f>IF('[1]底稿-用途別'!AB65=0,"",ROUNDUP('[1]底稿-用途別'!AB65/1000,0))</f>
        <v/>
      </c>
      <c r="Z64" s="6">
        <f>IF('[1]底稿-用途別'!AC65=0,"",ROUNDUP('[1]底稿-用途別'!AC65/1000,0))</f>
        <v>120</v>
      </c>
      <c r="AA64" s="6">
        <f>IF('[1]底稿-用途別'!AD65=0,"",ROUNDUP('[1]底稿-用途別'!AD65/1000,0))</f>
        <v>10</v>
      </c>
      <c r="AB64" s="6">
        <f>IF('[1]底稿-用途別'!AE65=0,"",ROUNDUP('[1]底稿-用途別'!AE65/1000,0))</f>
        <v>3</v>
      </c>
      <c r="AC64" s="6">
        <f>IF('[1]底稿-用途別'!AF65=0,"",ROUNDUP('[1]底稿-用途別'!AF65/1000,0))</f>
        <v>289</v>
      </c>
      <c r="AD64" s="116">
        <f>IF('[1]底稿-用途別'!AG65=0,"",ROUNDUP('[1]底稿-用途別'!AG65/1000,0))</f>
        <v>205</v>
      </c>
      <c r="AE64" s="116">
        <f>IF('[1]底稿-用途別'!AH65=0,"",ROUNDUP('[1]底稿-用途別'!AH65/1000,0))</f>
        <v>8</v>
      </c>
      <c r="AF64" s="116">
        <f>IF('[1]底稿-用途別'!AI65=0,"",ROUNDUP('[1]底稿-用途別'!AI65/1000,0))</f>
        <v>425</v>
      </c>
      <c r="AG64" s="116">
        <f>IF('[1]底稿-用途別'!AJ65=0,"",ROUNDUP('[1]底稿-用途別'!AJ65/1000,0))</f>
        <v>79</v>
      </c>
      <c r="AH64" s="117">
        <f>IF('[1]底稿-用途別'!AK65=0,0,ROUNDUP('[1]底稿-用途別'!AK65/1000,0))</f>
        <v>30</v>
      </c>
      <c r="AI64" s="6">
        <f>IF('[1]底稿-用途別'!AL65=0,0,ROUNDUP('[1]底稿-用途別'!AL65/1000,0))</f>
        <v>0</v>
      </c>
      <c r="AJ64" s="6">
        <f>IF('[1]底稿-用途別'!AM65=0,0,ROUNDUP('[1]底稿-用途別'!AM65/1000,0))</f>
        <v>10</v>
      </c>
      <c r="AK64" s="6">
        <f>IF('[1]底稿-用途別'!AN65=0,0,ROUNDUP('[1]底稿-用途別'!AN65/1000,0))</f>
        <v>0</v>
      </c>
      <c r="AL64" s="128">
        <f t="shared" si="8"/>
        <v>57318</v>
      </c>
      <c r="AM64" s="6">
        <f t="shared" si="9"/>
        <v>467</v>
      </c>
      <c r="AN64" s="6">
        <f t="shared" si="10"/>
        <v>0</v>
      </c>
      <c r="AO64" s="116">
        <f t="shared" si="11"/>
        <v>57785</v>
      </c>
      <c r="AP64" s="129"/>
      <c r="AQ64" s="130">
        <f>VLOOKUP(A64,'[1]113年度各學校賸餘數'!$A$2:$L$171,12,0)</f>
        <v>467433</v>
      </c>
      <c r="AR64" s="118">
        <f t="shared" si="12"/>
        <v>57318000</v>
      </c>
      <c r="AS64" s="118">
        <f t="shared" si="13"/>
        <v>40000</v>
      </c>
      <c r="AT64" s="118">
        <f t="shared" si="14"/>
        <v>57278000</v>
      </c>
    </row>
    <row r="65" spans="1:46" ht="18.399999999999999" customHeight="1" x14ac:dyDescent="0.25">
      <c r="A65" s="132" t="s">
        <v>542</v>
      </c>
      <c r="B65" s="132" t="s">
        <v>543</v>
      </c>
      <c r="C65" s="6">
        <f>IF('[1]底稿-用途別'!F66=0,"",ROUNDUP('[1]底稿-用途別'!F66/1000,0))</f>
        <v>37249</v>
      </c>
      <c r="D65" s="6" t="str">
        <f>IF('[1]底稿-用途別'!G66=0,"",ROUNDUP('[1]底稿-用途別'!G66/1000,0))</f>
        <v/>
      </c>
      <c r="E65" s="127">
        <f t="shared" si="7"/>
        <v>37249</v>
      </c>
      <c r="F65" s="56" t="str">
        <f>IF('[1]底稿-用途別'!I66=0,"",ROUNDUP('[1]底稿-用途別'!I66/1000,0))</f>
        <v/>
      </c>
      <c r="G65" s="6">
        <f>IF('[1]底稿-用途別'!J66=0,"",ROUNDUP('[1]底稿-用途別'!J66/1000,0))</f>
        <v>12</v>
      </c>
      <c r="H65" s="6">
        <f>IF('[1]底稿-用途別'!K66=0,"",ROUNDUP('[1]底稿-用途別'!K66/1000,0))</f>
        <v>240</v>
      </c>
      <c r="I65" s="6">
        <f>IF('[1]底稿-用途別'!L66=0,"",ROUNDUP('[1]底稿-用途別'!L66/1000,0))</f>
        <v>87</v>
      </c>
      <c r="J65" s="6">
        <f>IF('[1]底稿-用途別'!M66=0,"",ROUNDUP('[1]底稿-用途別'!M66/1000,0))</f>
        <v>16</v>
      </c>
      <c r="K65" s="6">
        <f>IF('[1]底稿-用途別'!N66=0,"",ROUNDUP('[1]底稿-用途別'!N66/1000,0))</f>
        <v>31</v>
      </c>
      <c r="L65" s="6">
        <f>IF('[1]底稿-用途別'!O66=0,"",ROUNDUP('[1]底稿-用途別'!O66/1000,0))</f>
        <v>25</v>
      </c>
      <c r="M65" s="6">
        <f>IF('[1]底稿-用途別'!P66=0,"",ROUNDUP('[1]底稿-用途別'!P66/1000,0))</f>
        <v>20</v>
      </c>
      <c r="N65" s="6">
        <f>IF('[1]底稿-用途別'!Q66=0,"",ROUNDUP('[1]底稿-用途別'!Q66/1000,0))</f>
        <v>5</v>
      </c>
      <c r="O65" s="6" t="str">
        <f>IF('[1]底稿-用途別'!R66=0,"",ROUNDUP('[1]底稿-用途別'!R66/1000,0))</f>
        <v/>
      </c>
      <c r="P65" s="6">
        <f>IF('[1]底稿-用途別'!S66=0,"",ROUNDUP('[1]底稿-用途別'!S66/1000,0))</f>
        <v>5</v>
      </c>
      <c r="Q65" s="6" t="str">
        <f>IF('[1]底稿-用途別'!T66=0,"",ROUNDUP('[1]底稿-用途別'!T66/1000,0))</f>
        <v/>
      </c>
      <c r="R65" s="6">
        <f>IF('[1]底稿-用途別'!U66=0,"",ROUNDUP('[1]底稿-用途別'!U66/1000,0))</f>
        <v>165</v>
      </c>
      <c r="S65" s="6">
        <f>IF('[1]底稿-用途別'!V66=0,"",ROUNDUP('[1]底稿-用途別'!V66/1000,0))</f>
        <v>6</v>
      </c>
      <c r="T65" s="6" t="str">
        <f>IF('[1]底稿-用途別'!W66=0,"",ROUNDUP('[1]底稿-用途別'!W66/1000,0))</f>
        <v/>
      </c>
      <c r="U65" s="6">
        <f>IF('[1]底稿-用途別'!X66=0,"",ROUNDUP('[1]底稿-用途別'!X66/1000,0))</f>
        <v>2</v>
      </c>
      <c r="V65" s="6">
        <f>IF('[1]底稿-用途別'!Y66=0,"",ROUNDUP('[1]底稿-用途別'!Y66/1000,0))</f>
        <v>10</v>
      </c>
      <c r="W65" s="6" t="str">
        <f>IF('[1]底稿-用途別'!Z66=0,"",ROUNDUP('[1]底稿-用途別'!Z66/1000,0))</f>
        <v/>
      </c>
      <c r="X65" s="6">
        <f>IF('[1]底稿-用途別'!AA66=0,"",ROUNDUP('[1]底稿-用途別'!AA66/1000,0))</f>
        <v>10</v>
      </c>
      <c r="Y65" s="6" t="str">
        <f>IF('[1]底稿-用途別'!AB66=0,"",ROUNDUP('[1]底稿-用途別'!AB66/1000,0))</f>
        <v/>
      </c>
      <c r="Z65" s="6">
        <f>IF('[1]底稿-用途別'!AC66=0,"",ROUNDUP('[1]底稿-用途別'!AC66/1000,0))</f>
        <v>80</v>
      </c>
      <c r="AA65" s="6">
        <f>IF('[1]底稿-用途別'!AD66=0,"",ROUNDUP('[1]底稿-用途別'!AD66/1000,0))</f>
        <v>10</v>
      </c>
      <c r="AB65" s="6">
        <f>IF('[1]底稿-用途別'!AE66=0,"",ROUNDUP('[1]底稿-用途別'!AE66/1000,0))</f>
        <v>3</v>
      </c>
      <c r="AC65" s="6">
        <f>IF('[1]底稿-用途別'!AF66=0,"",ROUNDUP('[1]底稿-用途別'!AF66/1000,0))</f>
        <v>145</v>
      </c>
      <c r="AD65" s="116">
        <f>IF('[1]底稿-用途別'!AG66=0,"",ROUNDUP('[1]底稿-用途別'!AG66/1000,0))</f>
        <v>135</v>
      </c>
      <c r="AE65" s="116">
        <f>IF('[1]底稿-用途別'!AH66=0,"",ROUNDUP('[1]底稿-用途別'!AH66/1000,0))</f>
        <v>8</v>
      </c>
      <c r="AF65" s="116">
        <f>IF('[1]底稿-用途別'!AI66=0,"",ROUNDUP('[1]底稿-用途別'!AI66/1000,0))</f>
        <v>275</v>
      </c>
      <c r="AG65" s="116">
        <f>IF('[1]底稿-用途別'!AJ66=0,"",ROUNDUP('[1]底稿-用途別'!AJ66/1000,0))</f>
        <v>91</v>
      </c>
      <c r="AH65" s="117">
        <f>IF('[1]底稿-用途別'!AK66=0,0,ROUNDUP('[1]底稿-用途別'!AK66/1000,0))</f>
        <v>15</v>
      </c>
      <c r="AI65" s="6">
        <f>IF('[1]底稿-用途別'!AL66=0,0,ROUNDUP('[1]底稿-用途別'!AL66/1000,0))</f>
        <v>0</v>
      </c>
      <c r="AJ65" s="6">
        <f>IF('[1]底稿-用途別'!AM66=0,0,ROUNDUP('[1]底稿-用途別'!AM66/1000,0))</f>
        <v>10</v>
      </c>
      <c r="AK65" s="6">
        <f>IF('[1]底稿-用途別'!AN66=0,0,ROUNDUP('[1]底稿-用途別'!AN66/1000,0))</f>
        <v>0</v>
      </c>
      <c r="AL65" s="128">
        <f t="shared" si="8"/>
        <v>38655</v>
      </c>
      <c r="AM65" s="6">
        <f t="shared" si="9"/>
        <v>870</v>
      </c>
      <c r="AN65" s="6">
        <f t="shared" si="10"/>
        <v>0</v>
      </c>
      <c r="AO65" s="116">
        <f t="shared" si="11"/>
        <v>39525</v>
      </c>
      <c r="AP65" s="129"/>
      <c r="AQ65" s="130">
        <f>VLOOKUP(A65,'[1]113年度各學校賸餘數'!$A$2:$L$171,12,0)</f>
        <v>870441</v>
      </c>
      <c r="AR65" s="118">
        <f t="shared" si="12"/>
        <v>38655000</v>
      </c>
      <c r="AS65" s="118">
        <f t="shared" si="13"/>
        <v>25000</v>
      </c>
      <c r="AT65" s="118">
        <f t="shared" si="14"/>
        <v>38630000</v>
      </c>
    </row>
    <row r="66" spans="1:46" ht="18.399999999999999" customHeight="1" x14ac:dyDescent="0.25">
      <c r="A66" s="132" t="s">
        <v>544</v>
      </c>
      <c r="B66" s="132" t="s">
        <v>545</v>
      </c>
      <c r="C66" s="6">
        <f>IF('[1]底稿-用途別'!F67=0,"",ROUNDUP('[1]底稿-用途別'!F67/1000,0))</f>
        <v>29264</v>
      </c>
      <c r="D66" s="6" t="str">
        <f>IF('[1]底稿-用途別'!G67=0,"",ROUNDUP('[1]底稿-用途別'!G67/1000,0))</f>
        <v/>
      </c>
      <c r="E66" s="127">
        <f t="shared" si="7"/>
        <v>29264</v>
      </c>
      <c r="F66" s="56" t="str">
        <f>IF('[1]底稿-用途別'!I67=0,"",ROUNDUP('[1]底稿-用途別'!I67/1000,0))</f>
        <v/>
      </c>
      <c r="G66" s="6" t="str">
        <f>IF('[1]底稿-用途別'!J67=0,"",ROUNDUP('[1]底稿-用途別'!J67/1000,0))</f>
        <v/>
      </c>
      <c r="H66" s="6">
        <f>IF('[1]底稿-用途別'!K67=0,"",ROUNDUP('[1]底稿-用途別'!K67/1000,0))</f>
        <v>240</v>
      </c>
      <c r="I66" s="6">
        <f>IF('[1]底稿-用途別'!L67=0,"",ROUNDUP('[1]底稿-用途別'!L67/1000,0))</f>
        <v>65</v>
      </c>
      <c r="J66" s="6">
        <f>IF('[1]底稿-用途別'!M67=0,"",ROUNDUP('[1]底稿-用途別'!M67/1000,0))</f>
        <v>6</v>
      </c>
      <c r="K66" s="6">
        <f>IF('[1]底稿-用途別'!N67=0,"",ROUNDUP('[1]底稿-用途別'!N67/1000,0))</f>
        <v>12</v>
      </c>
      <c r="L66" s="6">
        <f>IF('[1]底稿-用途別'!O67=0,"",ROUNDUP('[1]底稿-用途別'!O67/1000,0))</f>
        <v>22</v>
      </c>
      <c r="M66" s="6">
        <f>IF('[1]底稿-用途別'!P67=0,"",ROUNDUP('[1]底稿-用途別'!P67/1000,0))</f>
        <v>19</v>
      </c>
      <c r="N66" s="6">
        <f>IF('[1]底稿-用途別'!Q67=0,"",ROUNDUP('[1]底稿-用途別'!Q67/1000,0))</f>
        <v>5</v>
      </c>
      <c r="O66" s="6" t="str">
        <f>IF('[1]底稿-用途別'!R67=0,"",ROUNDUP('[1]底稿-用途別'!R67/1000,0))</f>
        <v/>
      </c>
      <c r="P66" s="6">
        <f>IF('[1]底稿-用途別'!S67=0,"",ROUNDUP('[1]底稿-用途別'!S67/1000,0))</f>
        <v>2</v>
      </c>
      <c r="Q66" s="6" t="str">
        <f>IF('[1]底稿-用途別'!T67=0,"",ROUNDUP('[1]底稿-用途別'!T67/1000,0))</f>
        <v/>
      </c>
      <c r="R66" s="6">
        <f>IF('[1]底稿-用途別'!U67=0,"",ROUNDUP('[1]底稿-用途別'!U67/1000,0))</f>
        <v>165</v>
      </c>
      <c r="S66" s="6">
        <f>IF('[1]底稿-用途別'!V67=0,"",ROUNDUP('[1]底稿-用途別'!V67/1000,0))</f>
        <v>6</v>
      </c>
      <c r="T66" s="6" t="str">
        <f>IF('[1]底稿-用途別'!W67=0,"",ROUNDUP('[1]底稿-用途別'!W67/1000,0))</f>
        <v/>
      </c>
      <c r="U66" s="6" t="str">
        <f>IF('[1]底稿-用途別'!X67=0,"",ROUNDUP('[1]底稿-用途別'!X67/1000,0))</f>
        <v/>
      </c>
      <c r="V66" s="6" t="str">
        <f>IF('[1]底稿-用途別'!Y67=0,"",ROUNDUP('[1]底稿-用途別'!Y67/1000,0))</f>
        <v/>
      </c>
      <c r="W66" s="6" t="str">
        <f>IF('[1]底稿-用途別'!Z67=0,"",ROUNDUP('[1]底稿-用途別'!Z67/1000,0))</f>
        <v/>
      </c>
      <c r="X66" s="6">
        <f>IF('[1]底稿-用途別'!AA67=0,"",ROUNDUP('[1]底稿-用途別'!AA67/1000,0))</f>
        <v>10</v>
      </c>
      <c r="Y66" s="6" t="str">
        <f>IF('[1]底稿-用途別'!AB67=0,"",ROUNDUP('[1]底稿-用途別'!AB67/1000,0))</f>
        <v/>
      </c>
      <c r="Z66" s="6">
        <f>IF('[1]底稿-用途別'!AC67=0,"",ROUNDUP('[1]底稿-用途別'!AC67/1000,0))</f>
        <v>80</v>
      </c>
      <c r="AA66" s="6">
        <f>IF('[1]底稿-用途別'!AD67=0,"",ROUNDUP('[1]底稿-用途別'!AD67/1000,0))</f>
        <v>10</v>
      </c>
      <c r="AB66" s="6">
        <f>IF('[1]底稿-用途別'!AE67=0,"",ROUNDUP('[1]底稿-用途別'!AE67/1000,0))</f>
        <v>3</v>
      </c>
      <c r="AC66" s="6">
        <f>IF('[1]底稿-用途別'!AF67=0,"",ROUNDUP('[1]底稿-用途別'!AF67/1000,0))</f>
        <v>102</v>
      </c>
      <c r="AD66" s="116">
        <f>IF('[1]底稿-用途別'!AG67=0,"",ROUNDUP('[1]底稿-用途別'!AG67/1000,0))</f>
        <v>79</v>
      </c>
      <c r="AE66" s="116">
        <f>IF('[1]底稿-用途別'!AH67=0,"",ROUNDUP('[1]底稿-用途別'!AH67/1000,0))</f>
        <v>8</v>
      </c>
      <c r="AF66" s="116">
        <f>IF('[1]底稿-用途別'!AI67=0,"",ROUNDUP('[1]底稿-用途別'!AI67/1000,0))</f>
        <v>180</v>
      </c>
      <c r="AG66" s="116">
        <f>IF('[1]底稿-用途別'!AJ67=0,"",ROUNDUP('[1]底稿-用途別'!AJ67/1000,0))</f>
        <v>71</v>
      </c>
      <c r="AH66" s="117">
        <f>IF('[1]底稿-用途別'!AK67=0,0,ROUNDUP('[1]底稿-用途別'!AK67/1000,0))</f>
        <v>0</v>
      </c>
      <c r="AI66" s="6">
        <f>IF('[1]底稿-用途別'!AL67=0,0,ROUNDUP('[1]底稿-用途別'!AL67/1000,0))</f>
        <v>0</v>
      </c>
      <c r="AJ66" s="6">
        <f>IF('[1]底稿-用途別'!AM67=0,0,ROUNDUP('[1]底稿-用途別'!AM67/1000,0))</f>
        <v>0</v>
      </c>
      <c r="AK66" s="6">
        <f>IF('[1]底稿-用途別'!AN67=0,0,ROUNDUP('[1]底稿-用途別'!AN67/1000,0))</f>
        <v>0</v>
      </c>
      <c r="AL66" s="128">
        <f t="shared" si="8"/>
        <v>30349</v>
      </c>
      <c r="AM66" s="6">
        <f t="shared" si="9"/>
        <v>211</v>
      </c>
      <c r="AN66" s="6">
        <f t="shared" si="10"/>
        <v>0</v>
      </c>
      <c r="AO66" s="116">
        <f t="shared" si="11"/>
        <v>30560</v>
      </c>
      <c r="AP66" s="129"/>
      <c r="AQ66" s="130">
        <f>VLOOKUP(A66,'[1]113年度各學校賸餘數'!$A$2:$L$171,12,0)</f>
        <v>211267</v>
      </c>
      <c r="AR66" s="118">
        <f t="shared" si="12"/>
        <v>30349000</v>
      </c>
      <c r="AS66" s="118">
        <f t="shared" si="13"/>
        <v>0</v>
      </c>
      <c r="AT66" s="118">
        <f t="shared" si="14"/>
        <v>30349000</v>
      </c>
    </row>
    <row r="67" spans="1:46" ht="18.399999999999999" customHeight="1" x14ac:dyDescent="0.25">
      <c r="A67" s="132" t="s">
        <v>546</v>
      </c>
      <c r="B67" s="132" t="s">
        <v>547</v>
      </c>
      <c r="C67" s="6">
        <f>IF('[1]底稿-用途別'!F68=0,"",ROUNDUP('[1]底稿-用途別'!F68/1000,0))</f>
        <v>24640</v>
      </c>
      <c r="D67" s="6" t="str">
        <f>IF('[1]底稿-用途別'!G68=0,"",ROUNDUP('[1]底稿-用途別'!G68/1000,0))</f>
        <v/>
      </c>
      <c r="E67" s="127">
        <f t="shared" si="7"/>
        <v>24640</v>
      </c>
      <c r="F67" s="56" t="str">
        <f>IF('[1]底稿-用途別'!I68=0,"",ROUNDUP('[1]底稿-用途別'!I68/1000,0))</f>
        <v/>
      </c>
      <c r="G67" s="6">
        <f>IF('[1]底稿-用途別'!J68=0,"",ROUNDUP('[1]底稿-用途別'!J68/1000,0))</f>
        <v>6</v>
      </c>
      <c r="H67" s="6">
        <f>IF('[1]底稿-用途別'!K68=0,"",ROUNDUP('[1]底稿-用途別'!K68/1000,0))</f>
        <v>240</v>
      </c>
      <c r="I67" s="6">
        <f>IF('[1]底稿-用途別'!L68=0,"",ROUNDUP('[1]底稿-用途別'!L68/1000,0))</f>
        <v>58</v>
      </c>
      <c r="J67" s="6">
        <f>IF('[1]底稿-用途別'!M68=0,"",ROUNDUP('[1]底稿-用途別'!M68/1000,0))</f>
        <v>3</v>
      </c>
      <c r="K67" s="6">
        <f>IF('[1]底稿-用途別'!N68=0,"",ROUNDUP('[1]底稿-用途別'!N68/1000,0))</f>
        <v>6</v>
      </c>
      <c r="L67" s="6">
        <f>IF('[1]底稿-用途別'!O68=0,"",ROUNDUP('[1]底稿-用途別'!O68/1000,0))</f>
        <v>21</v>
      </c>
      <c r="M67" s="6">
        <f>IF('[1]底稿-用途別'!P68=0,"",ROUNDUP('[1]底稿-用途別'!P68/1000,0))</f>
        <v>19</v>
      </c>
      <c r="N67" s="6">
        <f>IF('[1]底稿-用途別'!Q68=0,"",ROUNDUP('[1]底稿-用途別'!Q68/1000,0))</f>
        <v>5</v>
      </c>
      <c r="O67" s="6" t="str">
        <f>IF('[1]底稿-用途別'!R68=0,"",ROUNDUP('[1]底稿-用途別'!R68/1000,0))</f>
        <v/>
      </c>
      <c r="P67" s="6">
        <f>IF('[1]底稿-用途別'!S68=0,"",ROUNDUP('[1]底稿-用途別'!S68/1000,0))</f>
        <v>2</v>
      </c>
      <c r="Q67" s="6" t="str">
        <f>IF('[1]底稿-用途別'!T68=0,"",ROUNDUP('[1]底稿-用途別'!T68/1000,0))</f>
        <v/>
      </c>
      <c r="R67" s="6">
        <f>IF('[1]底稿-用途別'!U68=0,"",ROUNDUP('[1]底稿-用途別'!U68/1000,0))</f>
        <v>165</v>
      </c>
      <c r="S67" s="6" t="str">
        <f>IF('[1]底稿-用途別'!V68=0,"",ROUNDUP('[1]底稿-用途別'!V68/1000,0))</f>
        <v/>
      </c>
      <c r="T67" s="6" t="str">
        <f>IF('[1]底稿-用途別'!W68=0,"",ROUNDUP('[1]底稿-用途別'!W68/1000,0))</f>
        <v/>
      </c>
      <c r="U67" s="6">
        <f>IF('[1]底稿-用途別'!X68=0,"",ROUNDUP('[1]底稿-用途別'!X68/1000,0))</f>
        <v>2</v>
      </c>
      <c r="V67" s="6" t="str">
        <f>IF('[1]底稿-用途別'!Y68=0,"",ROUNDUP('[1]底稿-用途別'!Y68/1000,0))</f>
        <v/>
      </c>
      <c r="W67" s="6" t="str">
        <f>IF('[1]底稿-用途別'!Z68=0,"",ROUNDUP('[1]底稿-用途別'!Z68/1000,0))</f>
        <v/>
      </c>
      <c r="X67" s="6">
        <f>IF('[1]底稿-用途別'!AA68=0,"",ROUNDUP('[1]底稿-用途別'!AA68/1000,0))</f>
        <v>10</v>
      </c>
      <c r="Y67" s="6" t="str">
        <f>IF('[1]底稿-用途別'!AB68=0,"",ROUNDUP('[1]底稿-用途別'!AB68/1000,0))</f>
        <v/>
      </c>
      <c r="Z67" s="6">
        <f>IF('[1]底稿-用途別'!AC68=0,"",ROUNDUP('[1]底稿-用途別'!AC68/1000,0))</f>
        <v>80</v>
      </c>
      <c r="AA67" s="6">
        <f>IF('[1]底稿-用途別'!AD68=0,"",ROUNDUP('[1]底稿-用途別'!AD68/1000,0))</f>
        <v>10</v>
      </c>
      <c r="AB67" s="6">
        <f>IF('[1]底稿-用途別'!AE68=0,"",ROUNDUP('[1]底稿-用途別'!AE68/1000,0))</f>
        <v>3</v>
      </c>
      <c r="AC67" s="6">
        <f>IF('[1]底稿-用途別'!AF68=0,"",ROUNDUP('[1]底稿-用途別'!AF68/1000,0))</f>
        <v>102</v>
      </c>
      <c r="AD67" s="116">
        <f>IF('[1]底稿-用途別'!AG68=0,"",ROUNDUP('[1]底稿-用途別'!AG68/1000,0))</f>
        <v>79</v>
      </c>
      <c r="AE67" s="116">
        <f>IF('[1]底稿-用途別'!AH68=0,"",ROUNDUP('[1]底稿-用途別'!AH68/1000,0))</f>
        <v>4</v>
      </c>
      <c r="AF67" s="116">
        <f>IF('[1]底稿-用途別'!AI68=0,"",ROUNDUP('[1]底稿-用途別'!AI68/1000,0))</f>
        <v>180</v>
      </c>
      <c r="AG67" s="116">
        <f>IF('[1]底稿-用途別'!AJ68=0,"",ROUNDUP('[1]底稿-用途別'!AJ68/1000,0))</f>
        <v>22</v>
      </c>
      <c r="AH67" s="117">
        <f>IF('[1]底稿-用途別'!AK68=0,0,ROUNDUP('[1]底稿-用途別'!AK68/1000,0))</f>
        <v>20</v>
      </c>
      <c r="AI67" s="6">
        <f>IF('[1]底稿-用途別'!AL68=0,0,ROUNDUP('[1]底稿-用途別'!AL68/1000,0))</f>
        <v>0</v>
      </c>
      <c r="AJ67" s="6">
        <f>IF('[1]底稿-用途別'!AM68=0,0,ROUNDUP('[1]底稿-用途別'!AM68/1000,0))</f>
        <v>10</v>
      </c>
      <c r="AK67" s="6">
        <f>IF('[1]底稿-用途別'!AN68=0,0,ROUNDUP('[1]底稿-用途別'!AN68/1000,0))</f>
        <v>0</v>
      </c>
      <c r="AL67" s="128">
        <f t="shared" si="8"/>
        <v>25687</v>
      </c>
      <c r="AM67" s="6">
        <f t="shared" si="9"/>
        <v>10</v>
      </c>
      <c r="AN67" s="6">
        <f t="shared" si="10"/>
        <v>0</v>
      </c>
      <c r="AO67" s="116">
        <f t="shared" si="11"/>
        <v>25697</v>
      </c>
      <c r="AP67" s="129"/>
      <c r="AQ67" s="130">
        <f>VLOOKUP(A67,'[1]113年度各學校賸餘數'!$A$2:$L$171,12,0)</f>
        <v>10668</v>
      </c>
      <c r="AR67" s="118">
        <f t="shared" si="12"/>
        <v>25687000</v>
      </c>
      <c r="AS67" s="118">
        <f t="shared" si="13"/>
        <v>30000</v>
      </c>
      <c r="AT67" s="118">
        <f t="shared" si="14"/>
        <v>25657000</v>
      </c>
    </row>
    <row r="68" spans="1:46" ht="18.399999999999999" customHeight="1" x14ac:dyDescent="0.25">
      <c r="A68" s="132" t="s">
        <v>548</v>
      </c>
      <c r="B68" s="132" t="s">
        <v>549</v>
      </c>
      <c r="C68" s="6">
        <f>IF('[1]底稿-用途別'!F69=0,"",ROUNDUP('[1]底稿-用途別'!F69/1000,0))</f>
        <v>24389</v>
      </c>
      <c r="D68" s="6" t="str">
        <f>IF('[1]底稿-用途別'!G69=0,"",ROUNDUP('[1]底稿-用途別'!G69/1000,0))</f>
        <v/>
      </c>
      <c r="E68" s="127">
        <f t="shared" si="7"/>
        <v>24389</v>
      </c>
      <c r="F68" s="56" t="str">
        <f>IF('[1]底稿-用途別'!I69=0,"",ROUNDUP('[1]底稿-用途別'!I69/1000,0))</f>
        <v/>
      </c>
      <c r="G68" s="6">
        <f>IF('[1]底稿-用途別'!J69=0,"",ROUNDUP('[1]底稿-用途別'!J69/1000,0))</f>
        <v>6</v>
      </c>
      <c r="H68" s="6">
        <f>IF('[1]底稿-用途別'!K69=0,"",ROUNDUP('[1]底稿-用途別'!K69/1000,0))</f>
        <v>240</v>
      </c>
      <c r="I68" s="6">
        <f>IF('[1]底稿-用途別'!L69=0,"",ROUNDUP('[1]底稿-用途別'!L69/1000,0))</f>
        <v>51</v>
      </c>
      <c r="J68" s="6">
        <f>IF('[1]底稿-用途別'!M69=0,"",ROUNDUP('[1]底稿-用途別'!M69/1000,0))</f>
        <v>5</v>
      </c>
      <c r="K68" s="6">
        <f>IF('[1]底稿-用途別'!N69=0,"",ROUNDUP('[1]底稿-用途別'!N69/1000,0))</f>
        <v>9</v>
      </c>
      <c r="L68" s="6">
        <f>IF('[1]底稿-用途別'!O69=0,"",ROUNDUP('[1]底稿-用途別'!O69/1000,0))</f>
        <v>20</v>
      </c>
      <c r="M68" s="6">
        <f>IF('[1]底稿-用途別'!P69=0,"",ROUNDUP('[1]底稿-用途別'!P69/1000,0))</f>
        <v>18</v>
      </c>
      <c r="N68" s="6">
        <f>IF('[1]底稿-用途別'!Q69=0,"",ROUNDUP('[1]底稿-用途別'!Q69/1000,0))</f>
        <v>5</v>
      </c>
      <c r="O68" s="6" t="str">
        <f>IF('[1]底稿-用途別'!R69=0,"",ROUNDUP('[1]底稿-用途別'!R69/1000,0))</f>
        <v/>
      </c>
      <c r="P68" s="6">
        <f>IF('[1]底稿-用途別'!S69=0,"",ROUNDUP('[1]底稿-用途別'!S69/1000,0))</f>
        <v>2</v>
      </c>
      <c r="Q68" s="6" t="str">
        <f>IF('[1]底稿-用途別'!T69=0,"",ROUNDUP('[1]底稿-用途別'!T69/1000,0))</f>
        <v/>
      </c>
      <c r="R68" s="6">
        <f>IF('[1]底稿-用途別'!U69=0,"",ROUNDUP('[1]底稿-用途別'!U69/1000,0))</f>
        <v>165</v>
      </c>
      <c r="S68" s="6" t="str">
        <f>IF('[1]底稿-用途別'!V69=0,"",ROUNDUP('[1]底稿-用途別'!V69/1000,0))</f>
        <v/>
      </c>
      <c r="T68" s="6" t="str">
        <f>IF('[1]底稿-用途別'!W69=0,"",ROUNDUP('[1]底稿-用途別'!W69/1000,0))</f>
        <v/>
      </c>
      <c r="U68" s="6">
        <f>IF('[1]底稿-用途別'!X69=0,"",ROUNDUP('[1]底稿-用途別'!X69/1000,0))</f>
        <v>1</v>
      </c>
      <c r="V68" s="6" t="str">
        <f>IF('[1]底稿-用途別'!Y69=0,"",ROUNDUP('[1]底稿-用途別'!Y69/1000,0))</f>
        <v/>
      </c>
      <c r="W68" s="6" t="str">
        <f>IF('[1]底稿-用途別'!Z69=0,"",ROUNDUP('[1]底稿-用途別'!Z69/1000,0))</f>
        <v/>
      </c>
      <c r="X68" s="6">
        <f>IF('[1]底稿-用途別'!AA69=0,"",ROUNDUP('[1]底稿-用途別'!AA69/1000,0))</f>
        <v>10</v>
      </c>
      <c r="Y68" s="6" t="str">
        <f>IF('[1]底稿-用途別'!AB69=0,"",ROUNDUP('[1]底稿-用途別'!AB69/1000,0))</f>
        <v/>
      </c>
      <c r="Z68" s="6">
        <f>IF('[1]底稿-用途別'!AC69=0,"",ROUNDUP('[1]底稿-用途別'!AC69/1000,0))</f>
        <v>80</v>
      </c>
      <c r="AA68" s="6">
        <f>IF('[1]底稿-用途別'!AD69=0,"",ROUNDUP('[1]底稿-用途別'!AD69/1000,0))</f>
        <v>10</v>
      </c>
      <c r="AB68" s="6">
        <f>IF('[1]底稿-用途別'!AE69=0,"",ROUNDUP('[1]底稿-用途別'!AE69/1000,0))</f>
        <v>3</v>
      </c>
      <c r="AC68" s="6">
        <f>IF('[1]底稿-用途別'!AF69=0,"",ROUNDUP('[1]底稿-用途別'!AF69/1000,0))</f>
        <v>102</v>
      </c>
      <c r="AD68" s="116">
        <f>IF('[1]底稿-用途別'!AG69=0,"",ROUNDUP('[1]底稿-用途別'!AG69/1000,0))</f>
        <v>59</v>
      </c>
      <c r="AE68" s="116">
        <f>IF('[1]底稿-用途別'!AH69=0,"",ROUNDUP('[1]底稿-用途別'!AH69/1000,0))</f>
        <v>4</v>
      </c>
      <c r="AF68" s="116">
        <f>IF('[1]底稿-用途別'!AI69=0,"",ROUNDUP('[1]底稿-用途別'!AI69/1000,0))</f>
        <v>150</v>
      </c>
      <c r="AG68" s="116">
        <f>IF('[1]底稿-用途別'!AJ69=0,"",ROUNDUP('[1]底稿-用途別'!AJ69/1000,0))</f>
        <v>38</v>
      </c>
      <c r="AH68" s="117">
        <f>IF('[1]底稿-用途別'!AK69=0,0,ROUNDUP('[1]底稿-用途別'!AK69/1000,0))</f>
        <v>10</v>
      </c>
      <c r="AI68" s="6">
        <f>IF('[1]底稿-用途別'!AL69=0,0,ROUNDUP('[1]底稿-用途別'!AL69/1000,0))</f>
        <v>0</v>
      </c>
      <c r="AJ68" s="6">
        <f>IF('[1]底稿-用途別'!AM69=0,0,ROUNDUP('[1]底稿-用途別'!AM69/1000,0))</f>
        <v>5</v>
      </c>
      <c r="AK68" s="6">
        <f>IF('[1]底稿-用途別'!AN69=0,0,ROUNDUP('[1]底稿-用途別'!AN69/1000,0))</f>
        <v>0</v>
      </c>
      <c r="AL68" s="128">
        <f t="shared" si="8"/>
        <v>25382</v>
      </c>
      <c r="AM68" s="6">
        <f t="shared" si="9"/>
        <v>743</v>
      </c>
      <c r="AN68" s="6">
        <f t="shared" si="10"/>
        <v>0</v>
      </c>
      <c r="AO68" s="116">
        <f t="shared" si="11"/>
        <v>26125</v>
      </c>
      <c r="AP68" s="129"/>
      <c r="AQ68" s="130">
        <f>VLOOKUP(A68,'[1]113年度各學校賸餘數'!$A$2:$L$171,12,0)</f>
        <v>743186</v>
      </c>
      <c r="AR68" s="118">
        <f t="shared" si="12"/>
        <v>25382000</v>
      </c>
      <c r="AS68" s="118">
        <f t="shared" si="13"/>
        <v>15000</v>
      </c>
      <c r="AT68" s="118">
        <f t="shared" si="14"/>
        <v>25367000</v>
      </c>
    </row>
    <row r="69" spans="1:46" ht="18.399999999999999" customHeight="1" x14ac:dyDescent="0.25">
      <c r="A69" s="132" t="s">
        <v>550</v>
      </c>
      <c r="B69" s="132" t="s">
        <v>551</v>
      </c>
      <c r="C69" s="6">
        <f>IF('[1]底稿-用途別'!F70=0,"",ROUNDUP('[1]底稿-用途別'!F70/1000,0))</f>
        <v>22472</v>
      </c>
      <c r="D69" s="6" t="str">
        <f>IF('[1]底稿-用途別'!G70=0,"",ROUNDUP('[1]底稿-用途別'!G70/1000,0))</f>
        <v/>
      </c>
      <c r="E69" s="127">
        <f t="shared" si="7"/>
        <v>22472</v>
      </c>
      <c r="F69" s="56" t="str">
        <f>IF('[1]底稿-用途別'!I70=0,"",ROUNDUP('[1]底稿-用途別'!I70/1000,0))</f>
        <v/>
      </c>
      <c r="G69" s="6">
        <f>IF('[1]底稿-用途別'!J70=0,"",ROUNDUP('[1]底稿-用途別'!J70/1000,0))</f>
        <v>6</v>
      </c>
      <c r="H69" s="6">
        <f>IF('[1]底稿-用途別'!K70=0,"",ROUNDUP('[1]底稿-用途別'!K70/1000,0))</f>
        <v>240</v>
      </c>
      <c r="I69" s="6">
        <f>IF('[1]底稿-用途別'!L70=0,"",ROUNDUP('[1]底稿-用途別'!L70/1000,0))</f>
        <v>51</v>
      </c>
      <c r="J69" s="6">
        <f>IF('[1]底稿-用途別'!M70=0,"",ROUNDUP('[1]底稿-用途別'!M70/1000,0))</f>
        <v>4</v>
      </c>
      <c r="K69" s="6">
        <f>IF('[1]底稿-用途別'!N70=0,"",ROUNDUP('[1]底稿-用途別'!N70/1000,0))</f>
        <v>8</v>
      </c>
      <c r="L69" s="6">
        <f>IF('[1]底稿-用途別'!O70=0,"",ROUNDUP('[1]底稿-用途別'!O70/1000,0))</f>
        <v>20</v>
      </c>
      <c r="M69" s="6">
        <f>IF('[1]底稿-用途別'!P70=0,"",ROUNDUP('[1]底稿-用途別'!P70/1000,0))</f>
        <v>18</v>
      </c>
      <c r="N69" s="6">
        <f>IF('[1]底稿-用途別'!Q70=0,"",ROUNDUP('[1]底稿-用途別'!Q70/1000,0))</f>
        <v>5</v>
      </c>
      <c r="O69" s="6" t="str">
        <f>IF('[1]底稿-用途別'!R70=0,"",ROUNDUP('[1]底稿-用途別'!R70/1000,0))</f>
        <v/>
      </c>
      <c r="P69" s="6">
        <f>IF('[1]底稿-用途別'!S70=0,"",ROUNDUP('[1]底稿-用途別'!S70/1000,0))</f>
        <v>2</v>
      </c>
      <c r="Q69" s="6" t="str">
        <f>IF('[1]底稿-用途別'!T70=0,"",ROUNDUP('[1]底稿-用途別'!T70/1000,0))</f>
        <v/>
      </c>
      <c r="R69" s="6">
        <f>IF('[1]底稿-用途別'!U70=0,"",ROUNDUP('[1]底稿-用途別'!U70/1000,0))</f>
        <v>165</v>
      </c>
      <c r="S69" s="6" t="str">
        <f>IF('[1]底稿-用途別'!V70=0,"",ROUNDUP('[1]底稿-用途別'!V70/1000,0))</f>
        <v/>
      </c>
      <c r="T69" s="6">
        <f>IF('[1]底稿-用途別'!W70=0,"",ROUNDUP('[1]底稿-用途別'!W70/1000,0))</f>
        <v>35</v>
      </c>
      <c r="U69" s="6">
        <f>IF('[1]底稿-用途別'!X70=0,"",ROUNDUP('[1]底稿-用途別'!X70/1000,0))</f>
        <v>1</v>
      </c>
      <c r="V69" s="6" t="str">
        <f>IF('[1]底稿-用途別'!Y70=0,"",ROUNDUP('[1]底稿-用途別'!Y70/1000,0))</f>
        <v/>
      </c>
      <c r="W69" s="6" t="str">
        <f>IF('[1]底稿-用途別'!Z70=0,"",ROUNDUP('[1]底稿-用途別'!Z70/1000,0))</f>
        <v/>
      </c>
      <c r="X69" s="6">
        <f>IF('[1]底稿-用途別'!AA70=0,"",ROUNDUP('[1]底稿-用途別'!AA70/1000,0))</f>
        <v>10</v>
      </c>
      <c r="Y69" s="6" t="str">
        <f>IF('[1]底稿-用途別'!AB70=0,"",ROUNDUP('[1]底稿-用途別'!AB70/1000,0))</f>
        <v/>
      </c>
      <c r="Z69" s="6">
        <f>IF('[1]底稿-用途別'!AC70=0,"",ROUNDUP('[1]底稿-用途別'!AC70/1000,0))</f>
        <v>80</v>
      </c>
      <c r="AA69" s="6">
        <f>IF('[1]底稿-用途別'!AD70=0,"",ROUNDUP('[1]底稿-用途別'!AD70/1000,0))</f>
        <v>10</v>
      </c>
      <c r="AB69" s="6">
        <f>IF('[1]底稿-用途別'!AE70=0,"",ROUNDUP('[1]底稿-用途別'!AE70/1000,0))</f>
        <v>3</v>
      </c>
      <c r="AC69" s="6">
        <f>IF('[1]底稿-用途別'!AF70=0,"",ROUNDUP('[1]底稿-用途別'!AF70/1000,0))</f>
        <v>102</v>
      </c>
      <c r="AD69" s="116">
        <f>IF('[1]底稿-用途別'!AG70=0,"",ROUNDUP('[1]底稿-用途別'!AG70/1000,0))</f>
        <v>85</v>
      </c>
      <c r="AE69" s="116">
        <f>IF('[1]底稿-用途別'!AH70=0,"",ROUNDUP('[1]底稿-用途別'!AH70/1000,0))</f>
        <v>4</v>
      </c>
      <c r="AF69" s="116">
        <f>IF('[1]底稿-用途別'!AI70=0,"",ROUNDUP('[1]底稿-用途別'!AI70/1000,0))</f>
        <v>150</v>
      </c>
      <c r="AG69" s="116">
        <f>IF('[1]底稿-用途別'!AJ70=0,"",ROUNDUP('[1]底稿-用途別'!AJ70/1000,0))</f>
        <v>101</v>
      </c>
      <c r="AH69" s="117">
        <f>IF('[1]底稿-用途別'!AK70=0,0,ROUNDUP('[1]底稿-用途別'!AK70/1000,0))</f>
        <v>8</v>
      </c>
      <c r="AI69" s="6">
        <f>IF('[1]底稿-用途別'!AL70=0,0,ROUNDUP('[1]底稿-用途別'!AL70/1000,0))</f>
        <v>0</v>
      </c>
      <c r="AJ69" s="6">
        <f>IF('[1]底稿-用途別'!AM70=0,0,ROUNDUP('[1]底稿-用途別'!AM70/1000,0))</f>
        <v>3</v>
      </c>
      <c r="AK69" s="6">
        <f>IF('[1]底稿-用途別'!AN70=0,0,ROUNDUP('[1]底稿-用途別'!AN70/1000,0))</f>
        <v>0</v>
      </c>
      <c r="AL69" s="128">
        <f t="shared" si="8"/>
        <v>23583</v>
      </c>
      <c r="AM69" s="6">
        <f t="shared" si="9"/>
        <v>728</v>
      </c>
      <c r="AN69" s="6">
        <f t="shared" si="10"/>
        <v>0</v>
      </c>
      <c r="AO69" s="116">
        <f t="shared" si="11"/>
        <v>24311</v>
      </c>
      <c r="AP69" s="129"/>
      <c r="AQ69" s="130">
        <f>VLOOKUP(A69,'[1]113年度各學校賸餘數'!$A$2:$L$171,12,0)</f>
        <v>728336</v>
      </c>
      <c r="AR69" s="118">
        <f t="shared" si="12"/>
        <v>23583000</v>
      </c>
      <c r="AS69" s="118">
        <f t="shared" si="13"/>
        <v>11000</v>
      </c>
      <c r="AT69" s="118">
        <f t="shared" si="14"/>
        <v>23572000</v>
      </c>
    </row>
    <row r="70" spans="1:46" ht="18.399999999999999" customHeight="1" x14ac:dyDescent="0.25">
      <c r="A70" s="132" t="s">
        <v>552</v>
      </c>
      <c r="B70" s="132" t="s">
        <v>553</v>
      </c>
      <c r="C70" s="6">
        <f>IF('[1]底稿-用途別'!F71=0,"",ROUNDUP('[1]底稿-用途別'!F71/1000,0))</f>
        <v>21932</v>
      </c>
      <c r="D70" s="6" t="str">
        <f>IF('[1]底稿-用途別'!G71=0,"",ROUNDUP('[1]底稿-用途別'!G71/1000,0))</f>
        <v/>
      </c>
      <c r="E70" s="127">
        <f t="shared" si="7"/>
        <v>21932</v>
      </c>
      <c r="F70" s="56" t="str">
        <f>IF('[1]底稿-用途別'!I71=0,"",ROUNDUP('[1]底稿-用途別'!I71/1000,0))</f>
        <v/>
      </c>
      <c r="G70" s="6" t="str">
        <f>IF('[1]底稿-用途別'!J71=0,"",ROUNDUP('[1]底稿-用途別'!J71/1000,0))</f>
        <v/>
      </c>
      <c r="H70" s="6">
        <f>IF('[1]底稿-用途別'!K71=0,"",ROUNDUP('[1]底稿-用途別'!K71/1000,0))</f>
        <v>240</v>
      </c>
      <c r="I70" s="6">
        <f>IF('[1]底稿-用途別'!L71=0,"",ROUNDUP('[1]底稿-用途別'!L71/1000,0))</f>
        <v>44</v>
      </c>
      <c r="J70" s="6">
        <f>IF('[1]底稿-用途別'!M71=0,"",ROUNDUP('[1]底稿-用途別'!M71/1000,0))</f>
        <v>2</v>
      </c>
      <c r="K70" s="6">
        <f>IF('[1]底稿-用途別'!N71=0,"",ROUNDUP('[1]底稿-用途別'!N71/1000,0))</f>
        <v>3</v>
      </c>
      <c r="L70" s="6">
        <f>IF('[1]底稿-用途別'!O71=0,"",ROUNDUP('[1]底稿-用途別'!O71/1000,0))</f>
        <v>19</v>
      </c>
      <c r="M70" s="6">
        <f>IF('[1]底稿-用途別'!P71=0,"",ROUNDUP('[1]底稿-用途別'!P71/1000,0))</f>
        <v>18</v>
      </c>
      <c r="N70" s="6">
        <f>IF('[1]底稿-用途別'!Q71=0,"",ROUNDUP('[1]底稿-用途別'!Q71/1000,0))</f>
        <v>5</v>
      </c>
      <c r="O70" s="6" t="str">
        <f>IF('[1]底稿-用途別'!R71=0,"",ROUNDUP('[1]底稿-用途別'!R71/1000,0))</f>
        <v/>
      </c>
      <c r="P70" s="6">
        <f>IF('[1]底稿-用途別'!S71=0,"",ROUNDUP('[1]底稿-用途別'!S71/1000,0))</f>
        <v>1</v>
      </c>
      <c r="Q70" s="6" t="str">
        <f>IF('[1]底稿-用途別'!T71=0,"",ROUNDUP('[1]底稿-用途別'!T71/1000,0))</f>
        <v/>
      </c>
      <c r="R70" s="6">
        <f>IF('[1]底稿-用途別'!U71=0,"",ROUNDUP('[1]底稿-用途別'!U71/1000,0))</f>
        <v>165</v>
      </c>
      <c r="S70" s="6" t="str">
        <f>IF('[1]底稿-用途別'!V71=0,"",ROUNDUP('[1]底稿-用途別'!V71/1000,0))</f>
        <v/>
      </c>
      <c r="T70" s="6" t="str">
        <f>IF('[1]底稿-用途別'!W71=0,"",ROUNDUP('[1]底稿-用途別'!W71/1000,0))</f>
        <v/>
      </c>
      <c r="U70" s="6" t="str">
        <f>IF('[1]底稿-用途別'!X71=0,"",ROUNDUP('[1]底稿-用途別'!X71/1000,0))</f>
        <v/>
      </c>
      <c r="V70" s="6" t="str">
        <f>IF('[1]底稿-用途別'!Y71=0,"",ROUNDUP('[1]底稿-用途別'!Y71/1000,0))</f>
        <v/>
      </c>
      <c r="W70" s="6" t="str">
        <f>IF('[1]底稿-用途別'!Z71=0,"",ROUNDUP('[1]底稿-用途別'!Z71/1000,0))</f>
        <v/>
      </c>
      <c r="X70" s="6">
        <f>IF('[1]底稿-用途別'!AA71=0,"",ROUNDUP('[1]底稿-用途別'!AA71/1000,0))</f>
        <v>10</v>
      </c>
      <c r="Y70" s="6" t="str">
        <f>IF('[1]底稿-用途別'!AB71=0,"",ROUNDUP('[1]底稿-用途別'!AB71/1000,0))</f>
        <v/>
      </c>
      <c r="Z70" s="6">
        <f>IF('[1]底稿-用途別'!AC71=0,"",ROUNDUP('[1]底稿-用途別'!AC71/1000,0))</f>
        <v>80</v>
      </c>
      <c r="AA70" s="6">
        <f>IF('[1]底稿-用途別'!AD71=0,"",ROUNDUP('[1]底稿-用途別'!AD71/1000,0))</f>
        <v>10</v>
      </c>
      <c r="AB70" s="6">
        <f>IF('[1]底稿-用途別'!AE71=0,"",ROUNDUP('[1]底稿-用途別'!AE71/1000,0))</f>
        <v>3</v>
      </c>
      <c r="AC70" s="6">
        <f>IF('[1]底稿-用途別'!AF71=0,"",ROUNDUP('[1]底稿-用途別'!AF71/1000,0))</f>
        <v>85</v>
      </c>
      <c r="AD70" s="116">
        <f>IF('[1]底稿-用途別'!AG71=0,"",ROUNDUP('[1]底稿-用途別'!AG71/1000,0))</f>
        <v>59</v>
      </c>
      <c r="AE70" s="116">
        <f>IF('[1]底稿-用途別'!AH71=0,"",ROUNDUP('[1]底稿-用途別'!AH71/1000,0))</f>
        <v>7</v>
      </c>
      <c r="AF70" s="116">
        <f>IF('[1]底稿-用途別'!AI71=0,"",ROUNDUP('[1]底稿-用途別'!AI71/1000,0))</f>
        <v>120</v>
      </c>
      <c r="AG70" s="116" t="str">
        <f>IF('[1]底稿-用途別'!AJ71=0,"",ROUNDUP('[1]底稿-用途別'!AJ71/1000,0))</f>
        <v/>
      </c>
      <c r="AH70" s="117">
        <f>IF('[1]底稿-用途別'!AK71=0,0,ROUNDUP('[1]底稿-用途別'!AK71/1000,0))</f>
        <v>0</v>
      </c>
      <c r="AI70" s="6">
        <f>IF('[1]底稿-用途別'!AL71=0,0,ROUNDUP('[1]底稿-用途別'!AL71/1000,0))</f>
        <v>0</v>
      </c>
      <c r="AJ70" s="6">
        <f>IF('[1]底稿-用途別'!AM71=0,0,ROUNDUP('[1]底稿-用途別'!AM71/1000,0))</f>
        <v>0</v>
      </c>
      <c r="AK70" s="6">
        <f>IF('[1]底稿-用途別'!AN71=0,0,ROUNDUP('[1]底稿-用途別'!AN71/1000,0))</f>
        <v>0</v>
      </c>
      <c r="AL70" s="128">
        <f t="shared" si="8"/>
        <v>22803</v>
      </c>
      <c r="AM70" s="6">
        <f t="shared" si="9"/>
        <v>32</v>
      </c>
      <c r="AN70" s="6">
        <f t="shared" si="10"/>
        <v>0</v>
      </c>
      <c r="AO70" s="116">
        <f t="shared" si="11"/>
        <v>22835</v>
      </c>
      <c r="AP70" s="129"/>
      <c r="AQ70" s="130">
        <f>VLOOKUP(A70,'[1]113年度各學校賸餘數'!$A$2:$L$171,12,0)</f>
        <v>32103</v>
      </c>
      <c r="AR70" s="118">
        <f t="shared" si="12"/>
        <v>22803000</v>
      </c>
      <c r="AS70" s="118">
        <f t="shared" si="13"/>
        <v>0</v>
      </c>
      <c r="AT70" s="118">
        <f t="shared" si="14"/>
        <v>22803000</v>
      </c>
    </row>
    <row r="71" spans="1:46" ht="18.399999999999999" customHeight="1" x14ac:dyDescent="0.25">
      <c r="A71" s="132" t="s">
        <v>554</v>
      </c>
      <c r="B71" s="132" t="s">
        <v>555</v>
      </c>
      <c r="C71" s="6">
        <f>IF('[1]底稿-用途別'!F72=0,"",ROUNDUP('[1]底稿-用途別'!F72/1000,0))</f>
        <v>20651</v>
      </c>
      <c r="D71" s="6" t="str">
        <f>IF('[1]底稿-用途別'!G72=0,"",ROUNDUP('[1]底稿-用途別'!G72/1000,0))</f>
        <v/>
      </c>
      <c r="E71" s="127">
        <f t="shared" ref="E71:E134" si="15">SUM(C71:D71)</f>
        <v>20651</v>
      </c>
      <c r="F71" s="56" t="str">
        <f>IF('[1]底稿-用途別'!I72=0,"",ROUNDUP('[1]底稿-用途別'!I72/1000,0))</f>
        <v/>
      </c>
      <c r="G71" s="6">
        <f>IF('[1]底稿-用途別'!J72=0,"",ROUNDUP('[1]底稿-用途別'!J72/1000,0))</f>
        <v>6</v>
      </c>
      <c r="H71" s="6">
        <f>IF('[1]底稿-用途別'!K72=0,"",ROUNDUP('[1]底稿-用途別'!K72/1000,0))</f>
        <v>240</v>
      </c>
      <c r="I71" s="6">
        <f>IF('[1]底稿-用途別'!L72=0,"",ROUNDUP('[1]底稿-用途別'!L72/1000,0))</f>
        <v>44</v>
      </c>
      <c r="J71" s="6">
        <f>IF('[1]底稿-用途別'!M72=0,"",ROUNDUP('[1]底稿-用途別'!M72/1000,0))</f>
        <v>2</v>
      </c>
      <c r="K71" s="6">
        <f>IF('[1]底稿-用途別'!N72=0,"",ROUNDUP('[1]底稿-用途別'!N72/1000,0))</f>
        <v>4</v>
      </c>
      <c r="L71" s="6">
        <f>IF('[1]底稿-用途別'!O72=0,"",ROUNDUP('[1]底稿-用途別'!O72/1000,0))</f>
        <v>19</v>
      </c>
      <c r="M71" s="6">
        <f>IF('[1]底稿-用途別'!P72=0,"",ROUNDUP('[1]底稿-用途別'!P72/1000,0))</f>
        <v>18</v>
      </c>
      <c r="N71" s="6">
        <f>IF('[1]底稿-用途別'!Q72=0,"",ROUNDUP('[1]底稿-用途別'!Q72/1000,0))</f>
        <v>5</v>
      </c>
      <c r="O71" s="6" t="str">
        <f>IF('[1]底稿-用途別'!R72=0,"",ROUNDUP('[1]底稿-用途別'!R72/1000,0))</f>
        <v/>
      </c>
      <c r="P71" s="6">
        <f>IF('[1]底稿-用途別'!S72=0,"",ROUNDUP('[1]底稿-用途別'!S72/1000,0))</f>
        <v>1</v>
      </c>
      <c r="Q71" s="6" t="str">
        <f>IF('[1]底稿-用途別'!T72=0,"",ROUNDUP('[1]底稿-用途別'!T72/1000,0))</f>
        <v/>
      </c>
      <c r="R71" s="6">
        <f>IF('[1]底稿-用途別'!U72=0,"",ROUNDUP('[1]底稿-用途別'!U72/1000,0))</f>
        <v>165</v>
      </c>
      <c r="S71" s="6" t="str">
        <f>IF('[1]底稿-用途別'!V72=0,"",ROUNDUP('[1]底稿-用途別'!V72/1000,0))</f>
        <v/>
      </c>
      <c r="T71" s="6" t="str">
        <f>IF('[1]底稿-用途別'!W72=0,"",ROUNDUP('[1]底稿-用途別'!W72/1000,0))</f>
        <v/>
      </c>
      <c r="U71" s="6" t="str">
        <f>IF('[1]底稿-用途別'!X72=0,"",ROUNDUP('[1]底稿-用途別'!X72/1000,0))</f>
        <v/>
      </c>
      <c r="V71" s="6" t="str">
        <f>IF('[1]底稿-用途別'!Y72=0,"",ROUNDUP('[1]底稿-用途別'!Y72/1000,0))</f>
        <v/>
      </c>
      <c r="W71" s="6" t="str">
        <f>IF('[1]底稿-用途別'!Z72=0,"",ROUNDUP('[1]底稿-用途別'!Z72/1000,0))</f>
        <v/>
      </c>
      <c r="X71" s="6" t="str">
        <f>IF('[1]底稿-用途別'!AA72=0,"",ROUNDUP('[1]底稿-用途別'!AA72/1000,0))</f>
        <v/>
      </c>
      <c r="Y71" s="6" t="str">
        <f>IF('[1]底稿-用途別'!AB72=0,"",ROUNDUP('[1]底稿-用途別'!AB72/1000,0))</f>
        <v/>
      </c>
      <c r="Z71" s="6">
        <f>IF('[1]底稿-用途別'!AC72=0,"",ROUNDUP('[1]底稿-用途別'!AC72/1000,0))</f>
        <v>80</v>
      </c>
      <c r="AA71" s="6">
        <f>IF('[1]底稿-用途別'!AD72=0,"",ROUNDUP('[1]底稿-用途別'!AD72/1000,0))</f>
        <v>10</v>
      </c>
      <c r="AB71" s="6">
        <f>IF('[1]底稿-用途別'!AE72=0,"",ROUNDUP('[1]底稿-用途別'!AE72/1000,0))</f>
        <v>3</v>
      </c>
      <c r="AC71" s="6">
        <f>IF('[1]底稿-用途別'!AF72=0,"",ROUNDUP('[1]底稿-用途別'!AF72/1000,0))</f>
        <v>102</v>
      </c>
      <c r="AD71" s="116">
        <f>IF('[1]底稿-用途別'!AG72=0,"",ROUNDUP('[1]底稿-用途別'!AG72/1000,0))</f>
        <v>59</v>
      </c>
      <c r="AE71" s="116">
        <f>IF('[1]底稿-用途別'!AH72=0,"",ROUNDUP('[1]底稿-用途別'!AH72/1000,0))</f>
        <v>4</v>
      </c>
      <c r="AF71" s="116">
        <f>IF('[1]底稿-用途別'!AI72=0,"",ROUNDUP('[1]底稿-用途別'!AI72/1000,0))</f>
        <v>120</v>
      </c>
      <c r="AG71" s="116">
        <f>IF('[1]底稿-用途別'!AJ72=0,"",ROUNDUP('[1]底稿-用途別'!AJ72/1000,0))</f>
        <v>78</v>
      </c>
      <c r="AH71" s="117">
        <f>IF('[1]底稿-用途別'!AK72=0,0,ROUNDUP('[1]底稿-用途別'!AK72/1000,0))</f>
        <v>0</v>
      </c>
      <c r="AI71" s="6">
        <f>IF('[1]底稿-用途別'!AL72=0,0,ROUNDUP('[1]底稿-用途別'!AL72/1000,0))</f>
        <v>0</v>
      </c>
      <c r="AJ71" s="6">
        <f>IF('[1]底稿-用途別'!AM72=0,0,ROUNDUP('[1]底稿-用途別'!AM72/1000,0))</f>
        <v>0</v>
      </c>
      <c r="AK71" s="6">
        <f>IF('[1]底稿-用途別'!AN72=0,0,ROUNDUP('[1]底稿-用途別'!AN72/1000,0))</f>
        <v>0</v>
      </c>
      <c r="AL71" s="128">
        <f t="shared" si="8"/>
        <v>21611</v>
      </c>
      <c r="AM71" s="6">
        <f t="shared" si="9"/>
        <v>642</v>
      </c>
      <c r="AN71" s="6">
        <f t="shared" si="10"/>
        <v>0</v>
      </c>
      <c r="AO71" s="116">
        <f t="shared" si="11"/>
        <v>22253</v>
      </c>
      <c r="AP71" s="129"/>
      <c r="AQ71" s="130">
        <f>VLOOKUP(A71,'[1]113年度各學校賸餘數'!$A$2:$L$171,12,0)</f>
        <v>642448</v>
      </c>
      <c r="AR71" s="118">
        <f t="shared" si="12"/>
        <v>21611000</v>
      </c>
      <c r="AS71" s="118">
        <f t="shared" si="13"/>
        <v>0</v>
      </c>
      <c r="AT71" s="118">
        <f t="shared" si="14"/>
        <v>21611000</v>
      </c>
    </row>
    <row r="72" spans="1:46" ht="18.399999999999999" customHeight="1" x14ac:dyDescent="0.25">
      <c r="A72" s="132" t="s">
        <v>556</v>
      </c>
      <c r="B72" s="132" t="s">
        <v>557</v>
      </c>
      <c r="C72" s="6">
        <f>IF('[1]底稿-用途別'!F73=0,"",ROUNDUP('[1]底稿-用途別'!F73/1000,0))</f>
        <v>17254</v>
      </c>
      <c r="D72" s="6" t="str">
        <f>IF('[1]底稿-用途別'!G73=0,"",ROUNDUP('[1]底稿-用途別'!G73/1000,0))</f>
        <v/>
      </c>
      <c r="E72" s="127">
        <f t="shared" si="15"/>
        <v>17254</v>
      </c>
      <c r="F72" s="56" t="str">
        <f>IF('[1]底稿-用途別'!I73=0,"",ROUNDUP('[1]底稿-用途別'!I73/1000,0))</f>
        <v/>
      </c>
      <c r="G72" s="6" t="str">
        <f>IF('[1]底稿-用途別'!J73=0,"",ROUNDUP('[1]底稿-用途別'!J73/1000,0))</f>
        <v/>
      </c>
      <c r="H72" s="6">
        <f>IF('[1]底稿-用途別'!K73=0,"",ROUNDUP('[1]底稿-用途別'!K73/1000,0))</f>
        <v>240</v>
      </c>
      <c r="I72" s="6">
        <f>IF('[1]底稿-用途別'!L73=0,"",ROUNDUP('[1]底稿-用途別'!L73/1000,0))</f>
        <v>44</v>
      </c>
      <c r="J72" s="6">
        <f>IF('[1]底稿-用途別'!M73=0,"",ROUNDUP('[1]底稿-用途別'!M73/1000,0))</f>
        <v>4</v>
      </c>
      <c r="K72" s="6">
        <f>IF('[1]底稿-用途別'!N73=0,"",ROUNDUP('[1]底稿-用途別'!N73/1000,0))</f>
        <v>8</v>
      </c>
      <c r="L72" s="6">
        <f>IF('[1]底稿-用途別'!O73=0,"",ROUNDUP('[1]底稿-用途別'!O73/1000,0))</f>
        <v>19</v>
      </c>
      <c r="M72" s="6">
        <f>IF('[1]底稿-用途別'!P73=0,"",ROUNDUP('[1]底稿-用途別'!P73/1000,0))</f>
        <v>18</v>
      </c>
      <c r="N72" s="6">
        <f>IF('[1]底稿-用途別'!Q73=0,"",ROUNDUP('[1]底稿-用途別'!Q73/1000,0))</f>
        <v>5</v>
      </c>
      <c r="O72" s="6" t="str">
        <f>IF('[1]底稿-用途別'!R73=0,"",ROUNDUP('[1]底稿-用途別'!R73/1000,0))</f>
        <v/>
      </c>
      <c r="P72" s="6">
        <f>IF('[1]底稿-用途別'!S73=0,"",ROUNDUP('[1]底稿-用途別'!S73/1000,0))</f>
        <v>1</v>
      </c>
      <c r="Q72" s="6" t="str">
        <f>IF('[1]底稿-用途別'!T73=0,"",ROUNDUP('[1]底稿-用途別'!T73/1000,0))</f>
        <v/>
      </c>
      <c r="R72" s="6">
        <f>IF('[1]底稿-用途別'!U73=0,"",ROUNDUP('[1]底稿-用途別'!U73/1000,0))</f>
        <v>165</v>
      </c>
      <c r="S72" s="6" t="str">
        <f>IF('[1]底稿-用途別'!V73=0,"",ROUNDUP('[1]底稿-用途別'!V73/1000,0))</f>
        <v/>
      </c>
      <c r="T72" s="6" t="str">
        <f>IF('[1]底稿-用途別'!W73=0,"",ROUNDUP('[1]底稿-用途別'!W73/1000,0))</f>
        <v/>
      </c>
      <c r="U72" s="6">
        <f>IF('[1]底稿-用途別'!X73=0,"",ROUNDUP('[1]底稿-用途別'!X73/1000,0))</f>
        <v>1</v>
      </c>
      <c r="V72" s="6" t="str">
        <f>IF('[1]底稿-用途別'!Y73=0,"",ROUNDUP('[1]底稿-用途別'!Y73/1000,0))</f>
        <v/>
      </c>
      <c r="W72" s="6" t="str">
        <f>IF('[1]底稿-用途別'!Z73=0,"",ROUNDUP('[1]底稿-用途別'!Z73/1000,0))</f>
        <v/>
      </c>
      <c r="X72" s="6" t="str">
        <f>IF('[1]底稿-用途別'!AA73=0,"",ROUNDUP('[1]底稿-用途別'!AA73/1000,0))</f>
        <v/>
      </c>
      <c r="Y72" s="6" t="str">
        <f>IF('[1]底稿-用途別'!AB73=0,"",ROUNDUP('[1]底稿-用途別'!AB73/1000,0))</f>
        <v/>
      </c>
      <c r="Z72" s="6">
        <f>IF('[1]底稿-用途別'!AC73=0,"",ROUNDUP('[1]底稿-用途別'!AC73/1000,0))</f>
        <v>80</v>
      </c>
      <c r="AA72" s="6">
        <f>IF('[1]底稿-用途別'!AD73=0,"",ROUNDUP('[1]底稿-用途別'!AD73/1000,0))</f>
        <v>10</v>
      </c>
      <c r="AB72" s="6">
        <f>IF('[1]底稿-用途別'!AE73=0,"",ROUNDUP('[1]底稿-用途別'!AE73/1000,0))</f>
        <v>3</v>
      </c>
      <c r="AC72" s="6">
        <f>IF('[1]底稿-用途別'!AF73=0,"",ROUNDUP('[1]底稿-用途別'!AF73/1000,0))</f>
        <v>102</v>
      </c>
      <c r="AD72" s="116">
        <f>IF('[1]底稿-用途別'!AG73=0,"",ROUNDUP('[1]底稿-用途別'!AG73/1000,0))</f>
        <v>59</v>
      </c>
      <c r="AE72" s="116">
        <f>IF('[1]底稿-用途別'!AH73=0,"",ROUNDUP('[1]底稿-用途別'!AH73/1000,0))</f>
        <v>4</v>
      </c>
      <c r="AF72" s="116">
        <f>IF('[1]底稿-用途別'!AI73=0,"",ROUNDUP('[1]底稿-用途別'!AI73/1000,0))</f>
        <v>120</v>
      </c>
      <c r="AG72" s="116">
        <f>IF('[1]底稿-用途別'!AJ73=0,"",ROUNDUP('[1]底稿-用途別'!AJ73/1000,0))</f>
        <v>63</v>
      </c>
      <c r="AH72" s="117">
        <f>IF('[1]底稿-用途別'!AK73=0,0,ROUNDUP('[1]底稿-用途別'!AK73/1000,0))</f>
        <v>0</v>
      </c>
      <c r="AI72" s="6">
        <f>IF('[1]底稿-用途別'!AL73=0,0,ROUNDUP('[1]底稿-用途別'!AL73/1000,0))</f>
        <v>0</v>
      </c>
      <c r="AJ72" s="6">
        <f>IF('[1]底稿-用途別'!AM73=0,0,ROUNDUP('[1]底稿-用途別'!AM73/1000,0))</f>
        <v>0</v>
      </c>
      <c r="AK72" s="6">
        <f>IF('[1]底稿-用途別'!AN73=0,0,ROUNDUP('[1]底稿-用途別'!AN73/1000,0))</f>
        <v>0</v>
      </c>
      <c r="AL72" s="128">
        <f t="shared" ref="AL72:AL135" si="16">SUM(E72:AK72)</f>
        <v>18200</v>
      </c>
      <c r="AM72" s="6">
        <f t="shared" ref="AM72:AM135" si="17">ROUNDDOWN(AQ72/1000,0)</f>
        <v>0</v>
      </c>
      <c r="AN72" s="6">
        <f t="shared" ref="AN72:AN135" si="18">AP72/1000</f>
        <v>0</v>
      </c>
      <c r="AO72" s="116">
        <f t="shared" ref="AO72:AO135" si="19">AL72+AM72-AN72</f>
        <v>18200</v>
      </c>
      <c r="AP72" s="129"/>
      <c r="AQ72" s="130">
        <f>VLOOKUP(A72,'[1]113年度各學校賸餘數'!$A$2:$L$171,12,0)</f>
        <v>900</v>
      </c>
      <c r="AR72" s="118">
        <f t="shared" ref="AR72:AR135" si="20">AL72*1000</f>
        <v>18200000</v>
      </c>
      <c r="AS72" s="118">
        <f t="shared" ref="AS72:AS135" si="21">(AH72+AI72+AJ72+AK72)*1000</f>
        <v>0</v>
      </c>
      <c r="AT72" s="118">
        <f t="shared" ref="AT72:AT135" si="22">AR72-AS72</f>
        <v>18200000</v>
      </c>
    </row>
    <row r="73" spans="1:46" ht="18.399999999999999" customHeight="1" x14ac:dyDescent="0.25">
      <c r="A73" s="132" t="s">
        <v>170</v>
      </c>
      <c r="B73" s="132" t="s">
        <v>558</v>
      </c>
      <c r="C73" s="6">
        <f>IF('[1]底稿-用途別'!F74=0,"",ROUNDUP('[1]底稿-用途別'!F74/1000,0))</f>
        <v>17293</v>
      </c>
      <c r="D73" s="6" t="str">
        <f>IF('[1]底稿-用途別'!G74=0,"",ROUNDUP('[1]底稿-用途別'!G74/1000,0))</f>
        <v/>
      </c>
      <c r="E73" s="127">
        <f t="shared" si="15"/>
        <v>17293</v>
      </c>
      <c r="F73" s="56" t="str">
        <f>IF('[1]底稿-用途別'!I74=0,"",ROUNDUP('[1]底稿-用途別'!I74/1000,0))</f>
        <v/>
      </c>
      <c r="G73" s="6">
        <f>IF('[1]底稿-用途別'!J74=0,"",ROUNDUP('[1]底稿-用途別'!J74/1000,0))</f>
        <v>6</v>
      </c>
      <c r="H73" s="6">
        <f>IF('[1]底稿-用途別'!K74=0,"",ROUNDUP('[1]底稿-用途別'!K74/1000,0))</f>
        <v>240</v>
      </c>
      <c r="I73" s="6">
        <f>IF('[1]底稿-用途別'!L74=0,"",ROUNDUP('[1]底稿-用途別'!L74/1000,0))</f>
        <v>44</v>
      </c>
      <c r="J73" s="6">
        <f>IF('[1]底稿-用途別'!M74=0,"",ROUNDUP('[1]底稿-用途別'!M74/1000,0))</f>
        <v>5</v>
      </c>
      <c r="K73" s="6">
        <f>IF('[1]底稿-用途別'!N74=0,"",ROUNDUP('[1]底稿-用途別'!N74/1000,0))</f>
        <v>10</v>
      </c>
      <c r="L73" s="6">
        <f>IF('[1]底稿-用途別'!O74=0,"",ROUNDUP('[1]底稿-用途別'!O74/1000,0))</f>
        <v>19</v>
      </c>
      <c r="M73" s="6">
        <f>IF('[1]底稿-用途別'!P74=0,"",ROUNDUP('[1]底稿-用途別'!P74/1000,0))</f>
        <v>18</v>
      </c>
      <c r="N73" s="6">
        <f>IF('[1]底稿-用途別'!Q74=0,"",ROUNDUP('[1]底稿-用途別'!Q74/1000,0))</f>
        <v>5</v>
      </c>
      <c r="O73" s="6" t="str">
        <f>IF('[1]底稿-用途別'!R74=0,"",ROUNDUP('[1]底稿-用途別'!R74/1000,0))</f>
        <v/>
      </c>
      <c r="P73" s="6">
        <f>IF('[1]底稿-用途別'!S74=0,"",ROUNDUP('[1]底稿-用途別'!S74/1000,0))</f>
        <v>2</v>
      </c>
      <c r="Q73" s="6" t="str">
        <f>IF('[1]底稿-用途別'!T74=0,"",ROUNDUP('[1]底稿-用途別'!T74/1000,0))</f>
        <v/>
      </c>
      <c r="R73" s="6">
        <f>IF('[1]底稿-用途別'!U74=0,"",ROUNDUP('[1]底稿-用途別'!U74/1000,0))</f>
        <v>165</v>
      </c>
      <c r="S73" s="6" t="str">
        <f>IF('[1]底稿-用途別'!V74=0,"",ROUNDUP('[1]底稿-用途別'!V74/1000,0))</f>
        <v/>
      </c>
      <c r="T73" s="6" t="str">
        <f>IF('[1]底稿-用途別'!W74=0,"",ROUNDUP('[1]底稿-用途別'!W74/1000,0))</f>
        <v/>
      </c>
      <c r="U73" s="6">
        <f>IF('[1]底稿-用途別'!X74=0,"",ROUNDUP('[1]底稿-用途別'!X74/1000,0))</f>
        <v>1</v>
      </c>
      <c r="V73" s="6" t="str">
        <f>IF('[1]底稿-用途別'!Y74=0,"",ROUNDUP('[1]底稿-用途別'!Y74/1000,0))</f>
        <v/>
      </c>
      <c r="W73" s="6" t="str">
        <f>IF('[1]底稿-用途別'!Z74=0,"",ROUNDUP('[1]底稿-用途別'!Z74/1000,0))</f>
        <v/>
      </c>
      <c r="X73" s="6" t="str">
        <f>IF('[1]底稿-用途別'!AA74=0,"",ROUNDUP('[1]底稿-用途別'!AA74/1000,0))</f>
        <v/>
      </c>
      <c r="Y73" s="6" t="str">
        <f>IF('[1]底稿-用途別'!AB74=0,"",ROUNDUP('[1]底稿-用途別'!AB74/1000,0))</f>
        <v/>
      </c>
      <c r="Z73" s="6">
        <f>IF('[1]底稿-用途別'!AC74=0,"",ROUNDUP('[1]底稿-用途別'!AC74/1000,0))</f>
        <v>80</v>
      </c>
      <c r="AA73" s="6">
        <f>IF('[1]底稿-用途別'!AD74=0,"",ROUNDUP('[1]底稿-用途別'!AD74/1000,0))</f>
        <v>10</v>
      </c>
      <c r="AB73" s="6">
        <f>IF('[1]底稿-用途別'!AE74=0,"",ROUNDUP('[1]底稿-用途別'!AE74/1000,0))</f>
        <v>3</v>
      </c>
      <c r="AC73" s="6">
        <f>IF('[1]底稿-用途別'!AF74=0,"",ROUNDUP('[1]底稿-用途別'!AF74/1000,0))</f>
        <v>102</v>
      </c>
      <c r="AD73" s="116">
        <f>IF('[1]底稿-用途別'!AG74=0,"",ROUNDUP('[1]底稿-用途別'!AG74/1000,0))</f>
        <v>59</v>
      </c>
      <c r="AE73" s="116">
        <f>IF('[1]底稿-用途別'!AH74=0,"",ROUNDUP('[1]底稿-用途別'!AH74/1000,0))</f>
        <v>4</v>
      </c>
      <c r="AF73" s="116">
        <f>IF('[1]底稿-用途別'!AI74=0,"",ROUNDUP('[1]底稿-用途別'!AI74/1000,0))</f>
        <v>120</v>
      </c>
      <c r="AG73" s="116">
        <f>IF('[1]底稿-用途別'!AJ74=0,"",ROUNDUP('[1]底稿-用途別'!AJ74/1000,0))</f>
        <v>30</v>
      </c>
      <c r="AH73" s="117">
        <f>IF('[1]底稿-用途別'!AK74=0,0,ROUNDUP('[1]底稿-用途別'!AK74/1000,0))</f>
        <v>20</v>
      </c>
      <c r="AI73" s="6">
        <f>IF('[1]底稿-用途別'!AL74=0,0,ROUNDUP('[1]底稿-用途別'!AL74/1000,0))</f>
        <v>0</v>
      </c>
      <c r="AJ73" s="6">
        <f>IF('[1]底稿-用途別'!AM74=0,0,ROUNDUP('[1]底稿-用途別'!AM74/1000,0))</f>
        <v>0</v>
      </c>
      <c r="AK73" s="6">
        <f>IF('[1]底稿-用途別'!AN74=0,0,ROUNDUP('[1]底稿-用途別'!AN74/1000,0))</f>
        <v>0</v>
      </c>
      <c r="AL73" s="128">
        <f t="shared" si="16"/>
        <v>18236</v>
      </c>
      <c r="AM73" s="6">
        <f t="shared" si="17"/>
        <v>827</v>
      </c>
      <c r="AN73" s="6">
        <f t="shared" si="18"/>
        <v>0</v>
      </c>
      <c r="AO73" s="116">
        <f t="shared" si="19"/>
        <v>19063</v>
      </c>
      <c r="AP73" s="129"/>
      <c r="AQ73" s="130">
        <f>VLOOKUP(A73,'[1]113年度各學校賸餘數'!$A$2:$L$171,12,0)</f>
        <v>827513</v>
      </c>
      <c r="AR73" s="118">
        <f t="shared" si="20"/>
        <v>18236000</v>
      </c>
      <c r="AS73" s="118">
        <f t="shared" si="21"/>
        <v>20000</v>
      </c>
      <c r="AT73" s="118">
        <f t="shared" si="22"/>
        <v>18216000</v>
      </c>
    </row>
    <row r="74" spans="1:46" ht="18.399999999999999" customHeight="1" x14ac:dyDescent="0.25">
      <c r="A74" s="132" t="s">
        <v>559</v>
      </c>
      <c r="B74" s="132" t="s">
        <v>560</v>
      </c>
      <c r="C74" s="6">
        <f>IF('[1]底稿-用途別'!F75=0,"",ROUNDUP('[1]底稿-用途別'!F75/1000,0))</f>
        <v>150080</v>
      </c>
      <c r="D74" s="6">
        <f>IF('[1]底稿-用途別'!G75=0,"",ROUNDUP('[1]底稿-用途別'!G75/1000,0))</f>
        <v>1414</v>
      </c>
      <c r="E74" s="127">
        <f t="shared" si="15"/>
        <v>151494</v>
      </c>
      <c r="F74" s="56" t="str">
        <f>IF('[1]底稿-用途別'!I75=0,"",ROUNDUP('[1]底稿-用途別'!I75/1000,0))</f>
        <v/>
      </c>
      <c r="G74" s="6">
        <f>IF('[1]底稿-用途別'!J75=0,"",ROUNDUP('[1]底稿-用途別'!J75/1000,0))</f>
        <v>18</v>
      </c>
      <c r="H74" s="6">
        <f>IF('[1]底稿-用途別'!K75=0,"",ROUNDUP('[1]底稿-用途別'!K75/1000,0))</f>
        <v>240</v>
      </c>
      <c r="I74" s="6">
        <f>IF('[1]底稿-用途別'!L75=0,"",ROUNDUP('[1]底稿-用途別'!L75/1000,0))</f>
        <v>389</v>
      </c>
      <c r="J74" s="6">
        <f>IF('[1]底稿-用途別'!M75=0,"",ROUNDUP('[1]底稿-用途別'!M75/1000,0))</f>
        <v>104</v>
      </c>
      <c r="K74" s="6">
        <f>IF('[1]底稿-用途別'!N75=0,"",ROUNDUP('[1]底稿-用途別'!N75/1000,0))</f>
        <v>207</v>
      </c>
      <c r="L74" s="6">
        <f>IF('[1]底稿-用途別'!O75=0,"",ROUNDUP('[1]底稿-用途別'!O75/1000,0))</f>
        <v>62</v>
      </c>
      <c r="M74" s="6">
        <f>IF('[1]底稿-用途別'!P75=0,"",ROUNDUP('[1]底稿-用途別'!P75/1000,0))</f>
        <v>37</v>
      </c>
      <c r="N74" s="6">
        <f>IF('[1]底稿-用途別'!Q75=0,"",ROUNDUP('[1]底稿-用途別'!Q75/1000,0))</f>
        <v>5</v>
      </c>
      <c r="O74" s="6" t="str">
        <f>IF('[1]底稿-用途別'!R75=0,"",ROUNDUP('[1]底稿-用途別'!R75/1000,0))</f>
        <v/>
      </c>
      <c r="P74" s="6">
        <f>IF('[1]底稿-用途別'!S75=0,"",ROUNDUP('[1]底稿-用途別'!S75/1000,0))</f>
        <v>28</v>
      </c>
      <c r="Q74" s="6" t="str">
        <f>IF('[1]底稿-用途別'!T75=0,"",ROUNDUP('[1]底稿-用途別'!T75/1000,0))</f>
        <v/>
      </c>
      <c r="R74" s="6">
        <f>IF('[1]底稿-用途別'!U75=0,"",ROUNDUP('[1]底稿-用途別'!U75/1000,0))</f>
        <v>165</v>
      </c>
      <c r="S74" s="6">
        <f>IF('[1]底稿-用途別'!V75=0,"",ROUNDUP('[1]底稿-用途別'!V75/1000,0))</f>
        <v>52</v>
      </c>
      <c r="T74" s="6" t="str">
        <f>IF('[1]底稿-用途別'!W75=0,"",ROUNDUP('[1]底稿-用途別'!W75/1000,0))</f>
        <v/>
      </c>
      <c r="U74" s="6">
        <f>IF('[1]底稿-用途別'!X75=0,"",ROUNDUP('[1]底稿-用途別'!X75/1000,0))</f>
        <v>27</v>
      </c>
      <c r="V74" s="6" t="str">
        <f>IF('[1]底稿-用途別'!Y75=0,"",ROUNDUP('[1]底稿-用途別'!Y75/1000,0))</f>
        <v/>
      </c>
      <c r="W74" s="6">
        <f>IF('[1]底稿-用途別'!Z75=0,"",ROUNDUP('[1]底稿-用途別'!Z75/1000,0))</f>
        <v>568</v>
      </c>
      <c r="X74" s="6">
        <f>IF('[1]底稿-用途別'!AA75=0,"",ROUNDUP('[1]底稿-用途別'!AA75/1000,0))</f>
        <v>16</v>
      </c>
      <c r="Y74" s="6" t="str">
        <f>IF('[1]底稿-用途別'!AB75=0,"",ROUNDUP('[1]底稿-用途別'!AB75/1000,0))</f>
        <v/>
      </c>
      <c r="Z74" s="6">
        <f>IF('[1]底稿-用途別'!AC75=0,"",ROUNDUP('[1]底稿-用途別'!AC75/1000,0))</f>
        <v>200</v>
      </c>
      <c r="AA74" s="6">
        <f>IF('[1]底稿-用途別'!AD75=0,"",ROUNDUP('[1]底稿-用途別'!AD75/1000,0))</f>
        <v>10</v>
      </c>
      <c r="AB74" s="6">
        <f>IF('[1]底稿-用途別'!AE75=0,"",ROUNDUP('[1]底稿-用途別'!AE75/1000,0))</f>
        <v>3</v>
      </c>
      <c r="AC74" s="6">
        <f>IF('[1]底稿-用途別'!AF75=0,"",ROUNDUP('[1]底稿-用途別'!AF75/1000,0))</f>
        <v>747</v>
      </c>
      <c r="AD74" s="116">
        <f>IF('[1]底稿-用途別'!AG75=0,"",ROUNDUP('[1]底稿-用途別'!AG75/1000,0))</f>
        <v>349</v>
      </c>
      <c r="AE74" s="116">
        <f>IF('[1]底稿-用途別'!AH75=0,"",ROUNDUP('[1]底稿-用途別'!AH75/1000,0))</f>
        <v>18</v>
      </c>
      <c r="AF74" s="116">
        <f>IF('[1]底稿-用途別'!AI75=0,"",ROUNDUP('[1]底稿-用途別'!AI75/1000,0))</f>
        <v>1200</v>
      </c>
      <c r="AG74" s="116">
        <f>IF('[1]底稿-用途別'!AJ75=0,"",ROUNDUP('[1]底稿-用途別'!AJ75/1000,0))</f>
        <v>509</v>
      </c>
      <c r="AH74" s="117">
        <f>IF('[1]底稿-用途別'!AK75=0,0,ROUNDUP('[1]底稿-用途別'!AK75/1000,0))</f>
        <v>300</v>
      </c>
      <c r="AI74" s="6">
        <f>IF('[1]底稿-用途別'!AL75=0,0,ROUNDUP('[1]底稿-用途別'!AL75/1000,0))</f>
        <v>0</v>
      </c>
      <c r="AJ74" s="6">
        <f>IF('[1]底稿-用途別'!AM75=0,0,ROUNDUP('[1]底稿-用途別'!AM75/1000,0))</f>
        <v>0</v>
      </c>
      <c r="AK74" s="6">
        <f>IF('[1]底稿-用途別'!AN75=0,0,ROUNDUP('[1]底稿-用途別'!AN75/1000,0))</f>
        <v>0</v>
      </c>
      <c r="AL74" s="128">
        <f t="shared" si="16"/>
        <v>156748</v>
      </c>
      <c r="AM74" s="6">
        <f t="shared" si="17"/>
        <v>1992</v>
      </c>
      <c r="AN74" s="6">
        <f t="shared" si="18"/>
        <v>0</v>
      </c>
      <c r="AO74" s="116">
        <f t="shared" si="19"/>
        <v>158740</v>
      </c>
      <c r="AP74" s="129"/>
      <c r="AQ74" s="130">
        <f>VLOOKUP(A74,'[1]113年度各學校賸餘數'!$A$2:$L$171,12,0)</f>
        <v>1992481</v>
      </c>
      <c r="AR74" s="118">
        <f t="shared" si="20"/>
        <v>156748000</v>
      </c>
      <c r="AS74" s="118">
        <f t="shared" si="21"/>
        <v>300000</v>
      </c>
      <c r="AT74" s="118">
        <f t="shared" si="22"/>
        <v>156448000</v>
      </c>
    </row>
    <row r="75" spans="1:46" ht="18.399999999999999" customHeight="1" x14ac:dyDescent="0.25">
      <c r="A75" s="132" t="s">
        <v>561</v>
      </c>
      <c r="B75" s="132" t="s">
        <v>562</v>
      </c>
      <c r="C75" s="6">
        <f>IF('[1]底稿-用途別'!F76=0,"",ROUNDUP('[1]底稿-用途別'!F76/1000,0))</f>
        <v>167007</v>
      </c>
      <c r="D75" s="6" t="str">
        <f>IF('[1]底稿-用途別'!G76=0,"",ROUNDUP('[1]底稿-用途別'!G76/1000,0))</f>
        <v/>
      </c>
      <c r="E75" s="127">
        <f t="shared" si="15"/>
        <v>167007</v>
      </c>
      <c r="F75" s="56" t="str">
        <f>IF('[1]底稿-用途別'!I76=0,"",ROUNDUP('[1]底稿-用途別'!I76/1000,0))</f>
        <v/>
      </c>
      <c r="G75" s="6">
        <f>IF('[1]底稿-用途別'!J76=0,"",ROUNDUP('[1]底稿-用途別'!J76/1000,0))</f>
        <v>24</v>
      </c>
      <c r="H75" s="6">
        <f>IF('[1]底稿-用途別'!K76=0,"",ROUNDUP('[1]底稿-用途別'!K76/1000,0))</f>
        <v>240</v>
      </c>
      <c r="I75" s="6">
        <f>IF('[1]底稿-用途別'!L76=0,"",ROUNDUP('[1]底稿-用途別'!L76/1000,0))</f>
        <v>447</v>
      </c>
      <c r="J75" s="6">
        <f>IF('[1]底稿-用途別'!M76=0,"",ROUNDUP('[1]底稿-用途別'!M76/1000,0))</f>
        <v>125</v>
      </c>
      <c r="K75" s="6">
        <f>IF('[1]底稿-用途別'!N76=0,"",ROUNDUP('[1]底稿-用途別'!N76/1000,0))</f>
        <v>250</v>
      </c>
      <c r="L75" s="6">
        <f>IF('[1]底稿-用途別'!O76=0,"",ROUNDUP('[1]底稿-用途別'!O76/1000,0))</f>
        <v>68</v>
      </c>
      <c r="M75" s="6">
        <f>IF('[1]底稿-用途別'!P76=0,"",ROUNDUP('[1]底稿-用途別'!P76/1000,0))</f>
        <v>40</v>
      </c>
      <c r="N75" s="6">
        <f>IF('[1]底稿-用途別'!Q76=0,"",ROUNDUP('[1]底稿-用途別'!Q76/1000,0))</f>
        <v>5</v>
      </c>
      <c r="O75" s="6" t="str">
        <f>IF('[1]底稿-用途別'!R76=0,"",ROUNDUP('[1]底稿-用途別'!R76/1000,0))</f>
        <v/>
      </c>
      <c r="P75" s="6">
        <f>IF('[1]底稿-用途別'!S76=0,"",ROUNDUP('[1]底稿-用途別'!S76/1000,0))</f>
        <v>35</v>
      </c>
      <c r="Q75" s="6" t="str">
        <f>IF('[1]底稿-用途別'!T76=0,"",ROUNDUP('[1]底稿-用途別'!T76/1000,0))</f>
        <v/>
      </c>
      <c r="R75" s="6">
        <f>IF('[1]底稿-用途別'!U76=0,"",ROUNDUP('[1]底稿-用途別'!U76/1000,0))</f>
        <v>165</v>
      </c>
      <c r="S75" s="6">
        <f>IF('[1]底稿-用途別'!V76=0,"",ROUNDUP('[1]底稿-用途別'!V76/1000,0))</f>
        <v>35</v>
      </c>
      <c r="T75" s="6" t="str">
        <f>IF('[1]底稿-用途別'!W76=0,"",ROUNDUP('[1]底稿-用途別'!W76/1000,0))</f>
        <v/>
      </c>
      <c r="U75" s="6">
        <f>IF('[1]底稿-用途別'!X76=0,"",ROUNDUP('[1]底稿-用途別'!X76/1000,0))</f>
        <v>4</v>
      </c>
      <c r="V75" s="6" t="str">
        <f>IF('[1]底稿-用途別'!Y76=0,"",ROUNDUP('[1]底稿-用途別'!Y76/1000,0))</f>
        <v/>
      </c>
      <c r="W75" s="6" t="str">
        <f>IF('[1]底稿-用途別'!Z76=0,"",ROUNDUP('[1]底稿-用途別'!Z76/1000,0))</f>
        <v/>
      </c>
      <c r="X75" s="6">
        <f>IF('[1]底稿-用途別'!AA76=0,"",ROUNDUP('[1]底稿-用途別'!AA76/1000,0))</f>
        <v>25</v>
      </c>
      <c r="Y75" s="6" t="str">
        <f>IF('[1]底稿-用途別'!AB76=0,"",ROUNDUP('[1]底稿-用途別'!AB76/1000,0))</f>
        <v/>
      </c>
      <c r="Z75" s="6">
        <f>IF('[1]底稿-用途別'!AC76=0,"",ROUNDUP('[1]底稿-用途別'!AC76/1000,0))</f>
        <v>200</v>
      </c>
      <c r="AA75" s="6">
        <f>IF('[1]底稿-用途別'!AD76=0,"",ROUNDUP('[1]底稿-用途別'!AD76/1000,0))</f>
        <v>10</v>
      </c>
      <c r="AB75" s="6">
        <f>IF('[1]底稿-用途別'!AE76=0,"",ROUNDUP('[1]底稿-用途別'!AE76/1000,0))</f>
        <v>3</v>
      </c>
      <c r="AC75" s="6">
        <f>IF('[1]底稿-用途別'!AF76=0,"",ROUNDUP('[1]底稿-用途別'!AF76/1000,0))</f>
        <v>832</v>
      </c>
      <c r="AD75" s="116">
        <f>IF('[1]底稿-用途別'!AG76=0,"",ROUNDUP('[1]底稿-用途別'!AG76/1000,0))</f>
        <v>333</v>
      </c>
      <c r="AE75" s="116">
        <f>IF('[1]底稿-用途別'!AH76=0,"",ROUNDUP('[1]底稿-用途別'!AH76/1000,0))</f>
        <v>22</v>
      </c>
      <c r="AF75" s="116">
        <f>IF('[1]底稿-用途別'!AI76=0,"",ROUNDUP('[1]底稿-用途別'!AI76/1000,0))</f>
        <v>1425</v>
      </c>
      <c r="AG75" s="116">
        <f>IF('[1]底稿-用途別'!AJ76=0,"",ROUNDUP('[1]底稿-用途別'!AJ76/1000,0))</f>
        <v>322</v>
      </c>
      <c r="AH75" s="117">
        <f>IF('[1]底稿-用途別'!AK76=0,0,ROUNDUP('[1]底稿-用途別'!AK76/1000,0))</f>
        <v>0</v>
      </c>
      <c r="AI75" s="6">
        <f>IF('[1]底稿-用途別'!AL76=0,0,ROUNDUP('[1]底稿-用途別'!AL76/1000,0))</f>
        <v>0</v>
      </c>
      <c r="AJ75" s="6">
        <f>IF('[1]底稿-用途別'!AM76=0,0,ROUNDUP('[1]底稿-用途別'!AM76/1000,0))</f>
        <v>0</v>
      </c>
      <c r="AK75" s="6">
        <f>IF('[1]底稿-用途別'!AN76=0,0,ROUNDUP('[1]底稿-用途別'!AN76/1000,0))</f>
        <v>0</v>
      </c>
      <c r="AL75" s="128">
        <f t="shared" si="16"/>
        <v>171617</v>
      </c>
      <c r="AM75" s="6">
        <f t="shared" si="17"/>
        <v>933</v>
      </c>
      <c r="AN75" s="6">
        <f t="shared" si="18"/>
        <v>0</v>
      </c>
      <c r="AO75" s="116">
        <f t="shared" si="19"/>
        <v>172550</v>
      </c>
      <c r="AP75" s="129"/>
      <c r="AQ75" s="130">
        <f>VLOOKUP(A75,'[1]113年度各學校賸餘數'!$A$2:$L$171,12,0)</f>
        <v>933619</v>
      </c>
      <c r="AR75" s="118">
        <f t="shared" si="20"/>
        <v>171617000</v>
      </c>
      <c r="AS75" s="118">
        <f t="shared" si="21"/>
        <v>0</v>
      </c>
      <c r="AT75" s="118">
        <f t="shared" si="22"/>
        <v>171617000</v>
      </c>
    </row>
    <row r="76" spans="1:46" ht="18.399999999999999" customHeight="1" x14ac:dyDescent="0.25">
      <c r="A76" s="132" t="s">
        <v>563</v>
      </c>
      <c r="B76" s="132" t="s">
        <v>177</v>
      </c>
      <c r="C76" s="6">
        <f>IF('[1]底稿-用途別'!F77=0,"",ROUNDUP('[1]底稿-用途別'!F77/1000,0))</f>
        <v>46085</v>
      </c>
      <c r="D76" s="6" t="str">
        <f>IF('[1]底稿-用途別'!G77=0,"",ROUNDUP('[1]底稿-用途別'!G77/1000,0))</f>
        <v/>
      </c>
      <c r="E76" s="127">
        <f t="shared" si="15"/>
        <v>46085</v>
      </c>
      <c r="F76" s="56" t="str">
        <f>IF('[1]底稿-用途別'!I77=0,"",ROUNDUP('[1]底稿-用途別'!I77/1000,0))</f>
        <v/>
      </c>
      <c r="G76" s="6">
        <f>IF('[1]底稿-用途別'!J77=0,"",ROUNDUP('[1]底稿-用途別'!J77/1000,0))</f>
        <v>24</v>
      </c>
      <c r="H76" s="6">
        <f>IF('[1]底稿-用途別'!K77=0,"",ROUNDUP('[1]底稿-用途別'!K77/1000,0))</f>
        <v>240</v>
      </c>
      <c r="I76" s="6">
        <f>IF('[1]底稿-用途別'!L77=0,"",ROUNDUP('[1]底稿-用途別'!L77/1000,0))</f>
        <v>108</v>
      </c>
      <c r="J76" s="6">
        <f>IF('[1]底稿-用途別'!M77=0,"",ROUNDUP('[1]底稿-用途別'!M77/1000,0))</f>
        <v>20</v>
      </c>
      <c r="K76" s="6">
        <f>IF('[1]底稿-用途別'!N77=0,"",ROUNDUP('[1]底稿-用途別'!N77/1000,0))</f>
        <v>39</v>
      </c>
      <c r="L76" s="6">
        <f>IF('[1]底稿-用途別'!O77=0,"",ROUNDUP('[1]底稿-用途別'!O77/1000,0))</f>
        <v>28</v>
      </c>
      <c r="M76" s="6">
        <f>IF('[1]底稿-用途別'!P77=0,"",ROUNDUP('[1]底稿-用途別'!P77/1000,0))</f>
        <v>21</v>
      </c>
      <c r="N76" s="6">
        <f>IF('[1]底稿-用途別'!Q77=0,"",ROUNDUP('[1]底稿-用途別'!Q77/1000,0))</f>
        <v>5</v>
      </c>
      <c r="O76" s="6" t="str">
        <f>IF('[1]底稿-用途別'!R77=0,"",ROUNDUP('[1]底稿-用途別'!R77/1000,0))</f>
        <v/>
      </c>
      <c r="P76" s="6">
        <f>IF('[1]底稿-用途別'!S77=0,"",ROUNDUP('[1]底稿-用途別'!S77/1000,0))</f>
        <v>6</v>
      </c>
      <c r="Q76" s="6" t="str">
        <f>IF('[1]底稿-用途別'!T77=0,"",ROUNDUP('[1]底稿-用途別'!T77/1000,0))</f>
        <v/>
      </c>
      <c r="R76" s="6">
        <f>IF('[1]底稿-用途別'!U77=0,"",ROUNDUP('[1]底稿-用途別'!U77/1000,0))</f>
        <v>165</v>
      </c>
      <c r="S76" s="6">
        <f>IF('[1]底稿-用途別'!V77=0,"",ROUNDUP('[1]底稿-用途別'!V77/1000,0))</f>
        <v>6</v>
      </c>
      <c r="T76" s="6" t="str">
        <f>IF('[1]底稿-用途別'!W77=0,"",ROUNDUP('[1]底稿-用途別'!W77/1000,0))</f>
        <v/>
      </c>
      <c r="U76" s="6">
        <f>IF('[1]底稿-用途別'!X77=0,"",ROUNDUP('[1]底稿-用途別'!X77/1000,0))</f>
        <v>7</v>
      </c>
      <c r="V76" s="6">
        <f>IF('[1]底稿-用途別'!Y77=0,"",ROUNDUP('[1]底稿-用途別'!Y77/1000,0))</f>
        <v>25</v>
      </c>
      <c r="W76" s="6" t="str">
        <f>IF('[1]底稿-用途別'!Z77=0,"",ROUNDUP('[1]底稿-用途別'!Z77/1000,0))</f>
        <v/>
      </c>
      <c r="X76" s="6">
        <f>IF('[1]底稿-用途別'!AA77=0,"",ROUNDUP('[1]底稿-用途別'!AA77/1000,0))</f>
        <v>13</v>
      </c>
      <c r="Y76" s="6" t="str">
        <f>IF('[1]底稿-用途別'!AB77=0,"",ROUNDUP('[1]底稿-用途別'!AB77/1000,0))</f>
        <v/>
      </c>
      <c r="Z76" s="6">
        <f>IF('[1]底稿-用途別'!AC77=0,"",ROUNDUP('[1]底稿-用途別'!AC77/1000,0))</f>
        <v>120</v>
      </c>
      <c r="AA76" s="6">
        <f>IF('[1]底稿-用途別'!AD77=0,"",ROUNDUP('[1]底稿-用途別'!AD77/1000,0))</f>
        <v>10</v>
      </c>
      <c r="AB76" s="6">
        <f>IF('[1]底稿-用途別'!AE77=0,"",ROUNDUP('[1]底稿-用途別'!AE77/1000,0))</f>
        <v>3</v>
      </c>
      <c r="AC76" s="6">
        <f>IF('[1]底稿-用途別'!AF77=0,"",ROUNDUP('[1]底稿-用途別'!AF77/1000,0))</f>
        <v>213</v>
      </c>
      <c r="AD76" s="116">
        <f>IF('[1]底稿-用途別'!AG77=0,"",ROUNDUP('[1]底稿-用途別'!AG77/1000,0))</f>
        <v>135</v>
      </c>
      <c r="AE76" s="116">
        <f>IF('[1]底稿-用途別'!AH77=0,"",ROUNDUP('[1]底稿-用途別'!AH77/1000,0))</f>
        <v>8</v>
      </c>
      <c r="AF76" s="116">
        <f>IF('[1]底稿-用途別'!AI77=0,"",ROUNDUP('[1]底稿-用途別'!AI77/1000,0))</f>
        <v>350</v>
      </c>
      <c r="AG76" s="116">
        <f>IF('[1]底稿-用途別'!AJ77=0,"",ROUNDUP('[1]底稿-用途別'!AJ77/1000,0))</f>
        <v>91</v>
      </c>
      <c r="AH76" s="117">
        <f>IF('[1]底稿-用途別'!AK77=0,0,ROUNDUP('[1]底稿-用途別'!AK77/1000,0))</f>
        <v>0</v>
      </c>
      <c r="AI76" s="6">
        <f>IF('[1]底稿-用途別'!AL77=0,0,ROUNDUP('[1]底稿-用途別'!AL77/1000,0))</f>
        <v>0</v>
      </c>
      <c r="AJ76" s="6">
        <f>IF('[1]底稿-用途別'!AM77=0,0,ROUNDUP('[1]底稿-用途別'!AM77/1000,0))</f>
        <v>0</v>
      </c>
      <c r="AK76" s="6">
        <f>IF('[1]底稿-用途別'!AN77=0,0,ROUNDUP('[1]底稿-用途別'!AN77/1000,0))</f>
        <v>0</v>
      </c>
      <c r="AL76" s="128">
        <f t="shared" si="16"/>
        <v>47722</v>
      </c>
      <c r="AM76" s="6">
        <f t="shared" si="17"/>
        <v>243</v>
      </c>
      <c r="AN76" s="6">
        <f t="shared" si="18"/>
        <v>0</v>
      </c>
      <c r="AO76" s="116">
        <f t="shared" si="19"/>
        <v>47965</v>
      </c>
      <c r="AP76" s="129"/>
      <c r="AQ76" s="130">
        <f>VLOOKUP(A76,'[1]113年度各學校賸餘數'!$A$2:$L$171,12,0)</f>
        <v>243375</v>
      </c>
      <c r="AR76" s="118">
        <f t="shared" si="20"/>
        <v>47722000</v>
      </c>
      <c r="AS76" s="118">
        <f t="shared" si="21"/>
        <v>0</v>
      </c>
      <c r="AT76" s="118">
        <f t="shared" si="22"/>
        <v>47722000</v>
      </c>
    </row>
    <row r="77" spans="1:46" ht="18.399999999999999" customHeight="1" x14ac:dyDescent="0.25">
      <c r="A77" s="132" t="s">
        <v>564</v>
      </c>
      <c r="B77" s="132" t="s">
        <v>565</v>
      </c>
      <c r="C77" s="6">
        <f>IF('[1]底稿-用途別'!F78=0,"",ROUNDUP('[1]底稿-用途別'!F78/1000,0))</f>
        <v>23023</v>
      </c>
      <c r="D77" s="6" t="str">
        <f>IF('[1]底稿-用途別'!G78=0,"",ROUNDUP('[1]底稿-用途別'!G78/1000,0))</f>
        <v/>
      </c>
      <c r="E77" s="127">
        <f t="shared" si="15"/>
        <v>23023</v>
      </c>
      <c r="F77" s="56" t="str">
        <f>IF('[1]底稿-用途別'!I78=0,"",ROUNDUP('[1]底稿-用途別'!I78/1000,0))</f>
        <v/>
      </c>
      <c r="G77" s="6">
        <f>IF('[1]底稿-用途別'!J78=0,"",ROUNDUP('[1]底稿-用途別'!J78/1000,0))</f>
        <v>6</v>
      </c>
      <c r="H77" s="6">
        <f>IF('[1]底稿-用途別'!K78=0,"",ROUNDUP('[1]底稿-用途別'!K78/1000,0))</f>
        <v>240</v>
      </c>
      <c r="I77" s="6">
        <f>IF('[1]底稿-用途別'!L78=0,"",ROUNDUP('[1]底稿-用途別'!L78/1000,0))</f>
        <v>51</v>
      </c>
      <c r="J77" s="6">
        <f>IF('[1]底稿-用途別'!M78=0,"",ROUNDUP('[1]底稿-用途別'!M78/1000,0))</f>
        <v>6</v>
      </c>
      <c r="K77" s="6">
        <f>IF('[1]底稿-用途別'!N78=0,"",ROUNDUP('[1]底稿-用途別'!N78/1000,0))</f>
        <v>11</v>
      </c>
      <c r="L77" s="6">
        <f>IF('[1]底稿-用途別'!O78=0,"",ROUNDUP('[1]底稿-用途別'!O78/1000,0))</f>
        <v>20</v>
      </c>
      <c r="M77" s="6">
        <f>IF('[1]底稿-用途別'!P78=0,"",ROUNDUP('[1]底稿-用途別'!P78/1000,0))</f>
        <v>18</v>
      </c>
      <c r="N77" s="6">
        <f>IF('[1]底稿-用途別'!Q78=0,"",ROUNDUP('[1]底稿-用途別'!Q78/1000,0))</f>
        <v>5</v>
      </c>
      <c r="O77" s="6" t="str">
        <f>IF('[1]底稿-用途別'!R78=0,"",ROUNDUP('[1]底稿-用途別'!R78/1000,0))</f>
        <v/>
      </c>
      <c r="P77" s="6">
        <f>IF('[1]底稿-用途別'!S78=0,"",ROUNDUP('[1]底稿-用途別'!S78/1000,0))</f>
        <v>2</v>
      </c>
      <c r="Q77" s="6" t="str">
        <f>IF('[1]底稿-用途別'!T78=0,"",ROUNDUP('[1]底稿-用途別'!T78/1000,0))</f>
        <v/>
      </c>
      <c r="R77" s="6">
        <f>IF('[1]底稿-用途別'!U78=0,"",ROUNDUP('[1]底稿-用途別'!U78/1000,0))</f>
        <v>165</v>
      </c>
      <c r="S77" s="6" t="str">
        <f>IF('[1]底稿-用途別'!V78=0,"",ROUNDUP('[1]底稿-用途別'!V78/1000,0))</f>
        <v/>
      </c>
      <c r="T77" s="6" t="str">
        <f>IF('[1]底稿-用途別'!W78=0,"",ROUNDUP('[1]底稿-用途別'!W78/1000,0))</f>
        <v/>
      </c>
      <c r="U77" s="6">
        <f>IF('[1]底稿-用途別'!X78=0,"",ROUNDUP('[1]底稿-用途別'!X78/1000,0))</f>
        <v>2</v>
      </c>
      <c r="V77" s="6" t="str">
        <f>IF('[1]底稿-用途別'!Y78=0,"",ROUNDUP('[1]底稿-用途別'!Y78/1000,0))</f>
        <v/>
      </c>
      <c r="W77" s="6" t="str">
        <f>IF('[1]底稿-用途別'!Z78=0,"",ROUNDUP('[1]底稿-用途別'!Z78/1000,0))</f>
        <v/>
      </c>
      <c r="X77" s="6">
        <f>IF('[1]底稿-用途別'!AA78=0,"",ROUNDUP('[1]底稿-用途別'!AA78/1000,0))</f>
        <v>10</v>
      </c>
      <c r="Y77" s="6" t="str">
        <f>IF('[1]底稿-用途別'!AB78=0,"",ROUNDUP('[1]底稿-用途別'!AB78/1000,0))</f>
        <v/>
      </c>
      <c r="Z77" s="6">
        <f>IF('[1]底稿-用途別'!AC78=0,"",ROUNDUP('[1]底稿-用途別'!AC78/1000,0))</f>
        <v>80</v>
      </c>
      <c r="AA77" s="6">
        <f>IF('[1]底稿-用途別'!AD78=0,"",ROUNDUP('[1]底稿-用途別'!AD78/1000,0))</f>
        <v>10</v>
      </c>
      <c r="AB77" s="6">
        <f>IF('[1]底稿-用途別'!AE78=0,"",ROUNDUP('[1]底稿-用途別'!AE78/1000,0))</f>
        <v>3</v>
      </c>
      <c r="AC77" s="6">
        <f>IF('[1]底稿-用途別'!AF78=0,"",ROUNDUP('[1]底稿-用途別'!AF78/1000,0))</f>
        <v>102</v>
      </c>
      <c r="AD77" s="116">
        <f>IF('[1]底稿-用途別'!AG78=0,"",ROUNDUP('[1]底稿-用途別'!AG78/1000,0))</f>
        <v>105</v>
      </c>
      <c r="AE77" s="116">
        <f>IF('[1]底稿-用途別'!AH78=0,"",ROUNDUP('[1]底稿-用途別'!AH78/1000,0))</f>
        <v>4</v>
      </c>
      <c r="AF77" s="116">
        <f>IF('[1]底稿-用途別'!AI78=0,"",ROUNDUP('[1]底稿-用途別'!AI78/1000,0))</f>
        <v>150</v>
      </c>
      <c r="AG77" s="116">
        <f>IF('[1]底稿-用途別'!AJ78=0,"",ROUNDUP('[1]底稿-用途別'!AJ78/1000,0))</f>
        <v>238</v>
      </c>
      <c r="AH77" s="117">
        <f>IF('[1]底稿-用途別'!AK78=0,0,ROUNDUP('[1]底稿-用途別'!AK78/1000,0))</f>
        <v>5</v>
      </c>
      <c r="AI77" s="6">
        <f>IF('[1]底稿-用途別'!AL78=0,0,ROUNDUP('[1]底稿-用途別'!AL78/1000,0))</f>
        <v>0</v>
      </c>
      <c r="AJ77" s="6">
        <f>IF('[1]底稿-用途別'!AM78=0,0,ROUNDUP('[1]底稿-用途別'!AM78/1000,0))</f>
        <v>0</v>
      </c>
      <c r="AK77" s="6">
        <f>IF('[1]底稿-用途別'!AN78=0,0,ROUNDUP('[1]底稿-用途別'!AN78/1000,0))</f>
        <v>0</v>
      </c>
      <c r="AL77" s="128">
        <f t="shared" si="16"/>
        <v>24256</v>
      </c>
      <c r="AM77" s="6">
        <f t="shared" si="17"/>
        <v>474</v>
      </c>
      <c r="AN77" s="6">
        <f t="shared" si="18"/>
        <v>0</v>
      </c>
      <c r="AO77" s="116">
        <f t="shared" si="19"/>
        <v>24730</v>
      </c>
      <c r="AP77" s="129"/>
      <c r="AQ77" s="130">
        <f>VLOOKUP(A77,'[1]113年度各學校賸餘數'!$A$2:$L$171,12,0)</f>
        <v>474847</v>
      </c>
      <c r="AR77" s="118">
        <f t="shared" si="20"/>
        <v>24256000</v>
      </c>
      <c r="AS77" s="118">
        <f t="shared" si="21"/>
        <v>5000</v>
      </c>
      <c r="AT77" s="118">
        <f t="shared" si="22"/>
        <v>24251000</v>
      </c>
    </row>
    <row r="78" spans="1:46" ht="18.399999999999999" customHeight="1" x14ac:dyDescent="0.25">
      <c r="A78" s="132" t="s">
        <v>566</v>
      </c>
      <c r="B78" s="132" t="s">
        <v>567</v>
      </c>
      <c r="C78" s="6">
        <f>IF('[1]底稿-用途別'!F79=0,"",ROUNDUP('[1]底稿-用途別'!F79/1000,0))</f>
        <v>66462</v>
      </c>
      <c r="D78" s="6" t="str">
        <f>IF('[1]底稿-用途別'!G79=0,"",ROUNDUP('[1]底稿-用途別'!G79/1000,0))</f>
        <v/>
      </c>
      <c r="E78" s="127">
        <f t="shared" si="15"/>
        <v>66462</v>
      </c>
      <c r="F78" s="56" t="str">
        <f>IF('[1]底稿-用途別'!I79=0,"",ROUNDUP('[1]底稿-用途別'!I79/1000,0))</f>
        <v/>
      </c>
      <c r="G78" s="6">
        <f>IF('[1]底稿-用途別'!J79=0,"",ROUNDUP('[1]底稿-用途別'!J79/1000,0))</f>
        <v>6</v>
      </c>
      <c r="H78" s="6">
        <f>IF('[1]底稿-用途別'!K79=0,"",ROUNDUP('[1]底稿-用途別'!K79/1000,0))</f>
        <v>240</v>
      </c>
      <c r="I78" s="6">
        <f>IF('[1]底稿-用途別'!L79=0,"",ROUNDUP('[1]底稿-用途別'!L79/1000,0))</f>
        <v>159</v>
      </c>
      <c r="J78" s="6">
        <f>IF('[1]底稿-用途別'!M79=0,"",ROUNDUP('[1]底稿-用途別'!M79/1000,0))</f>
        <v>35</v>
      </c>
      <c r="K78" s="6">
        <f>IF('[1]底稿-用途別'!N79=0,"",ROUNDUP('[1]底稿-用途別'!N79/1000,0))</f>
        <v>69</v>
      </c>
      <c r="L78" s="6">
        <f>IF('[1]底稿-用途別'!O79=0,"",ROUNDUP('[1]底稿-用途別'!O79/1000,0))</f>
        <v>35</v>
      </c>
      <c r="M78" s="6">
        <f>IF('[1]底稿-用途別'!P79=0,"",ROUNDUP('[1]底稿-用途別'!P79/1000,0))</f>
        <v>24</v>
      </c>
      <c r="N78" s="6">
        <f>IF('[1]底稿-用途別'!Q79=0,"",ROUNDUP('[1]底稿-用途別'!Q79/1000,0))</f>
        <v>5</v>
      </c>
      <c r="O78" s="6" t="str">
        <f>IF('[1]底稿-用途別'!R79=0,"",ROUNDUP('[1]底稿-用途別'!R79/1000,0))</f>
        <v/>
      </c>
      <c r="P78" s="6">
        <f>IF('[1]底稿-用途別'!S79=0,"",ROUNDUP('[1]底稿-用途別'!S79/1000,0))</f>
        <v>11</v>
      </c>
      <c r="Q78" s="6" t="str">
        <f>IF('[1]底稿-用途別'!T79=0,"",ROUNDUP('[1]底稿-用途別'!T79/1000,0))</f>
        <v/>
      </c>
      <c r="R78" s="6">
        <f>IF('[1]底稿-用途別'!U79=0,"",ROUNDUP('[1]底稿-用途別'!U79/1000,0))</f>
        <v>165</v>
      </c>
      <c r="S78" s="6">
        <f>IF('[1]底稿-用途別'!V79=0,"",ROUNDUP('[1]底稿-用途別'!V79/1000,0))</f>
        <v>12</v>
      </c>
      <c r="T78" s="6" t="str">
        <f>IF('[1]底稿-用途別'!W79=0,"",ROUNDUP('[1]底稿-用途別'!W79/1000,0))</f>
        <v/>
      </c>
      <c r="U78" s="6">
        <f>IF('[1]底稿-用途別'!X79=0,"",ROUNDUP('[1]底稿-用途別'!X79/1000,0))</f>
        <v>8</v>
      </c>
      <c r="V78" s="6" t="str">
        <f>IF('[1]底稿-用途別'!Y79=0,"",ROUNDUP('[1]底稿-用途別'!Y79/1000,0))</f>
        <v/>
      </c>
      <c r="W78" s="6" t="str">
        <f>IF('[1]底稿-用途別'!Z79=0,"",ROUNDUP('[1]底稿-用途別'!Z79/1000,0))</f>
        <v/>
      </c>
      <c r="X78" s="6">
        <f>IF('[1]底稿-用途別'!AA79=0,"",ROUNDUP('[1]底稿-用途別'!AA79/1000,0))</f>
        <v>13</v>
      </c>
      <c r="Y78" s="6" t="str">
        <f>IF('[1]底稿-用途別'!AB79=0,"",ROUNDUP('[1]底稿-用途別'!AB79/1000,0))</f>
        <v/>
      </c>
      <c r="Z78" s="6">
        <f>IF('[1]底稿-用途別'!AC79=0,"",ROUNDUP('[1]底稿-用途別'!AC79/1000,0))</f>
        <v>120</v>
      </c>
      <c r="AA78" s="6">
        <f>IF('[1]底稿-用途別'!AD79=0,"",ROUNDUP('[1]底稿-用途別'!AD79/1000,0))</f>
        <v>10</v>
      </c>
      <c r="AB78" s="6">
        <f>IF('[1]底稿-用途別'!AE79=0,"",ROUNDUP('[1]底稿-用途別'!AE79/1000,0))</f>
        <v>3</v>
      </c>
      <c r="AC78" s="6">
        <f>IF('[1]底稿-用途別'!AF79=0,"",ROUNDUP('[1]底稿-用途別'!AF79/1000,0))</f>
        <v>272</v>
      </c>
      <c r="AD78" s="116">
        <f>IF('[1]底稿-用途別'!AG79=0,"",ROUNDUP('[1]底稿-用途別'!AG79/1000,0))</f>
        <v>265</v>
      </c>
      <c r="AE78" s="116">
        <f>IF('[1]底稿-用途別'!AH79=0,"",ROUNDUP('[1]底稿-用途別'!AH79/1000,0))</f>
        <v>15</v>
      </c>
      <c r="AF78" s="116">
        <f>IF('[1]底稿-用途別'!AI79=0,"",ROUNDUP('[1]底稿-用途別'!AI79/1000,0))</f>
        <v>500</v>
      </c>
      <c r="AG78" s="116" t="str">
        <f>IF('[1]底稿-用途別'!AJ79=0,"",ROUNDUP('[1]底稿-用途別'!AJ79/1000,0))</f>
        <v/>
      </c>
      <c r="AH78" s="117">
        <f>IF('[1]底稿-用途別'!AK79=0,0,ROUNDUP('[1]底稿-用途別'!AK79/1000,0))</f>
        <v>10</v>
      </c>
      <c r="AI78" s="6">
        <f>IF('[1]底稿-用途別'!AL79=0,0,ROUNDUP('[1]底稿-用途別'!AL79/1000,0))</f>
        <v>0</v>
      </c>
      <c r="AJ78" s="6">
        <f>IF('[1]底稿-用途別'!AM79=0,0,ROUNDUP('[1]底稿-用途別'!AM79/1000,0))</f>
        <v>0</v>
      </c>
      <c r="AK78" s="6">
        <f>IF('[1]底稿-用途別'!AN79=0,0,ROUNDUP('[1]底稿-用途別'!AN79/1000,0))</f>
        <v>0</v>
      </c>
      <c r="AL78" s="128">
        <f t="shared" si="16"/>
        <v>68439</v>
      </c>
      <c r="AM78" s="6">
        <f t="shared" si="17"/>
        <v>848</v>
      </c>
      <c r="AN78" s="6">
        <f t="shared" si="18"/>
        <v>0</v>
      </c>
      <c r="AO78" s="116">
        <f t="shared" si="19"/>
        <v>69287</v>
      </c>
      <c r="AP78" s="129"/>
      <c r="AQ78" s="130">
        <f>VLOOKUP(A78,'[1]113年度各學校賸餘數'!$A$2:$L$171,12,0)</f>
        <v>848473</v>
      </c>
      <c r="AR78" s="118">
        <f t="shared" si="20"/>
        <v>68439000</v>
      </c>
      <c r="AS78" s="118">
        <f t="shared" si="21"/>
        <v>10000</v>
      </c>
      <c r="AT78" s="118">
        <f t="shared" si="22"/>
        <v>68429000</v>
      </c>
    </row>
    <row r="79" spans="1:46" ht="18.399999999999999" customHeight="1" x14ac:dyDescent="0.25">
      <c r="A79" s="132" t="s">
        <v>568</v>
      </c>
      <c r="B79" s="132" t="s">
        <v>569</v>
      </c>
      <c r="C79" s="6">
        <f>IF('[1]底稿-用途別'!F80=0,"",ROUNDUP('[1]底稿-用途別'!F80/1000,0))</f>
        <v>42322</v>
      </c>
      <c r="D79" s="6" t="str">
        <f>IF('[1]底稿-用途別'!G80=0,"",ROUNDUP('[1]底稿-用途別'!G80/1000,0))</f>
        <v/>
      </c>
      <c r="E79" s="127">
        <f t="shared" si="15"/>
        <v>42322</v>
      </c>
      <c r="F79" s="56" t="str">
        <f>IF('[1]底稿-用途別'!I80=0,"",ROUNDUP('[1]底稿-用途別'!I80/1000,0))</f>
        <v/>
      </c>
      <c r="G79" s="6">
        <f>IF('[1]底稿-用途別'!J80=0,"",ROUNDUP('[1]底稿-用途別'!J80/1000,0))</f>
        <v>12</v>
      </c>
      <c r="H79" s="6">
        <f>IF('[1]底稿-用途別'!K80=0,"",ROUNDUP('[1]底稿-用途別'!K80/1000,0))</f>
        <v>240</v>
      </c>
      <c r="I79" s="6">
        <f>IF('[1]底稿-用途別'!L80=0,"",ROUNDUP('[1]底稿-用途別'!L80/1000,0))</f>
        <v>123</v>
      </c>
      <c r="J79" s="6">
        <f>IF('[1]底稿-用途別'!M80=0,"",ROUNDUP('[1]底稿-用途別'!M80/1000,0))</f>
        <v>20</v>
      </c>
      <c r="K79" s="6">
        <f>IF('[1]底稿-用途別'!N80=0,"",ROUNDUP('[1]底稿-用途別'!N80/1000,0))</f>
        <v>40</v>
      </c>
      <c r="L79" s="6">
        <f>IF('[1]底稿-用途別'!O80=0,"",ROUNDUP('[1]底稿-用途別'!O80/1000,0))</f>
        <v>30</v>
      </c>
      <c r="M79" s="6">
        <f>IF('[1]底稿-用途別'!P80=0,"",ROUNDUP('[1]底稿-用途別'!P80/1000,0))</f>
        <v>22</v>
      </c>
      <c r="N79" s="6">
        <f>IF('[1]底稿-用途別'!Q80=0,"",ROUNDUP('[1]底稿-用途別'!Q80/1000,0))</f>
        <v>5</v>
      </c>
      <c r="O79" s="6" t="str">
        <f>IF('[1]底稿-用途別'!R80=0,"",ROUNDUP('[1]底稿-用途別'!R80/1000,0))</f>
        <v/>
      </c>
      <c r="P79" s="6">
        <f>IF('[1]底稿-用途別'!S80=0,"",ROUNDUP('[1]底稿-用途別'!S80/1000,0))</f>
        <v>7</v>
      </c>
      <c r="Q79" s="6" t="str">
        <f>IF('[1]底稿-用途別'!T80=0,"",ROUNDUP('[1]底稿-用途別'!T80/1000,0))</f>
        <v/>
      </c>
      <c r="R79" s="6">
        <f>IF('[1]底稿-用途別'!U80=0,"",ROUNDUP('[1]底稿-用途別'!U80/1000,0))</f>
        <v>165</v>
      </c>
      <c r="S79" s="6">
        <f>IF('[1]底稿-用途別'!V80=0,"",ROUNDUP('[1]底稿-用途別'!V80/1000,0))</f>
        <v>12</v>
      </c>
      <c r="T79" s="6" t="str">
        <f>IF('[1]底稿-用途別'!W80=0,"",ROUNDUP('[1]底稿-用途別'!W80/1000,0))</f>
        <v/>
      </c>
      <c r="U79" s="6">
        <f>IF('[1]底稿-用途別'!X80=0,"",ROUNDUP('[1]底稿-用途別'!X80/1000,0))</f>
        <v>4</v>
      </c>
      <c r="V79" s="6" t="str">
        <f>IF('[1]底稿-用途別'!Y80=0,"",ROUNDUP('[1]底稿-用途別'!Y80/1000,0))</f>
        <v/>
      </c>
      <c r="W79" s="6" t="str">
        <f>IF('[1]底稿-用途別'!Z80=0,"",ROUNDUP('[1]底稿-用途別'!Z80/1000,0))</f>
        <v/>
      </c>
      <c r="X79" s="6">
        <f>IF('[1]底稿-用途別'!AA80=0,"",ROUNDUP('[1]底稿-用途別'!AA80/1000,0))</f>
        <v>10</v>
      </c>
      <c r="Y79" s="6" t="str">
        <f>IF('[1]底稿-用途別'!AB80=0,"",ROUNDUP('[1]底稿-用途別'!AB80/1000,0))</f>
        <v/>
      </c>
      <c r="Z79" s="6">
        <f>IF('[1]底稿-用途別'!AC80=0,"",ROUNDUP('[1]底稿-用途別'!AC80/1000,0))</f>
        <v>120</v>
      </c>
      <c r="AA79" s="6">
        <f>IF('[1]底稿-用途別'!AD80=0,"",ROUNDUP('[1]底稿-用途別'!AD80/1000,0))</f>
        <v>10</v>
      </c>
      <c r="AB79" s="6">
        <f>IF('[1]底稿-用途別'!AE80=0,"",ROUNDUP('[1]底稿-用途別'!AE80/1000,0))</f>
        <v>3</v>
      </c>
      <c r="AC79" s="6">
        <f>IF('[1]底稿-用途別'!AF80=0,"",ROUNDUP('[1]底稿-用途別'!AF80/1000,0))</f>
        <v>204</v>
      </c>
      <c r="AD79" s="116">
        <f>IF('[1]底稿-用途別'!AG80=0,"",ROUNDUP('[1]底稿-用途別'!AG80/1000,0))</f>
        <v>215</v>
      </c>
      <c r="AE79" s="116">
        <f>IF('[1]底稿-用途別'!AH80=0,"",ROUNDUP('[1]底稿-用途別'!AH80/1000,0))</f>
        <v>11</v>
      </c>
      <c r="AF79" s="116">
        <f>IF('[1]底稿-用途別'!AI80=0,"",ROUNDUP('[1]底稿-用途別'!AI80/1000,0))</f>
        <v>375</v>
      </c>
      <c r="AG79" s="116" t="str">
        <f>IF('[1]底稿-用途別'!AJ80=0,"",ROUNDUP('[1]底稿-用途別'!AJ80/1000,0))</f>
        <v/>
      </c>
      <c r="AH79" s="117">
        <f>IF('[1]底稿-用途別'!AK80=0,0,ROUNDUP('[1]底稿-用途別'!AK80/1000,0))</f>
        <v>6</v>
      </c>
      <c r="AI79" s="6">
        <f>IF('[1]底稿-用途別'!AL80=0,0,ROUNDUP('[1]底稿-用途別'!AL80/1000,0))</f>
        <v>0</v>
      </c>
      <c r="AJ79" s="6">
        <f>IF('[1]底稿-用途別'!AM80=0,0,ROUNDUP('[1]底稿-用途別'!AM80/1000,0))</f>
        <v>0</v>
      </c>
      <c r="AK79" s="6">
        <f>IF('[1]底稿-用途別'!AN80=0,0,ROUNDUP('[1]底稿-用途別'!AN80/1000,0))</f>
        <v>0</v>
      </c>
      <c r="AL79" s="128">
        <f t="shared" si="16"/>
        <v>43956</v>
      </c>
      <c r="AM79" s="6">
        <f t="shared" si="17"/>
        <v>151</v>
      </c>
      <c r="AN79" s="6">
        <f t="shared" si="18"/>
        <v>0</v>
      </c>
      <c r="AO79" s="116">
        <f t="shared" si="19"/>
        <v>44107</v>
      </c>
      <c r="AP79" s="129"/>
      <c r="AQ79" s="130">
        <f>VLOOKUP(A79,'[1]113年度各學校賸餘數'!$A$2:$L$171,12,0)</f>
        <v>151648</v>
      </c>
      <c r="AR79" s="118">
        <f t="shared" si="20"/>
        <v>43956000</v>
      </c>
      <c r="AS79" s="118">
        <f t="shared" si="21"/>
        <v>6000</v>
      </c>
      <c r="AT79" s="118">
        <f t="shared" si="22"/>
        <v>43950000</v>
      </c>
    </row>
    <row r="80" spans="1:46" ht="18.399999999999999" customHeight="1" x14ac:dyDescent="0.25">
      <c r="A80" s="132" t="s">
        <v>570</v>
      </c>
      <c r="B80" s="132" t="s">
        <v>571</v>
      </c>
      <c r="C80" s="6">
        <f>IF('[1]底稿-用途別'!F81=0,"",ROUNDUP('[1]底稿-用途別'!F81/1000,0))</f>
        <v>24226</v>
      </c>
      <c r="D80" s="6" t="str">
        <f>IF('[1]底稿-用途別'!G81=0,"",ROUNDUP('[1]底稿-用途別'!G81/1000,0))</f>
        <v/>
      </c>
      <c r="E80" s="127">
        <f t="shared" si="15"/>
        <v>24226</v>
      </c>
      <c r="F80" s="56" t="str">
        <f>IF('[1]底稿-用途別'!I81=0,"",ROUNDUP('[1]底稿-用途別'!I81/1000,0))</f>
        <v/>
      </c>
      <c r="G80" s="6">
        <f>IF('[1]底稿-用途別'!J81=0,"",ROUNDUP('[1]底稿-用途別'!J81/1000,0))</f>
        <v>6</v>
      </c>
      <c r="H80" s="6">
        <f>IF('[1]底稿-用途別'!K81=0,"",ROUNDUP('[1]底稿-用途別'!K81/1000,0))</f>
        <v>240</v>
      </c>
      <c r="I80" s="6">
        <f>IF('[1]底稿-用途別'!L81=0,"",ROUNDUP('[1]底稿-用途別'!L81/1000,0))</f>
        <v>51</v>
      </c>
      <c r="J80" s="6">
        <f>IF('[1]底稿-用途別'!M81=0,"",ROUNDUP('[1]底稿-用途別'!M81/1000,0))</f>
        <v>3</v>
      </c>
      <c r="K80" s="6">
        <f>IF('[1]底稿-用途別'!N81=0,"",ROUNDUP('[1]底稿-用途別'!N81/1000,0))</f>
        <v>5</v>
      </c>
      <c r="L80" s="6">
        <f>IF('[1]底稿-用途別'!O81=0,"",ROUNDUP('[1]底稿-用途別'!O81/1000,0))</f>
        <v>20</v>
      </c>
      <c r="M80" s="6">
        <f>IF('[1]底稿-用途別'!P81=0,"",ROUNDUP('[1]底稿-用途別'!P81/1000,0))</f>
        <v>18</v>
      </c>
      <c r="N80" s="6">
        <f>IF('[1]底稿-用途別'!Q81=0,"",ROUNDUP('[1]底稿-用途別'!Q81/1000,0))</f>
        <v>5</v>
      </c>
      <c r="O80" s="6" t="str">
        <f>IF('[1]底稿-用途別'!R81=0,"",ROUNDUP('[1]底稿-用途別'!R81/1000,0))</f>
        <v/>
      </c>
      <c r="P80" s="6">
        <f>IF('[1]底稿-用途別'!S81=0,"",ROUNDUP('[1]底稿-用途別'!S81/1000,0))</f>
        <v>1</v>
      </c>
      <c r="Q80" s="6" t="str">
        <f>IF('[1]底稿-用途別'!T81=0,"",ROUNDUP('[1]底稿-用途別'!T81/1000,0))</f>
        <v/>
      </c>
      <c r="R80" s="6">
        <f>IF('[1]底稿-用途別'!U81=0,"",ROUNDUP('[1]底稿-用途別'!U81/1000,0))</f>
        <v>165</v>
      </c>
      <c r="S80" s="6" t="str">
        <f>IF('[1]底稿-用途別'!V81=0,"",ROUNDUP('[1]底稿-用途別'!V81/1000,0))</f>
        <v/>
      </c>
      <c r="T80" s="6" t="str">
        <f>IF('[1]底稿-用途別'!W81=0,"",ROUNDUP('[1]底稿-用途別'!W81/1000,0))</f>
        <v/>
      </c>
      <c r="U80" s="6" t="str">
        <f>IF('[1]底稿-用途別'!X81=0,"",ROUNDUP('[1]底稿-用途別'!X81/1000,0))</f>
        <v/>
      </c>
      <c r="V80" s="6" t="str">
        <f>IF('[1]底稿-用途別'!Y81=0,"",ROUNDUP('[1]底稿-用途別'!Y81/1000,0))</f>
        <v/>
      </c>
      <c r="W80" s="6" t="str">
        <f>IF('[1]底稿-用途別'!Z81=0,"",ROUNDUP('[1]底稿-用途別'!Z81/1000,0))</f>
        <v/>
      </c>
      <c r="X80" s="6">
        <f>IF('[1]底稿-用途別'!AA81=0,"",ROUNDUP('[1]底稿-用途別'!AA81/1000,0))</f>
        <v>10</v>
      </c>
      <c r="Y80" s="6" t="str">
        <f>IF('[1]底稿-用途別'!AB81=0,"",ROUNDUP('[1]底稿-用途別'!AB81/1000,0))</f>
        <v/>
      </c>
      <c r="Z80" s="6">
        <f>IF('[1]底稿-用途別'!AC81=0,"",ROUNDUP('[1]底稿-用途別'!AC81/1000,0))</f>
        <v>80</v>
      </c>
      <c r="AA80" s="6">
        <f>IF('[1]底稿-用途別'!AD81=0,"",ROUNDUP('[1]底稿-用途別'!AD81/1000,0))</f>
        <v>10</v>
      </c>
      <c r="AB80" s="6">
        <f>IF('[1]底稿-用途別'!AE81=0,"",ROUNDUP('[1]底稿-用途別'!AE81/1000,0))</f>
        <v>3</v>
      </c>
      <c r="AC80" s="6">
        <f>IF('[1]底稿-用途別'!AF81=0,"",ROUNDUP('[1]底稿-用途別'!AF81/1000,0))</f>
        <v>102</v>
      </c>
      <c r="AD80" s="116">
        <f>IF('[1]底稿-用途別'!AG81=0,"",ROUNDUP('[1]底稿-用途別'!AG81/1000,0))</f>
        <v>85</v>
      </c>
      <c r="AE80" s="116">
        <f>IF('[1]底稿-用途別'!AH81=0,"",ROUNDUP('[1]底稿-用途別'!AH81/1000,0))</f>
        <v>7</v>
      </c>
      <c r="AF80" s="116">
        <f>IF('[1]底稿-用途別'!AI81=0,"",ROUNDUP('[1]底稿-用途別'!AI81/1000,0))</f>
        <v>150</v>
      </c>
      <c r="AG80" s="116">
        <f>IF('[1]底稿-用途別'!AJ81=0,"",ROUNDUP('[1]底稿-用途別'!AJ81/1000,0))</f>
        <v>20</v>
      </c>
      <c r="AH80" s="117">
        <f>IF('[1]底稿-用途別'!AK81=0,0,ROUNDUP('[1]底稿-用途別'!AK81/1000,0))</f>
        <v>0</v>
      </c>
      <c r="AI80" s="6">
        <f>IF('[1]底稿-用途別'!AL81=0,0,ROUNDUP('[1]底稿-用途別'!AL81/1000,0))</f>
        <v>0</v>
      </c>
      <c r="AJ80" s="6">
        <f>IF('[1]底稿-用途別'!AM81=0,0,ROUNDUP('[1]底稿-用途別'!AM81/1000,0))</f>
        <v>0</v>
      </c>
      <c r="AK80" s="6">
        <f>IF('[1]底稿-用途別'!AN81=0,0,ROUNDUP('[1]底稿-用途別'!AN81/1000,0))</f>
        <v>0</v>
      </c>
      <c r="AL80" s="128">
        <f t="shared" si="16"/>
        <v>25207</v>
      </c>
      <c r="AM80" s="6">
        <f t="shared" si="17"/>
        <v>269</v>
      </c>
      <c r="AN80" s="6">
        <f t="shared" si="18"/>
        <v>0</v>
      </c>
      <c r="AO80" s="116">
        <f t="shared" si="19"/>
        <v>25476</v>
      </c>
      <c r="AP80" s="129"/>
      <c r="AQ80" s="130">
        <f>VLOOKUP(A80,'[1]113年度各學校賸餘數'!$A$2:$L$171,12,0)</f>
        <v>269518</v>
      </c>
      <c r="AR80" s="118">
        <f t="shared" si="20"/>
        <v>25207000</v>
      </c>
      <c r="AS80" s="118">
        <f t="shared" si="21"/>
        <v>0</v>
      </c>
      <c r="AT80" s="118">
        <f t="shared" si="22"/>
        <v>25207000</v>
      </c>
    </row>
    <row r="81" spans="1:46" ht="18.399999999999999" customHeight="1" x14ac:dyDescent="0.25">
      <c r="A81" s="132" t="s">
        <v>572</v>
      </c>
      <c r="B81" s="133" t="s">
        <v>573</v>
      </c>
      <c r="C81" s="6">
        <f>IF('[1]底稿-用途別'!F82=0,"",ROUNDUP('[1]底稿-用途別'!F82/1000,0))</f>
        <v>20653</v>
      </c>
      <c r="D81" s="6" t="str">
        <f>IF('[1]底稿-用途別'!G82=0,"",ROUNDUP('[1]底稿-用途別'!G82/1000,0))</f>
        <v/>
      </c>
      <c r="E81" s="127">
        <f t="shared" si="15"/>
        <v>20653</v>
      </c>
      <c r="F81" s="56" t="str">
        <f>IF('[1]底稿-用途別'!I82=0,"",ROUNDUP('[1]底稿-用途別'!I82/1000,0))</f>
        <v/>
      </c>
      <c r="G81" s="6">
        <f>IF('[1]底稿-用途別'!J82=0,"",ROUNDUP('[1]底稿-用途別'!J82/1000,0))</f>
        <v>6</v>
      </c>
      <c r="H81" s="6">
        <f>IF('[1]底稿-用途別'!K82=0,"",ROUNDUP('[1]底稿-用途別'!K82/1000,0))</f>
        <v>240</v>
      </c>
      <c r="I81" s="6">
        <f>IF('[1]底稿-用途別'!L82=0,"",ROUNDUP('[1]底稿-用途別'!L82/1000,0))</f>
        <v>44</v>
      </c>
      <c r="J81" s="6">
        <f>IF('[1]底稿-用途別'!M82=0,"",ROUNDUP('[1]底稿-用途別'!M82/1000,0))</f>
        <v>2</v>
      </c>
      <c r="K81" s="6">
        <f>IF('[1]底稿-用途別'!N82=0,"",ROUNDUP('[1]底稿-用途別'!N82/1000,0))</f>
        <v>4</v>
      </c>
      <c r="L81" s="6">
        <f>IF('[1]底稿-用途別'!O82=0,"",ROUNDUP('[1]底稿-用途別'!O82/1000,0))</f>
        <v>19</v>
      </c>
      <c r="M81" s="6">
        <f>IF('[1]底稿-用途別'!P82=0,"",ROUNDUP('[1]底稿-用途別'!P82/1000,0))</f>
        <v>18</v>
      </c>
      <c r="N81" s="6">
        <f>IF('[1]底稿-用途別'!Q82=0,"",ROUNDUP('[1]底稿-用途別'!Q82/1000,0))</f>
        <v>5</v>
      </c>
      <c r="O81" s="6" t="str">
        <f>IF('[1]底稿-用途別'!R82=0,"",ROUNDUP('[1]底稿-用途別'!R82/1000,0))</f>
        <v/>
      </c>
      <c r="P81" s="6">
        <f>IF('[1]底稿-用途別'!S82=0,"",ROUNDUP('[1]底稿-用途別'!S82/1000,0))</f>
        <v>1</v>
      </c>
      <c r="Q81" s="6" t="str">
        <f>IF('[1]底稿-用途別'!T82=0,"",ROUNDUP('[1]底稿-用途別'!T82/1000,0))</f>
        <v/>
      </c>
      <c r="R81" s="6">
        <f>IF('[1]底稿-用途別'!U82=0,"",ROUNDUP('[1]底稿-用途別'!U82/1000,0))</f>
        <v>165</v>
      </c>
      <c r="S81" s="6" t="str">
        <f>IF('[1]底稿-用途別'!V82=0,"",ROUNDUP('[1]底稿-用途別'!V82/1000,0))</f>
        <v/>
      </c>
      <c r="T81" s="6" t="str">
        <f>IF('[1]底稿-用途別'!W82=0,"",ROUNDUP('[1]底稿-用途別'!W82/1000,0))</f>
        <v/>
      </c>
      <c r="U81" s="6">
        <f>IF('[1]底稿-用途別'!X82=0,"",ROUNDUP('[1]底稿-用途別'!X82/1000,0))</f>
        <v>1</v>
      </c>
      <c r="V81" s="6" t="str">
        <f>IF('[1]底稿-用途別'!Y82=0,"",ROUNDUP('[1]底稿-用途別'!Y82/1000,0))</f>
        <v/>
      </c>
      <c r="W81" s="6" t="str">
        <f>IF('[1]底稿-用途別'!Z82=0,"",ROUNDUP('[1]底稿-用途別'!Z82/1000,0))</f>
        <v/>
      </c>
      <c r="X81" s="6" t="str">
        <f>IF('[1]底稿-用途別'!AA82=0,"",ROUNDUP('[1]底稿-用途別'!AA82/1000,0))</f>
        <v/>
      </c>
      <c r="Y81" s="6" t="str">
        <f>IF('[1]底稿-用途別'!AB82=0,"",ROUNDUP('[1]底稿-用途別'!AB82/1000,0))</f>
        <v/>
      </c>
      <c r="Z81" s="6">
        <f>IF('[1]底稿-用途別'!AC82=0,"",ROUNDUP('[1]底稿-用途別'!AC82/1000,0))</f>
        <v>80</v>
      </c>
      <c r="AA81" s="6">
        <f>IF('[1]底稿-用途別'!AD82=0,"",ROUNDUP('[1]底稿-用途別'!AD82/1000,0))</f>
        <v>10</v>
      </c>
      <c r="AB81" s="6">
        <f>IF('[1]底稿-用途別'!AE82=0,"",ROUNDUP('[1]底稿-用途別'!AE82/1000,0))</f>
        <v>3</v>
      </c>
      <c r="AC81" s="6">
        <f>IF('[1]底稿-用途別'!AF82=0,"",ROUNDUP('[1]底稿-用途別'!AF82/1000,0))</f>
        <v>102</v>
      </c>
      <c r="AD81" s="116">
        <f>IF('[1]底稿-用途別'!AG82=0,"",ROUNDUP('[1]底稿-用途別'!AG82/1000,0))</f>
        <v>59</v>
      </c>
      <c r="AE81" s="116">
        <f>IF('[1]底稿-用途別'!AH82=0,"",ROUNDUP('[1]底稿-用途別'!AH82/1000,0))</f>
        <v>7</v>
      </c>
      <c r="AF81" s="116">
        <f>IF('[1]底稿-用途別'!AI82=0,"",ROUNDUP('[1]底稿-用途別'!AI82/1000,0))</f>
        <v>120</v>
      </c>
      <c r="AG81" s="116">
        <f>IF('[1]底稿-用途別'!AJ82=0,"",ROUNDUP('[1]底稿-用途別'!AJ82/1000,0))</f>
        <v>28</v>
      </c>
      <c r="AH81" s="117">
        <f>IF('[1]底稿-用途別'!AK82=0,0,ROUNDUP('[1]底稿-用途別'!AK82/1000,0))</f>
        <v>0</v>
      </c>
      <c r="AI81" s="6">
        <f>IF('[1]底稿-用途別'!AL82=0,0,ROUNDUP('[1]底稿-用途別'!AL82/1000,0))</f>
        <v>0</v>
      </c>
      <c r="AJ81" s="6">
        <f>IF('[1]底稿-用途別'!AM82=0,0,ROUNDUP('[1]底稿-用途別'!AM82/1000,0))</f>
        <v>0</v>
      </c>
      <c r="AK81" s="6">
        <f>IF('[1]底稿-用途別'!AN82=0,0,ROUNDUP('[1]底稿-用途別'!AN82/1000,0))</f>
        <v>0</v>
      </c>
      <c r="AL81" s="128">
        <f t="shared" si="16"/>
        <v>21567</v>
      </c>
      <c r="AM81" s="6">
        <f t="shared" si="17"/>
        <v>643</v>
      </c>
      <c r="AN81" s="6">
        <f t="shared" si="18"/>
        <v>0</v>
      </c>
      <c r="AO81" s="116">
        <f t="shared" si="19"/>
        <v>22210</v>
      </c>
      <c r="AP81" s="129"/>
      <c r="AQ81" s="130">
        <f>VLOOKUP(A81,'[1]113年度各學校賸餘數'!$A$2:$L$171,12,0)</f>
        <v>643393</v>
      </c>
      <c r="AR81" s="118">
        <f t="shared" si="20"/>
        <v>21567000</v>
      </c>
      <c r="AS81" s="118">
        <f t="shared" si="21"/>
        <v>0</v>
      </c>
      <c r="AT81" s="118">
        <f t="shared" si="22"/>
        <v>21567000</v>
      </c>
    </row>
    <row r="82" spans="1:46" ht="18.399999999999999" customHeight="1" x14ac:dyDescent="0.25">
      <c r="A82" s="132" t="s">
        <v>188</v>
      </c>
      <c r="B82" s="132" t="s">
        <v>574</v>
      </c>
      <c r="C82" s="6">
        <f>IF('[1]底稿-用途別'!F83=0,"",ROUNDUP('[1]底稿-用途別'!F83/1000,0))</f>
        <v>20084</v>
      </c>
      <c r="D82" s="6" t="str">
        <f>IF('[1]底稿-用途別'!G83=0,"",ROUNDUP('[1]底稿-用途別'!G83/1000,0))</f>
        <v/>
      </c>
      <c r="E82" s="127">
        <f t="shared" si="15"/>
        <v>20084</v>
      </c>
      <c r="F82" s="56" t="str">
        <f>IF('[1]底稿-用途別'!I83=0,"",ROUNDUP('[1]底稿-用途別'!I83/1000,0))</f>
        <v/>
      </c>
      <c r="G82" s="6" t="str">
        <f>IF('[1]底稿-用途別'!J83=0,"",ROUNDUP('[1]底稿-用途別'!J83/1000,0))</f>
        <v/>
      </c>
      <c r="H82" s="6">
        <f>IF('[1]底稿-用途別'!K83=0,"",ROUNDUP('[1]底稿-用途別'!K83/1000,0))</f>
        <v>240</v>
      </c>
      <c r="I82" s="6">
        <f>IF('[1]底稿-用途別'!L83=0,"",ROUNDUP('[1]底稿-用途別'!L83/1000,0))</f>
        <v>44</v>
      </c>
      <c r="J82" s="6">
        <f>IF('[1]底稿-用途別'!M83=0,"",ROUNDUP('[1]底稿-用途別'!M83/1000,0))</f>
        <v>5</v>
      </c>
      <c r="K82" s="6">
        <f>IF('[1]底稿-用途別'!N83=0,"",ROUNDUP('[1]底稿-用途別'!N83/1000,0))</f>
        <v>10</v>
      </c>
      <c r="L82" s="6">
        <f>IF('[1]底稿-用途別'!O83=0,"",ROUNDUP('[1]底稿-用途別'!O83/1000,0))</f>
        <v>19</v>
      </c>
      <c r="M82" s="6">
        <f>IF('[1]底稿-用途別'!P83=0,"",ROUNDUP('[1]底稿-用途別'!P83/1000,0))</f>
        <v>18</v>
      </c>
      <c r="N82" s="6">
        <f>IF('[1]底稿-用途別'!Q83=0,"",ROUNDUP('[1]底稿-用途別'!Q83/1000,0))</f>
        <v>5</v>
      </c>
      <c r="O82" s="6" t="str">
        <f>IF('[1]底稿-用途別'!R83=0,"",ROUNDUP('[1]底稿-用途別'!R83/1000,0))</f>
        <v/>
      </c>
      <c r="P82" s="6">
        <f>IF('[1]底稿-用途別'!S83=0,"",ROUNDUP('[1]底稿-用途別'!S83/1000,0))</f>
        <v>2</v>
      </c>
      <c r="Q82" s="6" t="str">
        <f>IF('[1]底稿-用途別'!T83=0,"",ROUNDUP('[1]底稿-用途別'!T83/1000,0))</f>
        <v/>
      </c>
      <c r="R82" s="6">
        <f>IF('[1]底稿-用途別'!U83=0,"",ROUNDUP('[1]底稿-用途別'!U83/1000,0))</f>
        <v>165</v>
      </c>
      <c r="S82" s="6" t="str">
        <f>IF('[1]底稿-用途別'!V83=0,"",ROUNDUP('[1]底稿-用途別'!V83/1000,0))</f>
        <v/>
      </c>
      <c r="T82" s="6" t="str">
        <f>IF('[1]底稿-用途別'!W83=0,"",ROUNDUP('[1]底稿-用途別'!W83/1000,0))</f>
        <v/>
      </c>
      <c r="U82" s="6">
        <f>IF('[1]底稿-用途別'!X83=0,"",ROUNDUP('[1]底稿-用途別'!X83/1000,0))</f>
        <v>2</v>
      </c>
      <c r="V82" s="6" t="str">
        <f>IF('[1]底稿-用途別'!Y83=0,"",ROUNDUP('[1]底稿-用途別'!Y83/1000,0))</f>
        <v/>
      </c>
      <c r="W82" s="6" t="str">
        <f>IF('[1]底稿-用途別'!Z83=0,"",ROUNDUP('[1]底稿-用途別'!Z83/1000,0))</f>
        <v/>
      </c>
      <c r="X82" s="6" t="str">
        <f>IF('[1]底稿-用途別'!AA83=0,"",ROUNDUP('[1]底稿-用途別'!AA83/1000,0))</f>
        <v/>
      </c>
      <c r="Y82" s="6" t="str">
        <f>IF('[1]底稿-用途別'!AB83=0,"",ROUNDUP('[1]底稿-用途別'!AB83/1000,0))</f>
        <v/>
      </c>
      <c r="Z82" s="6">
        <f>IF('[1]底稿-用途別'!AC83=0,"",ROUNDUP('[1]底稿-用途別'!AC83/1000,0))</f>
        <v>80</v>
      </c>
      <c r="AA82" s="6">
        <f>IF('[1]底稿-用途別'!AD83=0,"",ROUNDUP('[1]底稿-用途別'!AD83/1000,0))</f>
        <v>10</v>
      </c>
      <c r="AB82" s="6">
        <f>IF('[1]底稿-用途別'!AE83=0,"",ROUNDUP('[1]底稿-用途別'!AE83/1000,0))</f>
        <v>3</v>
      </c>
      <c r="AC82" s="6">
        <f>IF('[1]底稿-用途別'!AF83=0,"",ROUNDUP('[1]底稿-用途別'!AF83/1000,0))</f>
        <v>102</v>
      </c>
      <c r="AD82" s="116">
        <f>IF('[1]底稿-用途別'!AG83=0,"",ROUNDUP('[1]底稿-用途別'!AG83/1000,0))</f>
        <v>79</v>
      </c>
      <c r="AE82" s="116">
        <f>IF('[1]底稿-用途別'!AH83=0,"",ROUNDUP('[1]底稿-用途別'!AH83/1000,0))</f>
        <v>7</v>
      </c>
      <c r="AF82" s="116">
        <f>IF('[1]底稿-用途別'!AI83=0,"",ROUNDUP('[1]底稿-用途別'!AI83/1000,0))</f>
        <v>120</v>
      </c>
      <c r="AG82" s="116" t="str">
        <f>IF('[1]底稿-用途別'!AJ83=0,"",ROUNDUP('[1]底稿-用途別'!AJ83/1000,0))</f>
        <v/>
      </c>
      <c r="AH82" s="117">
        <f>IF('[1]底稿-用途別'!AK83=0,0,ROUNDUP('[1]底稿-用途別'!AK83/1000,0))</f>
        <v>10</v>
      </c>
      <c r="AI82" s="6">
        <f>IF('[1]底稿-用途別'!AL83=0,0,ROUNDUP('[1]底稿-用途別'!AL83/1000,0))</f>
        <v>0</v>
      </c>
      <c r="AJ82" s="6">
        <f>IF('[1]底稿-用途別'!AM83=0,0,ROUNDUP('[1]底稿-用途別'!AM83/1000,0))</f>
        <v>0</v>
      </c>
      <c r="AK82" s="6">
        <f>IF('[1]底稿-用途別'!AN83=0,0,ROUNDUP('[1]底稿-用途別'!AN83/1000,0))</f>
        <v>0</v>
      </c>
      <c r="AL82" s="128">
        <f t="shared" si="16"/>
        <v>21005</v>
      </c>
      <c r="AM82" s="6">
        <f t="shared" si="17"/>
        <v>283</v>
      </c>
      <c r="AN82" s="6">
        <f t="shared" si="18"/>
        <v>0</v>
      </c>
      <c r="AO82" s="116">
        <f t="shared" si="19"/>
        <v>21288</v>
      </c>
      <c r="AP82" s="129"/>
      <c r="AQ82" s="130">
        <f>VLOOKUP(A82,'[1]113年度各學校賸餘數'!$A$2:$L$171,12,0)</f>
        <v>283005</v>
      </c>
      <c r="AR82" s="118">
        <f t="shared" si="20"/>
        <v>21005000</v>
      </c>
      <c r="AS82" s="118">
        <f t="shared" si="21"/>
        <v>10000</v>
      </c>
      <c r="AT82" s="118">
        <f t="shared" si="22"/>
        <v>20995000</v>
      </c>
    </row>
    <row r="83" spans="1:46" ht="18.399999999999999" customHeight="1" x14ac:dyDescent="0.25">
      <c r="A83" s="132" t="s">
        <v>575</v>
      </c>
      <c r="B83" s="132" t="s">
        <v>576</v>
      </c>
      <c r="C83" s="6">
        <f>IF('[1]底稿-用途別'!F84=0,"",ROUNDUP('[1]底稿-用途別'!F84/1000,0))</f>
        <v>22976</v>
      </c>
      <c r="D83" s="6" t="str">
        <f>IF('[1]底稿-用途別'!G84=0,"",ROUNDUP('[1]底稿-用途別'!G84/1000,0))</f>
        <v/>
      </c>
      <c r="E83" s="127">
        <f t="shared" si="15"/>
        <v>22976</v>
      </c>
      <c r="F83" s="56" t="str">
        <f>IF('[1]底稿-用途別'!I84=0,"",ROUNDUP('[1]底稿-用途別'!I84/1000,0))</f>
        <v/>
      </c>
      <c r="G83" s="6" t="str">
        <f>IF('[1]底稿-用途別'!J84=0,"",ROUNDUP('[1]底稿-用途別'!J84/1000,0))</f>
        <v/>
      </c>
      <c r="H83" s="6">
        <f>IF('[1]底稿-用途別'!K84=0,"",ROUNDUP('[1]底稿-用途別'!K84/1000,0))</f>
        <v>240</v>
      </c>
      <c r="I83" s="6">
        <f>IF('[1]底稿-用途別'!L84=0,"",ROUNDUP('[1]底稿-用途別'!L84/1000,0))</f>
        <v>58</v>
      </c>
      <c r="J83" s="6">
        <f>IF('[1]底稿-用途別'!M84=0,"",ROUNDUP('[1]底稿-用途別'!M84/1000,0))</f>
        <v>6</v>
      </c>
      <c r="K83" s="6">
        <f>IF('[1]底稿-用途別'!N84=0,"",ROUNDUP('[1]底稿-用途別'!N84/1000,0))</f>
        <v>12</v>
      </c>
      <c r="L83" s="6">
        <f>IF('[1]底稿-用途別'!O84=0,"",ROUNDUP('[1]底稿-用途別'!O84/1000,0))</f>
        <v>21</v>
      </c>
      <c r="M83" s="6">
        <f>IF('[1]底稿-用途別'!P84=0,"",ROUNDUP('[1]底稿-用途別'!P84/1000,0))</f>
        <v>19</v>
      </c>
      <c r="N83" s="6">
        <f>IF('[1]底稿-用途別'!Q84=0,"",ROUNDUP('[1]底稿-用途別'!Q84/1000,0))</f>
        <v>5</v>
      </c>
      <c r="O83" s="6" t="str">
        <f>IF('[1]底稿-用途別'!R84=0,"",ROUNDUP('[1]底稿-用途別'!R84/1000,0))</f>
        <v/>
      </c>
      <c r="P83" s="6">
        <f>IF('[1]底稿-用途別'!S84=0,"",ROUNDUP('[1]底稿-用途別'!S84/1000,0))</f>
        <v>3</v>
      </c>
      <c r="Q83" s="6" t="str">
        <f>IF('[1]底稿-用途別'!T84=0,"",ROUNDUP('[1]底稿-用途別'!T84/1000,0))</f>
        <v/>
      </c>
      <c r="R83" s="6">
        <f>IF('[1]底稿-用途別'!U84=0,"",ROUNDUP('[1]底稿-用途別'!U84/1000,0))</f>
        <v>165</v>
      </c>
      <c r="S83" s="6" t="str">
        <f>IF('[1]底稿-用途別'!V84=0,"",ROUNDUP('[1]底稿-用途別'!V84/1000,0))</f>
        <v/>
      </c>
      <c r="T83" s="6" t="str">
        <f>IF('[1]底稿-用途別'!W84=0,"",ROUNDUP('[1]底稿-用途別'!W84/1000,0))</f>
        <v/>
      </c>
      <c r="U83" s="6">
        <f>IF('[1]底稿-用途別'!X84=0,"",ROUNDUP('[1]底稿-用途別'!X84/1000,0))</f>
        <v>1</v>
      </c>
      <c r="V83" s="6" t="str">
        <f>IF('[1]底稿-用途別'!Y84=0,"",ROUNDUP('[1]底稿-用途別'!Y84/1000,0))</f>
        <v/>
      </c>
      <c r="W83" s="6" t="str">
        <f>IF('[1]底稿-用途別'!Z84=0,"",ROUNDUP('[1]底稿-用途別'!Z84/1000,0))</f>
        <v/>
      </c>
      <c r="X83" s="6">
        <f>IF('[1]底稿-用途別'!AA84=0,"",ROUNDUP('[1]底稿-用途別'!AA84/1000,0))</f>
        <v>10</v>
      </c>
      <c r="Y83" s="6" t="str">
        <f>IF('[1]底稿-用途別'!AB84=0,"",ROUNDUP('[1]底稿-用途別'!AB84/1000,0))</f>
        <v/>
      </c>
      <c r="Z83" s="6">
        <f>IF('[1]底稿-用途別'!AC84=0,"",ROUNDUP('[1]底稿-用途別'!AC84/1000,0))</f>
        <v>80</v>
      </c>
      <c r="AA83" s="6">
        <f>IF('[1]底稿-用途別'!AD84=0,"",ROUNDUP('[1]底稿-用途別'!AD84/1000,0))</f>
        <v>10</v>
      </c>
      <c r="AB83" s="6">
        <f>IF('[1]底稿-用途別'!AE84=0,"",ROUNDUP('[1]底稿-用途別'!AE84/1000,0))</f>
        <v>3</v>
      </c>
      <c r="AC83" s="6">
        <f>IF('[1]底稿-用途別'!AF84=0,"",ROUNDUP('[1]底稿-用途別'!AF84/1000,0))</f>
        <v>102</v>
      </c>
      <c r="AD83" s="116">
        <f>IF('[1]底稿-用途別'!AG84=0,"",ROUNDUP('[1]底稿-用途別'!AG84/1000,0))</f>
        <v>105</v>
      </c>
      <c r="AE83" s="116">
        <f>IF('[1]底稿-用途別'!AH84=0,"",ROUNDUP('[1]底稿-用途別'!AH84/1000,0))</f>
        <v>8</v>
      </c>
      <c r="AF83" s="116">
        <f>IF('[1]底稿-用途別'!AI84=0,"",ROUNDUP('[1]底稿-用途別'!AI84/1000,0))</f>
        <v>180</v>
      </c>
      <c r="AG83" s="116">
        <f>IF('[1]底稿-用途別'!AJ84=0,"",ROUNDUP('[1]底稿-用途別'!AJ84/1000,0))</f>
        <v>53</v>
      </c>
      <c r="AH83" s="117">
        <f>IF('[1]底稿-用途別'!AK84=0,0,ROUNDUP('[1]底稿-用途別'!AK84/1000,0))</f>
        <v>0</v>
      </c>
      <c r="AI83" s="6">
        <f>IF('[1]底稿-用途別'!AL84=0,0,ROUNDUP('[1]底稿-用途別'!AL84/1000,0))</f>
        <v>0</v>
      </c>
      <c r="AJ83" s="6">
        <f>IF('[1]底稿-用途別'!AM84=0,0,ROUNDUP('[1]底稿-用途別'!AM84/1000,0))</f>
        <v>0</v>
      </c>
      <c r="AK83" s="6">
        <f>IF('[1]底稿-用途別'!AN84=0,0,ROUNDUP('[1]底稿-用途別'!AN84/1000,0))</f>
        <v>0</v>
      </c>
      <c r="AL83" s="128">
        <f t="shared" si="16"/>
        <v>24057</v>
      </c>
      <c r="AM83" s="6">
        <f t="shared" si="17"/>
        <v>137</v>
      </c>
      <c r="AN83" s="6">
        <f t="shared" si="18"/>
        <v>0</v>
      </c>
      <c r="AO83" s="116">
        <f t="shared" si="19"/>
        <v>24194</v>
      </c>
      <c r="AP83" s="129"/>
      <c r="AQ83" s="130">
        <f>VLOOKUP(A83,'[1]113年度各學校賸餘數'!$A$2:$L$171,12,0)</f>
        <v>137093</v>
      </c>
      <c r="AR83" s="118">
        <f t="shared" si="20"/>
        <v>24057000</v>
      </c>
      <c r="AS83" s="118">
        <f t="shared" si="21"/>
        <v>0</v>
      </c>
      <c r="AT83" s="118">
        <f t="shared" si="22"/>
        <v>24057000</v>
      </c>
    </row>
    <row r="84" spans="1:46" ht="18.399999999999999" customHeight="1" x14ac:dyDescent="0.25">
      <c r="A84" s="132" t="s">
        <v>577</v>
      </c>
      <c r="B84" s="132" t="s">
        <v>578</v>
      </c>
      <c r="C84" s="6">
        <f>IF('[1]底稿-用途別'!F85=0,"",ROUNDUP('[1]底稿-用途別'!F85/1000,0))</f>
        <v>27489</v>
      </c>
      <c r="D84" s="6" t="str">
        <f>IF('[1]底稿-用途別'!G85=0,"",ROUNDUP('[1]底稿-用途別'!G85/1000,0))</f>
        <v/>
      </c>
      <c r="E84" s="127">
        <f t="shared" si="15"/>
        <v>27489</v>
      </c>
      <c r="F84" s="56" t="str">
        <f>IF('[1]底稿-用途別'!I85=0,"",ROUNDUP('[1]底稿-用途別'!I85/1000,0))</f>
        <v/>
      </c>
      <c r="G84" s="6" t="str">
        <f>IF('[1]底稿-用途別'!J85=0,"",ROUNDUP('[1]底稿-用途別'!J85/1000,0))</f>
        <v/>
      </c>
      <c r="H84" s="6">
        <f>IF('[1]底稿-用途別'!K85=0,"",ROUNDUP('[1]底稿-用途別'!K85/1000,0))</f>
        <v>240</v>
      </c>
      <c r="I84" s="6">
        <f>IF('[1]底稿-用途別'!L85=0,"",ROUNDUP('[1]底稿-用途別'!L85/1000,0))</f>
        <v>58</v>
      </c>
      <c r="J84" s="6">
        <f>IF('[1]底稿-用途別'!M85=0,"",ROUNDUP('[1]底稿-用途別'!M85/1000,0))</f>
        <v>13</v>
      </c>
      <c r="K84" s="6">
        <f>IF('[1]底稿-用途別'!N85=0,"",ROUNDUP('[1]底稿-用途別'!N85/1000,0))</f>
        <v>25</v>
      </c>
      <c r="L84" s="6">
        <f>IF('[1]底稿-用途別'!O85=0,"",ROUNDUP('[1]底稿-用途別'!O85/1000,0))</f>
        <v>21</v>
      </c>
      <c r="M84" s="6">
        <f>IF('[1]底稿-用途別'!P85=0,"",ROUNDUP('[1]底稿-用途別'!P85/1000,0))</f>
        <v>19</v>
      </c>
      <c r="N84" s="6">
        <f>IF('[1]底稿-用途別'!Q85=0,"",ROUNDUP('[1]底稿-用途別'!Q85/1000,0))</f>
        <v>5</v>
      </c>
      <c r="O84" s="6" t="str">
        <f>IF('[1]底稿-用途別'!R85=0,"",ROUNDUP('[1]底稿-用途別'!R85/1000,0))</f>
        <v/>
      </c>
      <c r="P84" s="6">
        <f>IF('[1]底稿-用途別'!S85=0,"",ROUNDUP('[1]底稿-用途別'!S85/1000,0))</f>
        <v>4</v>
      </c>
      <c r="Q84" s="6" t="str">
        <f>IF('[1]底稿-用途別'!T85=0,"",ROUNDUP('[1]底稿-用途別'!T85/1000,0))</f>
        <v/>
      </c>
      <c r="R84" s="6">
        <f>IF('[1]底稿-用途別'!U85=0,"",ROUNDUP('[1]底稿-用途別'!U85/1000,0))</f>
        <v>165</v>
      </c>
      <c r="S84" s="6" t="str">
        <f>IF('[1]底稿-用途別'!V85=0,"",ROUNDUP('[1]底稿-用途別'!V85/1000,0))</f>
        <v/>
      </c>
      <c r="T84" s="6" t="str">
        <f>IF('[1]底稿-用途別'!W85=0,"",ROUNDUP('[1]底稿-用途別'!W85/1000,0))</f>
        <v/>
      </c>
      <c r="U84" s="6">
        <f>IF('[1]底稿-用途別'!X85=0,"",ROUNDUP('[1]底稿-用途別'!X85/1000,0))</f>
        <v>1</v>
      </c>
      <c r="V84" s="6" t="str">
        <f>IF('[1]底稿-用途別'!Y85=0,"",ROUNDUP('[1]底稿-用途別'!Y85/1000,0))</f>
        <v/>
      </c>
      <c r="W84" s="6" t="str">
        <f>IF('[1]底稿-用途別'!Z85=0,"",ROUNDUP('[1]底稿-用途別'!Z85/1000,0))</f>
        <v/>
      </c>
      <c r="X84" s="6">
        <f>IF('[1]底稿-用途別'!AA85=0,"",ROUNDUP('[1]底稿-用途別'!AA85/1000,0))</f>
        <v>10</v>
      </c>
      <c r="Y84" s="6" t="str">
        <f>IF('[1]底稿-用途別'!AB85=0,"",ROUNDUP('[1]底稿-用途別'!AB85/1000,0))</f>
        <v/>
      </c>
      <c r="Z84" s="6">
        <f>IF('[1]底稿-用途別'!AC85=0,"",ROUNDUP('[1]底稿-用途別'!AC85/1000,0))</f>
        <v>80</v>
      </c>
      <c r="AA84" s="6">
        <f>IF('[1]底稿-用途別'!AD85=0,"",ROUNDUP('[1]底稿-用途別'!AD85/1000,0))</f>
        <v>10</v>
      </c>
      <c r="AB84" s="6">
        <f>IF('[1]底稿-用途別'!AE85=0,"",ROUNDUP('[1]底稿-用途別'!AE85/1000,0))</f>
        <v>3</v>
      </c>
      <c r="AC84" s="6">
        <f>IF('[1]底稿-用途別'!AF85=0,"",ROUNDUP('[1]底稿-用途別'!AF85/1000,0))</f>
        <v>119</v>
      </c>
      <c r="AD84" s="116">
        <f>IF('[1]底稿-用途別'!AG85=0,"",ROUNDUP('[1]底稿-用途別'!AG85/1000,0))</f>
        <v>89</v>
      </c>
      <c r="AE84" s="116">
        <f>IF('[1]底稿-用途別'!AH85=0,"",ROUNDUP('[1]底稿-用途別'!AH85/1000,0))</f>
        <v>8</v>
      </c>
      <c r="AF84" s="116">
        <f>IF('[1]底稿-用途別'!AI85=0,"",ROUNDUP('[1]底稿-用途別'!AI85/1000,0))</f>
        <v>180</v>
      </c>
      <c r="AG84" s="116">
        <f>IF('[1]底稿-用途別'!AJ85=0,"",ROUNDUP('[1]底稿-用途別'!AJ85/1000,0))</f>
        <v>105</v>
      </c>
      <c r="AH84" s="117">
        <f>IF('[1]底稿-用途別'!AK85=0,0,ROUNDUP('[1]底稿-用途別'!AK85/1000,0))</f>
        <v>0</v>
      </c>
      <c r="AI84" s="6">
        <f>IF('[1]底稿-用途別'!AL85=0,0,ROUNDUP('[1]底稿-用途別'!AL85/1000,0))</f>
        <v>0</v>
      </c>
      <c r="AJ84" s="6">
        <f>IF('[1]底稿-用途別'!AM85=0,0,ROUNDUP('[1]底稿-用途別'!AM85/1000,0))</f>
        <v>0</v>
      </c>
      <c r="AK84" s="6">
        <f>IF('[1]底稿-用途別'!AN85=0,0,ROUNDUP('[1]底稿-用途別'!AN85/1000,0))</f>
        <v>0</v>
      </c>
      <c r="AL84" s="128">
        <f t="shared" si="16"/>
        <v>28644</v>
      </c>
      <c r="AM84" s="6">
        <f t="shared" si="17"/>
        <v>817</v>
      </c>
      <c r="AN84" s="6">
        <f t="shared" si="18"/>
        <v>0</v>
      </c>
      <c r="AO84" s="116">
        <f t="shared" si="19"/>
        <v>29461</v>
      </c>
      <c r="AP84" s="129"/>
      <c r="AQ84" s="130">
        <f>VLOOKUP(A84,'[1]113年度各學校賸餘數'!$A$2:$L$171,12,0)</f>
        <v>817539</v>
      </c>
      <c r="AR84" s="118">
        <f t="shared" si="20"/>
        <v>28644000</v>
      </c>
      <c r="AS84" s="118">
        <f t="shared" si="21"/>
        <v>0</v>
      </c>
      <c r="AT84" s="118">
        <f t="shared" si="22"/>
        <v>28644000</v>
      </c>
    </row>
    <row r="85" spans="1:46" ht="18.399999999999999" customHeight="1" x14ac:dyDescent="0.25">
      <c r="A85" s="132" t="s">
        <v>579</v>
      </c>
      <c r="B85" s="132" t="s">
        <v>580</v>
      </c>
      <c r="C85" s="6">
        <f>IF('[1]底稿-用途別'!F86=0,"",ROUNDUP('[1]底稿-用途別'!F86/1000,0))</f>
        <v>19908</v>
      </c>
      <c r="D85" s="6" t="str">
        <f>IF('[1]底稿-用途別'!G86=0,"",ROUNDUP('[1]底稿-用途別'!G86/1000,0))</f>
        <v/>
      </c>
      <c r="E85" s="127">
        <f t="shared" si="15"/>
        <v>19908</v>
      </c>
      <c r="F85" s="56" t="str">
        <f>IF('[1]底稿-用途別'!I86=0,"",ROUNDUP('[1]底稿-用途別'!I86/1000,0))</f>
        <v/>
      </c>
      <c r="G85" s="6">
        <f>IF('[1]底稿-用途別'!J86=0,"",ROUNDUP('[1]底稿-用途別'!J86/1000,0))</f>
        <v>6</v>
      </c>
      <c r="H85" s="6">
        <f>IF('[1]底稿-用途別'!K86=0,"",ROUNDUP('[1]底稿-用途別'!K86/1000,0))</f>
        <v>240</v>
      </c>
      <c r="I85" s="6">
        <f>IF('[1]底稿-用途別'!L86=0,"",ROUNDUP('[1]底稿-用途別'!L86/1000,0))</f>
        <v>44</v>
      </c>
      <c r="J85" s="6">
        <f>IF('[1]底稿-用途別'!M86=0,"",ROUNDUP('[1]底稿-用途別'!M86/1000,0))</f>
        <v>12</v>
      </c>
      <c r="K85" s="6">
        <f>IF('[1]底稿-用途別'!N86=0,"",ROUNDUP('[1]底稿-用途別'!N86/1000,0))</f>
        <v>23</v>
      </c>
      <c r="L85" s="6">
        <f>IF('[1]底稿-用途別'!O86=0,"",ROUNDUP('[1]底稿-用途別'!O86/1000,0))</f>
        <v>19</v>
      </c>
      <c r="M85" s="6">
        <f>IF('[1]底稿-用途別'!P86=0,"",ROUNDUP('[1]底稿-用途別'!P86/1000,0))</f>
        <v>18</v>
      </c>
      <c r="N85" s="6">
        <f>IF('[1]底稿-用途別'!Q86=0,"",ROUNDUP('[1]底稿-用途別'!Q86/1000,0))</f>
        <v>5</v>
      </c>
      <c r="O85" s="6" t="str">
        <f>IF('[1]底稿-用途別'!R86=0,"",ROUNDUP('[1]底稿-用途別'!R86/1000,0))</f>
        <v/>
      </c>
      <c r="P85" s="6">
        <f>IF('[1]底稿-用途別'!S86=0,"",ROUNDUP('[1]底稿-用途別'!S86/1000,0))</f>
        <v>3</v>
      </c>
      <c r="Q85" s="6" t="str">
        <f>IF('[1]底稿-用途別'!T86=0,"",ROUNDUP('[1]底稿-用途別'!T86/1000,0))</f>
        <v/>
      </c>
      <c r="R85" s="6">
        <f>IF('[1]底稿-用途別'!U86=0,"",ROUNDUP('[1]底稿-用途別'!U86/1000,0))</f>
        <v>165</v>
      </c>
      <c r="S85" s="6" t="str">
        <f>IF('[1]底稿-用途別'!V86=0,"",ROUNDUP('[1]底稿-用途別'!V86/1000,0))</f>
        <v/>
      </c>
      <c r="T85" s="6" t="str">
        <f>IF('[1]底稿-用途別'!W86=0,"",ROUNDUP('[1]底稿-用途別'!W86/1000,0))</f>
        <v/>
      </c>
      <c r="U85" s="6">
        <f>IF('[1]底稿-用途別'!X86=0,"",ROUNDUP('[1]底稿-用途別'!X86/1000,0))</f>
        <v>5</v>
      </c>
      <c r="V85" s="6" t="str">
        <f>IF('[1]底稿-用途別'!Y86=0,"",ROUNDUP('[1]底稿-用途別'!Y86/1000,0))</f>
        <v/>
      </c>
      <c r="W85" s="6" t="str">
        <f>IF('[1]底稿-用途別'!Z86=0,"",ROUNDUP('[1]底稿-用途別'!Z86/1000,0))</f>
        <v/>
      </c>
      <c r="X85" s="6" t="str">
        <f>IF('[1]底稿-用途別'!AA86=0,"",ROUNDUP('[1]底稿-用途別'!AA86/1000,0))</f>
        <v/>
      </c>
      <c r="Y85" s="6" t="str">
        <f>IF('[1]底稿-用途別'!AB86=0,"",ROUNDUP('[1]底稿-用途別'!AB86/1000,0))</f>
        <v/>
      </c>
      <c r="Z85" s="6">
        <f>IF('[1]底稿-用途別'!AC86=0,"",ROUNDUP('[1]底稿-用途別'!AC86/1000,0))</f>
        <v>80</v>
      </c>
      <c r="AA85" s="6">
        <f>IF('[1]底稿-用途別'!AD86=0,"",ROUNDUP('[1]底稿-用途別'!AD86/1000,0))</f>
        <v>10</v>
      </c>
      <c r="AB85" s="6">
        <f>IF('[1]底稿-用途別'!AE86=0,"",ROUNDUP('[1]底稿-用途別'!AE86/1000,0))</f>
        <v>3</v>
      </c>
      <c r="AC85" s="6">
        <f>IF('[1]底稿-用途別'!AF86=0,"",ROUNDUP('[1]底稿-用途別'!AF86/1000,0))</f>
        <v>102</v>
      </c>
      <c r="AD85" s="116">
        <f>IF('[1]底稿-用途別'!AG86=0,"",ROUNDUP('[1]底稿-用途別'!AG86/1000,0))</f>
        <v>115</v>
      </c>
      <c r="AE85" s="116">
        <f>IF('[1]底稿-用途別'!AH86=0,"",ROUNDUP('[1]底稿-用途別'!AH86/1000,0))</f>
        <v>8</v>
      </c>
      <c r="AF85" s="116">
        <f>IF('[1]底稿-用途別'!AI86=0,"",ROUNDUP('[1]底稿-用途別'!AI86/1000,0))</f>
        <v>120</v>
      </c>
      <c r="AG85" s="116">
        <f>IF('[1]底稿-用途別'!AJ86=0,"",ROUNDUP('[1]底稿-用途別'!AJ86/1000,0))</f>
        <v>111</v>
      </c>
      <c r="AH85" s="117">
        <f>IF('[1]底稿-用途別'!AK86=0,0,ROUNDUP('[1]底稿-用途別'!AK86/1000,0))</f>
        <v>0</v>
      </c>
      <c r="AI85" s="6">
        <f>IF('[1]底稿-用途別'!AL86=0,0,ROUNDUP('[1]底稿-用途別'!AL86/1000,0))</f>
        <v>0</v>
      </c>
      <c r="AJ85" s="6">
        <f>IF('[1]底稿-用途別'!AM86=0,0,ROUNDUP('[1]底稿-用途別'!AM86/1000,0))</f>
        <v>0</v>
      </c>
      <c r="AK85" s="6">
        <f>IF('[1]底稿-用途別'!AN86=0,0,ROUNDUP('[1]底稿-用途別'!AN86/1000,0))</f>
        <v>0</v>
      </c>
      <c r="AL85" s="128">
        <f t="shared" si="16"/>
        <v>20997</v>
      </c>
      <c r="AM85" s="6">
        <f t="shared" si="17"/>
        <v>582</v>
      </c>
      <c r="AN85" s="6">
        <f t="shared" si="18"/>
        <v>0</v>
      </c>
      <c r="AO85" s="116">
        <f t="shared" si="19"/>
        <v>21579</v>
      </c>
      <c r="AP85" s="129"/>
      <c r="AQ85" s="130">
        <f>VLOOKUP(A85,'[1]113年度各學校賸餘數'!$A$2:$L$171,12,0)</f>
        <v>582058</v>
      </c>
      <c r="AR85" s="118">
        <f t="shared" si="20"/>
        <v>20997000</v>
      </c>
      <c r="AS85" s="118">
        <f t="shared" si="21"/>
        <v>0</v>
      </c>
      <c r="AT85" s="118">
        <f t="shared" si="22"/>
        <v>20997000</v>
      </c>
    </row>
    <row r="86" spans="1:46" ht="18.399999999999999" customHeight="1" x14ac:dyDescent="0.25">
      <c r="A86" s="132" t="s">
        <v>581</v>
      </c>
      <c r="B86" s="132" t="s">
        <v>582</v>
      </c>
      <c r="C86" s="6">
        <f>IF('[1]底稿-用途別'!F87=0,"",ROUNDUP('[1]底稿-用途別'!F87/1000,0))</f>
        <v>33673</v>
      </c>
      <c r="D86" s="6" t="str">
        <f>IF('[1]底稿-用途別'!G87=0,"",ROUNDUP('[1]底稿-用途別'!G87/1000,0))</f>
        <v/>
      </c>
      <c r="E86" s="127">
        <f t="shared" si="15"/>
        <v>33673</v>
      </c>
      <c r="F86" s="56" t="str">
        <f>IF('[1]底稿-用途別'!I87=0,"",ROUNDUP('[1]底稿-用途別'!I87/1000,0))</f>
        <v/>
      </c>
      <c r="G86" s="6">
        <f>IF('[1]底稿-用途別'!J87=0,"",ROUNDUP('[1]底稿-用途別'!J87/1000,0))</f>
        <v>12</v>
      </c>
      <c r="H86" s="6">
        <f>IF('[1]底稿-用途別'!K87=0,"",ROUNDUP('[1]底稿-用途別'!K87/1000,0))</f>
        <v>240</v>
      </c>
      <c r="I86" s="6">
        <f>IF('[1]底稿-用途別'!L87=0,"",ROUNDUP('[1]底稿-用途別'!L87/1000,0))</f>
        <v>87</v>
      </c>
      <c r="J86" s="6">
        <f>IF('[1]底稿-用途別'!M87=0,"",ROUNDUP('[1]底稿-用途別'!M87/1000,0))</f>
        <v>22</v>
      </c>
      <c r="K86" s="6">
        <f>IF('[1]底稿-用途別'!N87=0,"",ROUNDUP('[1]底稿-用途別'!N87/1000,0))</f>
        <v>43</v>
      </c>
      <c r="L86" s="6">
        <f>IF('[1]底稿-用途別'!O87=0,"",ROUNDUP('[1]底稿-用途別'!O87/1000,0))</f>
        <v>25</v>
      </c>
      <c r="M86" s="6">
        <f>IF('[1]底稿-用途別'!P87=0,"",ROUNDUP('[1]底稿-用途別'!P87/1000,0))</f>
        <v>20</v>
      </c>
      <c r="N86" s="6">
        <f>IF('[1]底稿-用途別'!Q87=0,"",ROUNDUP('[1]底稿-用途別'!Q87/1000,0))</f>
        <v>5</v>
      </c>
      <c r="O86" s="6" t="str">
        <f>IF('[1]底稿-用途別'!R87=0,"",ROUNDUP('[1]底稿-用途別'!R87/1000,0))</f>
        <v/>
      </c>
      <c r="P86" s="6">
        <f>IF('[1]底稿-用途別'!S87=0,"",ROUNDUP('[1]底稿-用途別'!S87/1000,0))</f>
        <v>6</v>
      </c>
      <c r="Q86" s="6" t="str">
        <f>IF('[1]底稿-用途別'!T87=0,"",ROUNDUP('[1]底稿-用途別'!T87/1000,0))</f>
        <v/>
      </c>
      <c r="R86" s="6">
        <f>IF('[1]底稿-用途別'!U87=0,"",ROUNDUP('[1]底稿-用途別'!U87/1000,0))</f>
        <v>165</v>
      </c>
      <c r="S86" s="6" t="str">
        <f>IF('[1]底稿-用途別'!V87=0,"",ROUNDUP('[1]底稿-用途別'!V87/1000,0))</f>
        <v/>
      </c>
      <c r="T86" s="6" t="str">
        <f>IF('[1]底稿-用途別'!W87=0,"",ROUNDUP('[1]底稿-用途別'!W87/1000,0))</f>
        <v/>
      </c>
      <c r="U86" s="6">
        <f>IF('[1]底稿-用途別'!X87=0,"",ROUNDUP('[1]底稿-用途別'!X87/1000,0))</f>
        <v>8</v>
      </c>
      <c r="V86" s="6" t="str">
        <f>IF('[1]底稿-用途別'!Y87=0,"",ROUNDUP('[1]底稿-用途別'!Y87/1000,0))</f>
        <v/>
      </c>
      <c r="W86" s="6" t="str">
        <f>IF('[1]底稿-用途別'!Z87=0,"",ROUNDUP('[1]底稿-用途別'!Z87/1000,0))</f>
        <v/>
      </c>
      <c r="X86" s="6" t="str">
        <f>IF('[1]底稿-用途別'!AA87=0,"",ROUNDUP('[1]底稿-用途別'!AA87/1000,0))</f>
        <v/>
      </c>
      <c r="Y86" s="6" t="str">
        <f>IF('[1]底稿-用途別'!AB87=0,"",ROUNDUP('[1]底稿-用途別'!AB87/1000,0))</f>
        <v/>
      </c>
      <c r="Z86" s="6">
        <f>IF('[1]底稿-用途別'!AC87=0,"",ROUNDUP('[1]底稿-用途別'!AC87/1000,0))</f>
        <v>80</v>
      </c>
      <c r="AA86" s="6">
        <f>IF('[1]底稿-用途別'!AD87=0,"",ROUNDUP('[1]底稿-用途別'!AD87/1000,0))</f>
        <v>10</v>
      </c>
      <c r="AB86" s="6">
        <f>IF('[1]底稿-用途別'!AE87=0,"",ROUNDUP('[1]底稿-用途別'!AE87/1000,0))</f>
        <v>3</v>
      </c>
      <c r="AC86" s="6">
        <f>IF('[1]底稿-用途別'!AF87=0,"",ROUNDUP('[1]底稿-用途別'!AF87/1000,0))</f>
        <v>204</v>
      </c>
      <c r="AD86" s="116">
        <f>IF('[1]底稿-用途別'!AG87=0,"",ROUNDUP('[1]底稿-用途別'!AG87/1000,0))</f>
        <v>155</v>
      </c>
      <c r="AE86" s="116">
        <f>IF('[1]底稿-用途別'!AH87=0,"",ROUNDUP('[1]底稿-用途別'!AH87/1000,0))</f>
        <v>8</v>
      </c>
      <c r="AF86" s="116">
        <f>IF('[1]底稿-用途別'!AI87=0,"",ROUNDUP('[1]底稿-用途別'!AI87/1000,0))</f>
        <v>300</v>
      </c>
      <c r="AG86" s="116">
        <f>IF('[1]底稿-用途別'!AJ87=0,"",ROUNDUP('[1]底稿-用途別'!AJ87/1000,0))</f>
        <v>120</v>
      </c>
      <c r="AH86" s="117">
        <f>IF('[1]底稿-用途別'!AK87=0,0,ROUNDUP('[1]底稿-用途別'!AK87/1000,0))</f>
        <v>0</v>
      </c>
      <c r="AI86" s="6">
        <f>IF('[1]底稿-用途別'!AL87=0,0,ROUNDUP('[1]底稿-用途別'!AL87/1000,0))</f>
        <v>0</v>
      </c>
      <c r="AJ86" s="6">
        <f>IF('[1]底稿-用途別'!AM87=0,0,ROUNDUP('[1]底稿-用途別'!AM87/1000,0))</f>
        <v>0</v>
      </c>
      <c r="AK86" s="6">
        <f>IF('[1]底稿-用途別'!AN87=0,0,ROUNDUP('[1]底稿-用途別'!AN87/1000,0))</f>
        <v>0</v>
      </c>
      <c r="AL86" s="128">
        <f t="shared" si="16"/>
        <v>35186</v>
      </c>
      <c r="AM86" s="6">
        <f t="shared" si="17"/>
        <v>332</v>
      </c>
      <c r="AN86" s="6">
        <f t="shared" si="18"/>
        <v>0</v>
      </c>
      <c r="AO86" s="116">
        <f t="shared" si="19"/>
        <v>35518</v>
      </c>
      <c r="AP86" s="129"/>
      <c r="AQ86" s="130">
        <f>VLOOKUP(A86,'[1]113年度各學校賸餘數'!$A$2:$L$171,12,0)</f>
        <v>332582</v>
      </c>
      <c r="AR86" s="118">
        <f t="shared" si="20"/>
        <v>35186000</v>
      </c>
      <c r="AS86" s="118">
        <f t="shared" si="21"/>
        <v>0</v>
      </c>
      <c r="AT86" s="118">
        <f t="shared" si="22"/>
        <v>35186000</v>
      </c>
    </row>
    <row r="87" spans="1:46" ht="18.399999999999999" customHeight="1" x14ac:dyDescent="0.25">
      <c r="A87" s="132" t="s">
        <v>583</v>
      </c>
      <c r="B87" s="132" t="s">
        <v>584</v>
      </c>
      <c r="C87" s="6">
        <f>IF('[1]底稿-用途別'!F88=0,"",ROUNDUP('[1]底稿-用途別'!F88/1000,0))</f>
        <v>39956</v>
      </c>
      <c r="D87" s="6" t="str">
        <f>IF('[1]底稿-用途別'!G88=0,"",ROUNDUP('[1]底稿-用途別'!G88/1000,0))</f>
        <v/>
      </c>
      <c r="E87" s="127">
        <f t="shared" si="15"/>
        <v>39956</v>
      </c>
      <c r="F87" s="56" t="str">
        <f>IF('[1]底稿-用途別'!I88=0,"",ROUNDUP('[1]底稿-用途別'!I88/1000,0))</f>
        <v/>
      </c>
      <c r="G87" s="6">
        <f>IF('[1]底稿-用途別'!J88=0,"",ROUNDUP('[1]底稿-用途別'!J88/1000,0))</f>
        <v>12</v>
      </c>
      <c r="H87" s="6">
        <f>IF('[1]底稿-用途別'!K88=0,"",ROUNDUP('[1]底稿-用途別'!K88/1000,0))</f>
        <v>240</v>
      </c>
      <c r="I87" s="6">
        <f>IF('[1]底稿-用途別'!L88=0,"",ROUNDUP('[1]底稿-用途別'!L88/1000,0))</f>
        <v>94</v>
      </c>
      <c r="J87" s="6">
        <f>IF('[1]底稿-用途別'!M88=0,"",ROUNDUP('[1]底稿-用途別'!M88/1000,0))</f>
        <v>16</v>
      </c>
      <c r="K87" s="6">
        <f>IF('[1]底稿-用途別'!N88=0,"",ROUNDUP('[1]底稿-用途別'!N88/1000,0))</f>
        <v>32</v>
      </c>
      <c r="L87" s="6">
        <f>IF('[1]底稿-用途別'!O88=0,"",ROUNDUP('[1]底稿-用途別'!O88/1000,0))</f>
        <v>26</v>
      </c>
      <c r="M87" s="6">
        <f>IF('[1]底稿-用途別'!P88=0,"",ROUNDUP('[1]底稿-用途別'!P88/1000,0))</f>
        <v>21</v>
      </c>
      <c r="N87" s="6">
        <f>IF('[1]底稿-用途別'!Q88=0,"",ROUNDUP('[1]底稿-用途別'!Q88/1000,0))</f>
        <v>5</v>
      </c>
      <c r="O87" s="6" t="str">
        <f>IF('[1]底稿-用途別'!R88=0,"",ROUNDUP('[1]底稿-用途別'!R88/1000,0))</f>
        <v/>
      </c>
      <c r="P87" s="6">
        <f>IF('[1]底稿-用途別'!S88=0,"",ROUNDUP('[1]底稿-用途別'!S88/1000,0))</f>
        <v>5</v>
      </c>
      <c r="Q87" s="6" t="str">
        <f>IF('[1]底稿-用途別'!T88=0,"",ROUNDUP('[1]底稿-用途別'!T88/1000,0))</f>
        <v/>
      </c>
      <c r="R87" s="6">
        <f>IF('[1]底稿-用途別'!U88=0,"",ROUNDUP('[1]底稿-用途別'!U88/1000,0))</f>
        <v>165</v>
      </c>
      <c r="S87" s="6">
        <f>IF('[1]底稿-用途別'!V88=0,"",ROUNDUP('[1]底稿-用途別'!V88/1000,0))</f>
        <v>6</v>
      </c>
      <c r="T87" s="6" t="str">
        <f>IF('[1]底稿-用途別'!W88=0,"",ROUNDUP('[1]底稿-用途別'!W88/1000,0))</f>
        <v/>
      </c>
      <c r="U87" s="6">
        <f>IF('[1]底稿-用途別'!X88=0,"",ROUNDUP('[1]底稿-用途別'!X88/1000,0))</f>
        <v>3</v>
      </c>
      <c r="V87" s="6" t="str">
        <f>IF('[1]底稿-用途別'!Y88=0,"",ROUNDUP('[1]底稿-用途別'!Y88/1000,0))</f>
        <v/>
      </c>
      <c r="W87" s="6" t="str">
        <f>IF('[1]底稿-用途別'!Z88=0,"",ROUNDUP('[1]底稿-用途別'!Z88/1000,0))</f>
        <v/>
      </c>
      <c r="X87" s="6">
        <f>IF('[1]底稿-用途別'!AA88=0,"",ROUNDUP('[1]底稿-用途別'!AA88/1000,0))</f>
        <v>10</v>
      </c>
      <c r="Y87" s="6" t="str">
        <f>IF('[1]底稿-用途別'!AB88=0,"",ROUNDUP('[1]底稿-用途別'!AB88/1000,0))</f>
        <v/>
      </c>
      <c r="Z87" s="6">
        <f>IF('[1]底稿-用途別'!AC88=0,"",ROUNDUP('[1]底稿-用途別'!AC88/1000,0))</f>
        <v>120</v>
      </c>
      <c r="AA87" s="6">
        <f>IF('[1]底稿-用途別'!AD88=0,"",ROUNDUP('[1]底稿-用途別'!AD88/1000,0))</f>
        <v>10</v>
      </c>
      <c r="AB87" s="6">
        <f>IF('[1]底稿-用途別'!AE88=0,"",ROUNDUP('[1]底稿-用途別'!AE88/1000,0))</f>
        <v>3</v>
      </c>
      <c r="AC87" s="6">
        <f>IF('[1]底稿-用途別'!AF88=0,"",ROUNDUP('[1]底稿-用途別'!AF88/1000,0))</f>
        <v>170</v>
      </c>
      <c r="AD87" s="116">
        <f>IF('[1]底稿-用途別'!AG88=0,"",ROUNDUP('[1]底稿-用途別'!AG88/1000,0))</f>
        <v>135</v>
      </c>
      <c r="AE87" s="116">
        <f>IF('[1]底稿-用途別'!AH88=0,"",ROUNDUP('[1]底稿-用途別'!AH88/1000,0))</f>
        <v>8</v>
      </c>
      <c r="AF87" s="116">
        <f>IF('[1]底稿-用途別'!AI88=0,"",ROUNDUP('[1]底稿-用途別'!AI88/1000,0))</f>
        <v>400</v>
      </c>
      <c r="AG87" s="116">
        <f>IF('[1]底稿-用途別'!AJ88=0,"",ROUNDUP('[1]底稿-用途別'!AJ88/1000,0))</f>
        <v>125</v>
      </c>
      <c r="AH87" s="117">
        <f>IF('[1]底稿-用途別'!AK88=0,0,ROUNDUP('[1]底稿-用途別'!AK88/1000,0))</f>
        <v>20</v>
      </c>
      <c r="AI87" s="6">
        <f>IF('[1]底稿-用途別'!AL88=0,0,ROUNDUP('[1]底稿-用途別'!AL88/1000,0))</f>
        <v>0</v>
      </c>
      <c r="AJ87" s="6">
        <f>IF('[1]底稿-用途別'!AM88=0,0,ROUNDUP('[1]底稿-用途別'!AM88/1000,0))</f>
        <v>0</v>
      </c>
      <c r="AK87" s="6">
        <f>IF('[1]底稿-用途別'!AN88=0,0,ROUNDUP('[1]底稿-用途別'!AN88/1000,0))</f>
        <v>0</v>
      </c>
      <c r="AL87" s="128">
        <f t="shared" si="16"/>
        <v>41582</v>
      </c>
      <c r="AM87" s="6">
        <f t="shared" si="17"/>
        <v>211</v>
      </c>
      <c r="AN87" s="6">
        <f t="shared" si="18"/>
        <v>0</v>
      </c>
      <c r="AO87" s="116">
        <f t="shared" si="19"/>
        <v>41793</v>
      </c>
      <c r="AP87" s="129"/>
      <c r="AQ87" s="130">
        <f>VLOOKUP(A87,'[1]113年度各學校賸餘數'!$A$2:$L$171,12,0)</f>
        <v>211905</v>
      </c>
      <c r="AR87" s="118">
        <f t="shared" si="20"/>
        <v>41582000</v>
      </c>
      <c r="AS87" s="118">
        <f t="shared" si="21"/>
        <v>20000</v>
      </c>
      <c r="AT87" s="118">
        <f t="shared" si="22"/>
        <v>41562000</v>
      </c>
    </row>
    <row r="88" spans="1:46" ht="18.399999999999999" customHeight="1" x14ac:dyDescent="0.25">
      <c r="A88" s="132" t="s">
        <v>585</v>
      </c>
      <c r="B88" s="132" t="s">
        <v>586</v>
      </c>
      <c r="C88" s="6">
        <f>IF('[1]底稿-用途別'!F89=0,"",ROUNDUP('[1]底稿-用途別'!F89/1000,0))</f>
        <v>22630</v>
      </c>
      <c r="D88" s="6" t="str">
        <f>IF('[1]底稿-用途別'!G89=0,"",ROUNDUP('[1]底稿-用途別'!G89/1000,0))</f>
        <v/>
      </c>
      <c r="E88" s="127">
        <f t="shared" si="15"/>
        <v>22630</v>
      </c>
      <c r="F88" s="56" t="str">
        <f>IF('[1]底稿-用途別'!I89=0,"",ROUNDUP('[1]底稿-用途別'!I89/1000,0))</f>
        <v/>
      </c>
      <c r="G88" s="6">
        <f>IF('[1]底稿-用途別'!J89=0,"",ROUNDUP('[1]底稿-用途別'!J89/1000,0))</f>
        <v>12</v>
      </c>
      <c r="H88" s="6">
        <f>IF('[1]底稿-用途別'!K89=0,"",ROUNDUP('[1]底稿-用途別'!K89/1000,0))</f>
        <v>240</v>
      </c>
      <c r="I88" s="6">
        <f>IF('[1]底稿-用途別'!L89=0,"",ROUNDUP('[1]底稿-用途別'!L89/1000,0))</f>
        <v>58</v>
      </c>
      <c r="J88" s="6">
        <f>IF('[1]底稿-用途別'!M89=0,"",ROUNDUP('[1]底稿-用途別'!M89/1000,0))</f>
        <v>3</v>
      </c>
      <c r="K88" s="6">
        <f>IF('[1]底稿-用途別'!N89=0,"",ROUNDUP('[1]底稿-用途別'!N89/1000,0))</f>
        <v>6</v>
      </c>
      <c r="L88" s="6">
        <f>IF('[1]底稿-用途別'!O89=0,"",ROUNDUP('[1]底稿-用途別'!O89/1000,0))</f>
        <v>21</v>
      </c>
      <c r="M88" s="6">
        <f>IF('[1]底稿-用途別'!P89=0,"",ROUNDUP('[1]底稿-用途別'!P89/1000,0))</f>
        <v>19</v>
      </c>
      <c r="N88" s="6">
        <f>IF('[1]底稿-用途別'!Q89=0,"",ROUNDUP('[1]底稿-用途別'!Q89/1000,0))</f>
        <v>5</v>
      </c>
      <c r="O88" s="6" t="str">
        <f>IF('[1]底稿-用途別'!R89=0,"",ROUNDUP('[1]底稿-用途別'!R89/1000,0))</f>
        <v/>
      </c>
      <c r="P88" s="6">
        <f>IF('[1]底稿-用途別'!S89=0,"",ROUNDUP('[1]底稿-用途別'!S89/1000,0))</f>
        <v>1</v>
      </c>
      <c r="Q88" s="6" t="str">
        <f>IF('[1]底稿-用途別'!T89=0,"",ROUNDUP('[1]底稿-用途別'!T89/1000,0))</f>
        <v/>
      </c>
      <c r="R88" s="6">
        <f>IF('[1]底稿-用途別'!U89=0,"",ROUNDUP('[1]底稿-用途別'!U89/1000,0))</f>
        <v>165</v>
      </c>
      <c r="S88" s="6" t="str">
        <f>IF('[1]底稿-用途別'!V89=0,"",ROUNDUP('[1]底稿-用途別'!V89/1000,0))</f>
        <v/>
      </c>
      <c r="T88" s="6" t="str">
        <f>IF('[1]底稿-用途別'!W89=0,"",ROUNDUP('[1]底稿-用途別'!W89/1000,0))</f>
        <v/>
      </c>
      <c r="U88" s="6">
        <f>IF('[1]底稿-用途別'!X89=0,"",ROUNDUP('[1]底稿-用途別'!X89/1000,0))</f>
        <v>1</v>
      </c>
      <c r="V88" s="6" t="str">
        <f>IF('[1]底稿-用途別'!Y89=0,"",ROUNDUP('[1]底稿-用途別'!Y89/1000,0))</f>
        <v/>
      </c>
      <c r="W88" s="6" t="str">
        <f>IF('[1]底稿-用途別'!Z89=0,"",ROUNDUP('[1]底稿-用途別'!Z89/1000,0))</f>
        <v/>
      </c>
      <c r="X88" s="6">
        <f>IF('[1]底稿-用途別'!AA89=0,"",ROUNDUP('[1]底稿-用途別'!AA89/1000,0))</f>
        <v>10</v>
      </c>
      <c r="Y88" s="6" t="str">
        <f>IF('[1]底稿-用途別'!AB89=0,"",ROUNDUP('[1]底稿-用途別'!AB89/1000,0))</f>
        <v/>
      </c>
      <c r="Z88" s="6">
        <f>IF('[1]底稿-用途別'!AC89=0,"",ROUNDUP('[1]底稿-用途別'!AC89/1000,0))</f>
        <v>80</v>
      </c>
      <c r="AA88" s="6">
        <f>IF('[1]底稿-用途別'!AD89=0,"",ROUNDUP('[1]底稿-用途別'!AD89/1000,0))</f>
        <v>10</v>
      </c>
      <c r="AB88" s="6">
        <f>IF('[1]底稿-用途別'!AE89=0,"",ROUNDUP('[1]底稿-用途別'!AE89/1000,0))</f>
        <v>3</v>
      </c>
      <c r="AC88" s="6">
        <f>IF('[1]底稿-用途別'!AF89=0,"",ROUNDUP('[1]底稿-用途別'!AF89/1000,0))</f>
        <v>102</v>
      </c>
      <c r="AD88" s="116">
        <f>IF('[1]底稿-用途別'!AG89=0,"",ROUNDUP('[1]底稿-用途別'!AG89/1000,0))</f>
        <v>59</v>
      </c>
      <c r="AE88" s="116">
        <f>IF('[1]底稿-用途別'!AH89=0,"",ROUNDUP('[1]底稿-用途別'!AH89/1000,0))</f>
        <v>4</v>
      </c>
      <c r="AF88" s="116">
        <f>IF('[1]底稿-用途別'!AI89=0,"",ROUNDUP('[1]底稿-用途別'!AI89/1000,0))</f>
        <v>150</v>
      </c>
      <c r="AG88" s="116">
        <f>IF('[1]底稿-用途別'!AJ89=0,"",ROUNDUP('[1]底稿-用途別'!AJ89/1000,0))</f>
        <v>45</v>
      </c>
      <c r="AH88" s="117">
        <f>IF('[1]底稿-用途別'!AK89=0,0,ROUNDUP('[1]底稿-用途別'!AK89/1000,0))</f>
        <v>3</v>
      </c>
      <c r="AI88" s="6">
        <f>IF('[1]底稿-用途別'!AL89=0,0,ROUNDUP('[1]底稿-用途別'!AL89/1000,0))</f>
        <v>0</v>
      </c>
      <c r="AJ88" s="6">
        <f>IF('[1]底稿-用途別'!AM89=0,0,ROUNDUP('[1]底稿-用途別'!AM89/1000,0))</f>
        <v>0</v>
      </c>
      <c r="AK88" s="6">
        <f>IF('[1]底稿-用途別'!AN89=0,0,ROUNDUP('[1]底稿-用途別'!AN89/1000,0))</f>
        <v>0</v>
      </c>
      <c r="AL88" s="128">
        <f t="shared" si="16"/>
        <v>23627</v>
      </c>
      <c r="AM88" s="6">
        <f t="shared" si="17"/>
        <v>117</v>
      </c>
      <c r="AN88" s="6">
        <f t="shared" si="18"/>
        <v>0</v>
      </c>
      <c r="AO88" s="116">
        <f t="shared" si="19"/>
        <v>23744</v>
      </c>
      <c r="AP88" s="129"/>
      <c r="AQ88" s="130">
        <f>VLOOKUP(A88,'[1]113年度各學校賸餘數'!$A$2:$L$171,12,0)</f>
        <v>117798</v>
      </c>
      <c r="AR88" s="118">
        <f t="shared" si="20"/>
        <v>23627000</v>
      </c>
      <c r="AS88" s="118">
        <f t="shared" si="21"/>
        <v>3000</v>
      </c>
      <c r="AT88" s="118">
        <f t="shared" si="22"/>
        <v>23624000</v>
      </c>
    </row>
    <row r="89" spans="1:46" ht="18.399999999999999" customHeight="1" x14ac:dyDescent="0.25">
      <c r="A89" s="132" t="s">
        <v>587</v>
      </c>
      <c r="B89" s="132" t="s">
        <v>588</v>
      </c>
      <c r="C89" s="6">
        <f>IF('[1]底稿-用途別'!F90=0,"",ROUNDUP('[1]底稿-用途別'!F90/1000,0))</f>
        <v>24826</v>
      </c>
      <c r="D89" s="6" t="str">
        <f>IF('[1]底稿-用途別'!G90=0,"",ROUNDUP('[1]底稿-用途別'!G90/1000,0))</f>
        <v/>
      </c>
      <c r="E89" s="127">
        <f t="shared" si="15"/>
        <v>24826</v>
      </c>
      <c r="F89" s="56" t="str">
        <f>IF('[1]底稿-用途別'!I90=0,"",ROUNDUP('[1]底稿-用途別'!I90/1000,0))</f>
        <v/>
      </c>
      <c r="G89" s="6">
        <f>IF('[1]底稿-用途別'!J90=0,"",ROUNDUP('[1]底稿-用途別'!J90/1000,0))</f>
        <v>6</v>
      </c>
      <c r="H89" s="6">
        <f>IF('[1]底稿-用途別'!K90=0,"",ROUNDUP('[1]底稿-用途別'!K90/1000,0))</f>
        <v>240</v>
      </c>
      <c r="I89" s="6">
        <f>IF('[1]底稿-用途別'!L90=0,"",ROUNDUP('[1]底稿-用途別'!L90/1000,0))</f>
        <v>58</v>
      </c>
      <c r="J89" s="6">
        <f>IF('[1]底稿-用途別'!M90=0,"",ROUNDUP('[1]底稿-用途別'!M90/1000,0))</f>
        <v>5</v>
      </c>
      <c r="K89" s="6">
        <f>IF('[1]底稿-用途別'!N90=0,"",ROUNDUP('[1]底稿-用途別'!N90/1000,0))</f>
        <v>10</v>
      </c>
      <c r="L89" s="6">
        <f>IF('[1]底稿-用途別'!O90=0,"",ROUNDUP('[1]底稿-用途別'!O90/1000,0))</f>
        <v>21</v>
      </c>
      <c r="M89" s="6">
        <f>IF('[1]底稿-用途別'!P90=0,"",ROUNDUP('[1]底稿-用途別'!P90/1000,0))</f>
        <v>19</v>
      </c>
      <c r="N89" s="6">
        <f>IF('[1]底稿-用途別'!Q90=0,"",ROUNDUP('[1]底稿-用途別'!Q90/1000,0))</f>
        <v>5</v>
      </c>
      <c r="O89" s="6" t="str">
        <f>IF('[1]底稿-用途別'!R90=0,"",ROUNDUP('[1]底稿-用途別'!R90/1000,0))</f>
        <v/>
      </c>
      <c r="P89" s="6">
        <f>IF('[1]底稿-用途別'!S90=0,"",ROUNDUP('[1]底稿-用途別'!S90/1000,0))</f>
        <v>2</v>
      </c>
      <c r="Q89" s="6" t="str">
        <f>IF('[1]底稿-用途別'!T90=0,"",ROUNDUP('[1]底稿-用途別'!T90/1000,0))</f>
        <v/>
      </c>
      <c r="R89" s="6">
        <f>IF('[1]底稿-用途別'!U90=0,"",ROUNDUP('[1]底稿-用途別'!U90/1000,0))</f>
        <v>165</v>
      </c>
      <c r="S89" s="6" t="str">
        <f>IF('[1]底稿-用途別'!V90=0,"",ROUNDUP('[1]底稿-用途別'!V90/1000,0))</f>
        <v/>
      </c>
      <c r="T89" s="6" t="str">
        <f>IF('[1]底稿-用途別'!W90=0,"",ROUNDUP('[1]底稿-用途別'!W90/1000,0))</f>
        <v/>
      </c>
      <c r="U89" s="6">
        <f>IF('[1]底稿-用途別'!X90=0,"",ROUNDUP('[1]底稿-用途別'!X90/1000,0))</f>
        <v>1</v>
      </c>
      <c r="V89" s="6" t="str">
        <f>IF('[1]底稿-用途別'!Y90=0,"",ROUNDUP('[1]底稿-用途別'!Y90/1000,0))</f>
        <v/>
      </c>
      <c r="W89" s="6" t="str">
        <f>IF('[1]底稿-用途別'!Z90=0,"",ROUNDUP('[1]底稿-用途別'!Z90/1000,0))</f>
        <v/>
      </c>
      <c r="X89" s="6">
        <f>IF('[1]底稿-用途別'!AA90=0,"",ROUNDUP('[1]底稿-用途別'!AA90/1000,0))</f>
        <v>10</v>
      </c>
      <c r="Y89" s="6" t="str">
        <f>IF('[1]底稿-用途別'!AB90=0,"",ROUNDUP('[1]底稿-用途別'!AB90/1000,0))</f>
        <v/>
      </c>
      <c r="Z89" s="6">
        <f>IF('[1]底稿-用途別'!AC90=0,"",ROUNDUP('[1]底稿-用途別'!AC90/1000,0))</f>
        <v>80</v>
      </c>
      <c r="AA89" s="6">
        <f>IF('[1]底稿-用途別'!AD90=0,"",ROUNDUP('[1]底稿-用途別'!AD90/1000,0))</f>
        <v>10</v>
      </c>
      <c r="AB89" s="6">
        <f>IF('[1]底稿-用途別'!AE90=0,"",ROUNDUP('[1]底稿-用途別'!AE90/1000,0))</f>
        <v>3</v>
      </c>
      <c r="AC89" s="6">
        <f>IF('[1]底稿-用途別'!AF90=0,"",ROUNDUP('[1]底稿-用途別'!AF90/1000,0))</f>
        <v>102</v>
      </c>
      <c r="AD89" s="116">
        <f>IF('[1]底稿-用途別'!AG90=0,"",ROUNDUP('[1]底稿-用途別'!AG90/1000,0))</f>
        <v>85</v>
      </c>
      <c r="AE89" s="116">
        <f>IF('[1]底稿-用途別'!AH90=0,"",ROUNDUP('[1]底稿-用途別'!AH90/1000,0))</f>
        <v>4</v>
      </c>
      <c r="AF89" s="116">
        <f>IF('[1]底稿-用途別'!AI90=0,"",ROUNDUP('[1]底稿-用途別'!AI90/1000,0))</f>
        <v>180</v>
      </c>
      <c r="AG89" s="116">
        <f>IF('[1]底稿-用途別'!AJ90=0,"",ROUNDUP('[1]底稿-用途別'!AJ90/1000,0))</f>
        <v>77</v>
      </c>
      <c r="AH89" s="117">
        <f>IF('[1]底稿-用途別'!AK90=0,0,ROUNDUP('[1]底稿-用途別'!AK90/1000,0))</f>
        <v>0</v>
      </c>
      <c r="AI89" s="6">
        <f>IF('[1]底稿-用途別'!AL90=0,0,ROUNDUP('[1]底稿-用途別'!AL90/1000,0))</f>
        <v>0</v>
      </c>
      <c r="AJ89" s="6">
        <f>IF('[1]底稿-用途別'!AM90=0,0,ROUNDUP('[1]底稿-用途別'!AM90/1000,0))</f>
        <v>0</v>
      </c>
      <c r="AK89" s="6">
        <f>IF('[1]底稿-用途別'!AN90=0,0,ROUNDUP('[1]底稿-用途別'!AN90/1000,0))</f>
        <v>0</v>
      </c>
      <c r="AL89" s="128">
        <f t="shared" si="16"/>
        <v>25909</v>
      </c>
      <c r="AM89" s="6">
        <f t="shared" si="17"/>
        <v>554</v>
      </c>
      <c r="AN89" s="6">
        <f t="shared" si="18"/>
        <v>0</v>
      </c>
      <c r="AO89" s="116">
        <f t="shared" si="19"/>
        <v>26463</v>
      </c>
      <c r="AP89" s="129"/>
      <c r="AQ89" s="130">
        <f>VLOOKUP(A89,'[1]113年度各學校賸餘數'!$A$2:$L$171,12,0)</f>
        <v>554814</v>
      </c>
      <c r="AR89" s="118">
        <f t="shared" si="20"/>
        <v>25909000</v>
      </c>
      <c r="AS89" s="118">
        <f t="shared" si="21"/>
        <v>0</v>
      </c>
      <c r="AT89" s="118">
        <f t="shared" si="22"/>
        <v>25909000</v>
      </c>
    </row>
    <row r="90" spans="1:46" ht="18.399999999999999" customHeight="1" x14ac:dyDescent="0.25">
      <c r="A90" s="132" t="s">
        <v>589</v>
      </c>
      <c r="B90" s="132" t="s">
        <v>590</v>
      </c>
      <c r="C90" s="6">
        <f>IF('[1]底稿-用途別'!F91=0,"",ROUNDUP('[1]底稿-用途別'!F91/1000,0))</f>
        <v>24192</v>
      </c>
      <c r="D90" s="6" t="str">
        <f>IF('[1]底稿-用途別'!G91=0,"",ROUNDUP('[1]底稿-用途別'!G91/1000,0))</f>
        <v/>
      </c>
      <c r="E90" s="127">
        <f t="shared" si="15"/>
        <v>24192</v>
      </c>
      <c r="F90" s="56" t="str">
        <f>IF('[1]底稿-用途別'!I91=0,"",ROUNDUP('[1]底稿-用途別'!I91/1000,0))</f>
        <v/>
      </c>
      <c r="G90" s="6">
        <f>IF('[1]底稿-用途別'!J91=0,"",ROUNDUP('[1]底稿-用途別'!J91/1000,0))</f>
        <v>6</v>
      </c>
      <c r="H90" s="6">
        <f>IF('[1]底稿-用途別'!K91=0,"",ROUNDUP('[1]底稿-用途別'!K91/1000,0))</f>
        <v>240</v>
      </c>
      <c r="I90" s="6">
        <f>IF('[1]底稿-用途別'!L91=0,"",ROUNDUP('[1]底稿-用途別'!L91/1000,0))</f>
        <v>51</v>
      </c>
      <c r="J90" s="6">
        <f>IF('[1]底稿-用途別'!M91=0,"",ROUNDUP('[1]底稿-用途別'!M91/1000,0))</f>
        <v>3</v>
      </c>
      <c r="K90" s="6">
        <f>IF('[1]底稿-用途別'!N91=0,"",ROUNDUP('[1]底稿-用途別'!N91/1000,0))</f>
        <v>5</v>
      </c>
      <c r="L90" s="6">
        <f>IF('[1]底稿-用途別'!O91=0,"",ROUNDUP('[1]底稿-用途別'!O91/1000,0))</f>
        <v>20</v>
      </c>
      <c r="M90" s="6">
        <f>IF('[1]底稿-用途別'!P91=0,"",ROUNDUP('[1]底稿-用途別'!P91/1000,0))</f>
        <v>18</v>
      </c>
      <c r="N90" s="6">
        <f>IF('[1]底稿-用途別'!Q91=0,"",ROUNDUP('[1]底稿-用途別'!Q91/1000,0))</f>
        <v>5</v>
      </c>
      <c r="O90" s="6" t="str">
        <f>IF('[1]底稿-用途別'!R91=0,"",ROUNDUP('[1]底稿-用途別'!R91/1000,0))</f>
        <v/>
      </c>
      <c r="P90" s="6">
        <f>IF('[1]底稿-用途別'!S91=0,"",ROUNDUP('[1]底稿-用途別'!S91/1000,0))</f>
        <v>1</v>
      </c>
      <c r="Q90" s="6" t="str">
        <f>IF('[1]底稿-用途別'!T91=0,"",ROUNDUP('[1]底稿-用途別'!T91/1000,0))</f>
        <v/>
      </c>
      <c r="R90" s="6">
        <f>IF('[1]底稿-用途別'!U91=0,"",ROUNDUP('[1]底稿-用途別'!U91/1000,0))</f>
        <v>165</v>
      </c>
      <c r="S90" s="6" t="str">
        <f>IF('[1]底稿-用途別'!V91=0,"",ROUNDUP('[1]底稿-用途別'!V91/1000,0))</f>
        <v/>
      </c>
      <c r="T90" s="6" t="str">
        <f>IF('[1]底稿-用途別'!W91=0,"",ROUNDUP('[1]底稿-用途別'!W91/1000,0))</f>
        <v/>
      </c>
      <c r="U90" s="6" t="str">
        <f>IF('[1]底稿-用途別'!X91=0,"",ROUNDUP('[1]底稿-用途別'!X91/1000,0))</f>
        <v/>
      </c>
      <c r="V90" s="6" t="str">
        <f>IF('[1]底稿-用途別'!Y91=0,"",ROUNDUP('[1]底稿-用途別'!Y91/1000,0))</f>
        <v/>
      </c>
      <c r="W90" s="6" t="str">
        <f>IF('[1]底稿-用途別'!Z91=0,"",ROUNDUP('[1]底稿-用途別'!Z91/1000,0))</f>
        <v/>
      </c>
      <c r="X90" s="6">
        <f>IF('[1]底稿-用途別'!AA91=0,"",ROUNDUP('[1]底稿-用途別'!AA91/1000,0))</f>
        <v>10</v>
      </c>
      <c r="Y90" s="6" t="str">
        <f>IF('[1]底稿-用途別'!AB91=0,"",ROUNDUP('[1]底稿-用途別'!AB91/1000,0))</f>
        <v/>
      </c>
      <c r="Z90" s="6">
        <f>IF('[1]底稿-用途別'!AC91=0,"",ROUNDUP('[1]底稿-用途別'!AC91/1000,0))</f>
        <v>80</v>
      </c>
      <c r="AA90" s="6">
        <f>IF('[1]底稿-用途別'!AD91=0,"",ROUNDUP('[1]底稿-用途別'!AD91/1000,0))</f>
        <v>10</v>
      </c>
      <c r="AB90" s="6">
        <f>IF('[1]底稿-用途別'!AE91=0,"",ROUNDUP('[1]底稿-用途別'!AE91/1000,0))</f>
        <v>3</v>
      </c>
      <c r="AC90" s="6">
        <f>IF('[1]底稿-用途別'!AF91=0,"",ROUNDUP('[1]底稿-用途別'!AF91/1000,0))</f>
        <v>102</v>
      </c>
      <c r="AD90" s="116">
        <f>IF('[1]底稿-用途別'!AG91=0,"",ROUNDUP('[1]底稿-用途別'!AG91/1000,0))</f>
        <v>59</v>
      </c>
      <c r="AE90" s="116">
        <f>IF('[1]底稿-用途別'!AH91=0,"",ROUNDUP('[1]底稿-用途別'!AH91/1000,0))</f>
        <v>4</v>
      </c>
      <c r="AF90" s="116">
        <f>IF('[1]底稿-用途別'!AI91=0,"",ROUNDUP('[1]底稿-用途別'!AI91/1000,0))</f>
        <v>150</v>
      </c>
      <c r="AG90" s="116">
        <f>IF('[1]底稿-用途別'!AJ91=0,"",ROUNDUP('[1]底稿-用途別'!AJ91/1000,0))</f>
        <v>22</v>
      </c>
      <c r="AH90" s="117">
        <f>IF('[1]底稿-用途別'!AK91=0,0,ROUNDUP('[1]底稿-用途別'!AK91/1000,0))</f>
        <v>0</v>
      </c>
      <c r="AI90" s="6">
        <f>IF('[1]底稿-用途別'!AL91=0,0,ROUNDUP('[1]底稿-用途別'!AL91/1000,0))</f>
        <v>0</v>
      </c>
      <c r="AJ90" s="6">
        <f>IF('[1]底稿-用途別'!AM91=0,0,ROUNDUP('[1]底稿-用途別'!AM91/1000,0))</f>
        <v>0</v>
      </c>
      <c r="AK90" s="6">
        <f>IF('[1]底稿-用途別'!AN91=0,0,ROUNDUP('[1]底稿-用途別'!AN91/1000,0))</f>
        <v>0</v>
      </c>
      <c r="AL90" s="128">
        <f t="shared" si="16"/>
        <v>25146</v>
      </c>
      <c r="AM90" s="6">
        <f t="shared" si="17"/>
        <v>600</v>
      </c>
      <c r="AN90" s="6">
        <f t="shared" si="18"/>
        <v>0</v>
      </c>
      <c r="AO90" s="116">
        <f t="shared" si="19"/>
        <v>25746</v>
      </c>
      <c r="AP90" s="129"/>
      <c r="AQ90" s="130">
        <f>VLOOKUP(A90,'[1]113年度各學校賸餘數'!$A$2:$L$171,12,0)</f>
        <v>600698</v>
      </c>
      <c r="AR90" s="118">
        <f t="shared" si="20"/>
        <v>25146000</v>
      </c>
      <c r="AS90" s="118">
        <f t="shared" si="21"/>
        <v>0</v>
      </c>
      <c r="AT90" s="118">
        <f t="shared" si="22"/>
        <v>25146000</v>
      </c>
    </row>
    <row r="91" spans="1:46" ht="18.399999999999999" customHeight="1" x14ac:dyDescent="0.25">
      <c r="A91" s="132" t="s">
        <v>591</v>
      </c>
      <c r="B91" s="132" t="s">
        <v>592</v>
      </c>
      <c r="C91" s="6">
        <f>IF('[1]底稿-用途別'!F92=0,"",ROUNDUP('[1]底稿-用途別'!F92/1000,0))</f>
        <v>20389</v>
      </c>
      <c r="D91" s="6" t="str">
        <f>IF('[1]底稿-用途別'!G92=0,"",ROUNDUP('[1]底稿-用途別'!G92/1000,0))</f>
        <v/>
      </c>
      <c r="E91" s="127">
        <f t="shared" si="15"/>
        <v>20389</v>
      </c>
      <c r="F91" s="56" t="str">
        <f>IF('[1]底稿-用途別'!I92=0,"",ROUNDUP('[1]底稿-用途別'!I92/1000,0))</f>
        <v/>
      </c>
      <c r="G91" s="6" t="str">
        <f>IF('[1]底稿-用途別'!J92=0,"",ROUNDUP('[1]底稿-用途別'!J92/1000,0))</f>
        <v/>
      </c>
      <c r="H91" s="6">
        <f>IF('[1]底稿-用途別'!K92=0,"",ROUNDUP('[1]底稿-用途別'!K92/1000,0))</f>
        <v>240</v>
      </c>
      <c r="I91" s="6">
        <f>IF('[1]底稿-用途別'!L92=0,"",ROUNDUP('[1]底稿-用途別'!L92/1000,0))</f>
        <v>51</v>
      </c>
      <c r="J91" s="6">
        <f>IF('[1]底稿-用途別'!M92=0,"",ROUNDUP('[1]底稿-用途別'!M92/1000,0))</f>
        <v>4</v>
      </c>
      <c r="K91" s="6">
        <f>IF('[1]底稿-用途別'!N92=0,"",ROUNDUP('[1]底稿-用途別'!N92/1000,0))</f>
        <v>8</v>
      </c>
      <c r="L91" s="6">
        <f>IF('[1]底稿-用途別'!O92=0,"",ROUNDUP('[1]底稿-用途別'!O92/1000,0))</f>
        <v>20</v>
      </c>
      <c r="M91" s="6">
        <f>IF('[1]底稿-用途別'!P92=0,"",ROUNDUP('[1]底稿-用途別'!P92/1000,0))</f>
        <v>18</v>
      </c>
      <c r="N91" s="6">
        <f>IF('[1]底稿-用途別'!Q92=0,"",ROUNDUP('[1]底稿-用途別'!Q92/1000,0))</f>
        <v>5</v>
      </c>
      <c r="O91" s="6" t="str">
        <f>IF('[1]底稿-用途別'!R92=0,"",ROUNDUP('[1]底稿-用途別'!R92/1000,0))</f>
        <v/>
      </c>
      <c r="P91" s="6">
        <f>IF('[1]底稿-用途別'!S92=0,"",ROUNDUP('[1]底稿-用途別'!S92/1000,0))</f>
        <v>2</v>
      </c>
      <c r="Q91" s="6" t="str">
        <f>IF('[1]底稿-用途別'!T92=0,"",ROUNDUP('[1]底稿-用途別'!T92/1000,0))</f>
        <v/>
      </c>
      <c r="R91" s="6">
        <f>IF('[1]底稿-用途別'!U92=0,"",ROUNDUP('[1]底稿-用途別'!U92/1000,0))</f>
        <v>165</v>
      </c>
      <c r="S91" s="6" t="str">
        <f>IF('[1]底稿-用途別'!V92=0,"",ROUNDUP('[1]底稿-用途別'!V92/1000,0))</f>
        <v/>
      </c>
      <c r="T91" s="6" t="str">
        <f>IF('[1]底稿-用途別'!W92=0,"",ROUNDUP('[1]底稿-用途別'!W92/1000,0))</f>
        <v/>
      </c>
      <c r="U91" s="6" t="str">
        <f>IF('[1]底稿-用途別'!X92=0,"",ROUNDUP('[1]底稿-用途別'!X92/1000,0))</f>
        <v/>
      </c>
      <c r="V91" s="6" t="str">
        <f>IF('[1]底稿-用途別'!Y92=0,"",ROUNDUP('[1]底稿-用途別'!Y92/1000,0))</f>
        <v/>
      </c>
      <c r="W91" s="6" t="str">
        <f>IF('[1]底稿-用途別'!Z92=0,"",ROUNDUP('[1]底稿-用途別'!Z92/1000,0))</f>
        <v/>
      </c>
      <c r="X91" s="6">
        <f>IF('[1]底稿-用途別'!AA92=0,"",ROUNDUP('[1]底稿-用途別'!AA92/1000,0))</f>
        <v>10</v>
      </c>
      <c r="Y91" s="6" t="str">
        <f>IF('[1]底稿-用途別'!AB92=0,"",ROUNDUP('[1]底稿-用途別'!AB92/1000,0))</f>
        <v/>
      </c>
      <c r="Z91" s="6">
        <f>IF('[1]底稿-用途別'!AC92=0,"",ROUNDUP('[1]底稿-用途別'!AC92/1000,0))</f>
        <v>80</v>
      </c>
      <c r="AA91" s="6">
        <f>IF('[1]底稿-用途別'!AD92=0,"",ROUNDUP('[1]底稿-用途別'!AD92/1000,0))</f>
        <v>10</v>
      </c>
      <c r="AB91" s="6">
        <f>IF('[1]底稿-用途別'!AE92=0,"",ROUNDUP('[1]底稿-用途別'!AE92/1000,0))</f>
        <v>3</v>
      </c>
      <c r="AC91" s="6">
        <f>IF('[1]底稿-用途別'!AF92=0,"",ROUNDUP('[1]底稿-用途別'!AF92/1000,0))</f>
        <v>102</v>
      </c>
      <c r="AD91" s="116">
        <f>IF('[1]底稿-用途別'!AG92=0,"",ROUNDUP('[1]底稿-用途別'!AG92/1000,0))</f>
        <v>59</v>
      </c>
      <c r="AE91" s="116">
        <f>IF('[1]底稿-用途別'!AH92=0,"",ROUNDUP('[1]底稿-用途別'!AH92/1000,0))</f>
        <v>4</v>
      </c>
      <c r="AF91" s="116">
        <f>IF('[1]底稿-用途別'!AI92=0,"",ROUNDUP('[1]底稿-用途別'!AI92/1000,0))</f>
        <v>150</v>
      </c>
      <c r="AG91" s="116">
        <f>IF('[1]底稿-用途別'!AJ92=0,"",ROUNDUP('[1]底稿-用途別'!AJ92/1000,0))</f>
        <v>91</v>
      </c>
      <c r="AH91" s="117">
        <f>IF('[1]底稿-用途別'!AK92=0,0,ROUNDUP('[1]底稿-用途別'!AK92/1000,0))</f>
        <v>2</v>
      </c>
      <c r="AI91" s="6">
        <f>IF('[1]底稿-用途別'!AL92=0,0,ROUNDUP('[1]底稿-用途別'!AL92/1000,0))</f>
        <v>0</v>
      </c>
      <c r="AJ91" s="6">
        <f>IF('[1]底稿-用途別'!AM92=0,0,ROUNDUP('[1]底稿-用途別'!AM92/1000,0))</f>
        <v>0</v>
      </c>
      <c r="AK91" s="6">
        <f>IF('[1]底稿-用途別'!AN92=0,0,ROUNDUP('[1]底稿-用途別'!AN92/1000,0))</f>
        <v>0</v>
      </c>
      <c r="AL91" s="128">
        <f t="shared" si="16"/>
        <v>21413</v>
      </c>
      <c r="AM91" s="6">
        <f t="shared" si="17"/>
        <v>1107</v>
      </c>
      <c r="AN91" s="6">
        <f t="shared" si="18"/>
        <v>0</v>
      </c>
      <c r="AO91" s="116">
        <f t="shared" si="19"/>
        <v>22520</v>
      </c>
      <c r="AP91" s="129"/>
      <c r="AQ91" s="130">
        <f>VLOOKUP(A91,'[1]113年度各學校賸餘數'!$A$2:$L$171,12,0)</f>
        <v>1107988</v>
      </c>
      <c r="AR91" s="118">
        <f t="shared" si="20"/>
        <v>21413000</v>
      </c>
      <c r="AS91" s="118">
        <f t="shared" si="21"/>
        <v>2000</v>
      </c>
      <c r="AT91" s="118">
        <f t="shared" si="22"/>
        <v>21411000</v>
      </c>
    </row>
    <row r="92" spans="1:46" ht="18.399999999999999" customHeight="1" x14ac:dyDescent="0.25">
      <c r="A92" s="132" t="s">
        <v>593</v>
      </c>
      <c r="B92" s="132" t="s">
        <v>594</v>
      </c>
      <c r="C92" s="6">
        <f>IF('[1]底稿-用途別'!F93=0,"",ROUNDUP('[1]底稿-用途別'!F93/1000,0))</f>
        <v>25287</v>
      </c>
      <c r="D92" s="6" t="str">
        <f>IF('[1]底稿-用途別'!G93=0,"",ROUNDUP('[1]底稿-用途別'!G93/1000,0))</f>
        <v/>
      </c>
      <c r="E92" s="127">
        <f t="shared" si="15"/>
        <v>25287</v>
      </c>
      <c r="F92" s="56" t="str">
        <f>IF('[1]底稿-用途別'!I93=0,"",ROUNDUP('[1]底稿-用途別'!I93/1000,0))</f>
        <v/>
      </c>
      <c r="G92" s="6" t="str">
        <f>IF('[1]底稿-用途別'!J93=0,"",ROUNDUP('[1]底稿-用途別'!J93/1000,0))</f>
        <v/>
      </c>
      <c r="H92" s="6">
        <f>IF('[1]底稿-用途別'!K93=0,"",ROUNDUP('[1]底稿-用途別'!K93/1000,0))</f>
        <v>240</v>
      </c>
      <c r="I92" s="6">
        <f>IF('[1]底稿-用途別'!L93=0,"",ROUNDUP('[1]底稿-用途別'!L93/1000,0))</f>
        <v>51</v>
      </c>
      <c r="J92" s="6">
        <f>IF('[1]底稿-用途別'!M93=0,"",ROUNDUP('[1]底稿-用途別'!M93/1000,0))</f>
        <v>9</v>
      </c>
      <c r="K92" s="6">
        <f>IF('[1]底稿-用途別'!N93=0,"",ROUNDUP('[1]底稿-用途別'!N93/1000,0))</f>
        <v>18</v>
      </c>
      <c r="L92" s="6">
        <f>IF('[1]底稿-用途別'!O93=0,"",ROUNDUP('[1]底稿-用途別'!O93/1000,0))</f>
        <v>20</v>
      </c>
      <c r="M92" s="6">
        <f>IF('[1]底稿-用途別'!P93=0,"",ROUNDUP('[1]底稿-用途別'!P93/1000,0))</f>
        <v>18</v>
      </c>
      <c r="N92" s="6">
        <f>IF('[1]底稿-用途別'!Q93=0,"",ROUNDUP('[1]底稿-用途別'!Q93/1000,0))</f>
        <v>5</v>
      </c>
      <c r="O92" s="6" t="str">
        <f>IF('[1]底稿-用途別'!R93=0,"",ROUNDUP('[1]底稿-用途別'!R93/1000,0))</f>
        <v/>
      </c>
      <c r="P92" s="6">
        <f>IF('[1]底稿-用途別'!S93=0,"",ROUNDUP('[1]底稿-用途別'!S93/1000,0))</f>
        <v>3</v>
      </c>
      <c r="Q92" s="6" t="str">
        <f>IF('[1]底稿-用途別'!T93=0,"",ROUNDUP('[1]底稿-用途別'!T93/1000,0))</f>
        <v/>
      </c>
      <c r="R92" s="6">
        <f>IF('[1]底稿-用途別'!U93=0,"",ROUNDUP('[1]底稿-用途別'!U93/1000,0))</f>
        <v>165</v>
      </c>
      <c r="S92" s="6" t="str">
        <f>IF('[1]底稿-用途別'!V93=0,"",ROUNDUP('[1]底稿-用途別'!V93/1000,0))</f>
        <v/>
      </c>
      <c r="T92" s="6" t="str">
        <f>IF('[1]底稿-用途別'!W93=0,"",ROUNDUP('[1]底稿-用途別'!W93/1000,0))</f>
        <v/>
      </c>
      <c r="U92" s="6">
        <f>IF('[1]底稿-用途別'!X93=0,"",ROUNDUP('[1]底稿-用途別'!X93/1000,0))</f>
        <v>2</v>
      </c>
      <c r="V92" s="6" t="str">
        <f>IF('[1]底稿-用途別'!Y93=0,"",ROUNDUP('[1]底稿-用途別'!Y93/1000,0))</f>
        <v/>
      </c>
      <c r="W92" s="6" t="str">
        <f>IF('[1]底稿-用途別'!Z93=0,"",ROUNDUP('[1]底稿-用途別'!Z93/1000,0))</f>
        <v/>
      </c>
      <c r="X92" s="6">
        <f>IF('[1]底稿-用途別'!AA93=0,"",ROUNDUP('[1]底稿-用途別'!AA93/1000,0))</f>
        <v>10</v>
      </c>
      <c r="Y92" s="6" t="str">
        <f>IF('[1]底稿-用途別'!AB93=0,"",ROUNDUP('[1]底稿-用途別'!AB93/1000,0))</f>
        <v/>
      </c>
      <c r="Z92" s="6">
        <f>IF('[1]底稿-用途別'!AC93=0,"",ROUNDUP('[1]底稿-用途別'!AC93/1000,0))</f>
        <v>80</v>
      </c>
      <c r="AA92" s="6">
        <f>IF('[1]底稿-用途別'!AD93=0,"",ROUNDUP('[1]底稿-用途別'!AD93/1000,0))</f>
        <v>10</v>
      </c>
      <c r="AB92" s="6">
        <f>IF('[1]底稿-用途別'!AE93=0,"",ROUNDUP('[1]底稿-用途別'!AE93/1000,0))</f>
        <v>3</v>
      </c>
      <c r="AC92" s="6">
        <f>IF('[1]底稿-用途別'!AF93=0,"",ROUNDUP('[1]底稿-用途別'!AF93/1000,0))</f>
        <v>102</v>
      </c>
      <c r="AD92" s="116">
        <f>IF('[1]底稿-用途別'!AG93=0,"",ROUNDUP('[1]底稿-用途別'!AG93/1000,0))</f>
        <v>89</v>
      </c>
      <c r="AE92" s="116">
        <f>IF('[1]底稿-用途別'!AH93=0,"",ROUNDUP('[1]底稿-用途別'!AH93/1000,0))</f>
        <v>8</v>
      </c>
      <c r="AF92" s="116">
        <f>IF('[1]底稿-用途別'!AI93=0,"",ROUNDUP('[1]底稿-用途別'!AI93/1000,0))</f>
        <v>150</v>
      </c>
      <c r="AG92" s="116">
        <f>IF('[1]底稿-用途別'!AJ93=0,"",ROUNDUP('[1]底稿-用途別'!AJ93/1000,0))</f>
        <v>26</v>
      </c>
      <c r="AH92" s="117">
        <f>IF('[1]底稿-用途別'!AK93=0,0,ROUNDUP('[1]底稿-用途別'!AK93/1000,0))</f>
        <v>0</v>
      </c>
      <c r="AI92" s="6">
        <f>IF('[1]底稿-用途別'!AL93=0,0,ROUNDUP('[1]底稿-用途別'!AL93/1000,0))</f>
        <v>0</v>
      </c>
      <c r="AJ92" s="6">
        <f>IF('[1]底稿-用途別'!AM93=0,0,ROUNDUP('[1]底稿-用途別'!AM93/1000,0))</f>
        <v>0</v>
      </c>
      <c r="AK92" s="6">
        <f>IF('[1]底稿-用途別'!AN93=0,0,ROUNDUP('[1]底稿-用途別'!AN93/1000,0))</f>
        <v>0</v>
      </c>
      <c r="AL92" s="128">
        <f t="shared" si="16"/>
        <v>26296</v>
      </c>
      <c r="AM92" s="6">
        <f t="shared" si="17"/>
        <v>7</v>
      </c>
      <c r="AN92" s="6">
        <f t="shared" si="18"/>
        <v>0</v>
      </c>
      <c r="AO92" s="116">
        <f t="shared" si="19"/>
        <v>26303</v>
      </c>
      <c r="AP92" s="129"/>
      <c r="AQ92" s="130">
        <f>VLOOKUP(A92,'[1]113年度各學校賸餘數'!$A$2:$L$171,12,0)</f>
        <v>7809</v>
      </c>
      <c r="AR92" s="118">
        <f t="shared" si="20"/>
        <v>26296000</v>
      </c>
      <c r="AS92" s="118">
        <f t="shared" si="21"/>
        <v>0</v>
      </c>
      <c r="AT92" s="118">
        <f t="shared" si="22"/>
        <v>26296000</v>
      </c>
    </row>
    <row r="93" spans="1:46" ht="18.399999999999999" customHeight="1" x14ac:dyDescent="0.25">
      <c r="A93" s="132" t="s">
        <v>595</v>
      </c>
      <c r="B93" s="76" t="s">
        <v>596</v>
      </c>
      <c r="C93" s="6">
        <f>IF('[1]底稿-用途別'!F94=0,"",ROUNDUP('[1]底稿-用途別'!F94/1000,0))</f>
        <v>20492</v>
      </c>
      <c r="D93" s="6" t="str">
        <f>IF('[1]底稿-用途別'!G94=0,"",ROUNDUP('[1]底稿-用途別'!G94/1000,0))</f>
        <v/>
      </c>
      <c r="E93" s="127">
        <f t="shared" si="15"/>
        <v>20492</v>
      </c>
      <c r="F93" s="56" t="str">
        <f>IF('[1]底稿-用途別'!I94=0,"",ROUNDUP('[1]底稿-用途別'!I94/1000,0))</f>
        <v/>
      </c>
      <c r="G93" s="6">
        <f>IF('[1]底稿-用途別'!J94=0,"",ROUNDUP('[1]底稿-用途別'!J94/1000,0))</f>
        <v>6</v>
      </c>
      <c r="H93" s="6">
        <f>IF('[1]底稿-用途別'!K94=0,"",ROUNDUP('[1]底稿-用途別'!K94/1000,0))</f>
        <v>240</v>
      </c>
      <c r="I93" s="6">
        <f>IF('[1]底稿-用途別'!L94=0,"",ROUNDUP('[1]底稿-用途別'!L94/1000,0))</f>
        <v>58</v>
      </c>
      <c r="J93" s="6">
        <f>IF('[1]底稿-用途別'!M94=0,"",ROUNDUP('[1]底稿-用途別'!M94/1000,0))</f>
        <v>4</v>
      </c>
      <c r="K93" s="6">
        <f>IF('[1]底稿-用途別'!N94=0,"",ROUNDUP('[1]底稿-用途別'!N94/1000,0))</f>
        <v>7</v>
      </c>
      <c r="L93" s="6">
        <f>IF('[1]底稿-用途別'!O94=0,"",ROUNDUP('[1]底稿-用途別'!O94/1000,0))</f>
        <v>21</v>
      </c>
      <c r="M93" s="6">
        <f>IF('[1]底稿-用途別'!P94=0,"",ROUNDUP('[1]底稿-用途別'!P94/1000,0))</f>
        <v>19</v>
      </c>
      <c r="N93" s="6">
        <f>IF('[1]底稿-用途別'!Q94=0,"",ROUNDUP('[1]底稿-用途別'!Q94/1000,0))</f>
        <v>5</v>
      </c>
      <c r="O93" s="6" t="str">
        <f>IF('[1]底稿-用途別'!R94=0,"",ROUNDUP('[1]底稿-用途別'!R94/1000,0))</f>
        <v/>
      </c>
      <c r="P93" s="6">
        <f>IF('[1]底稿-用途別'!S94=0,"",ROUNDUP('[1]底稿-用途別'!S94/1000,0))</f>
        <v>2</v>
      </c>
      <c r="Q93" s="6" t="str">
        <f>IF('[1]底稿-用途別'!T94=0,"",ROUNDUP('[1]底稿-用途別'!T94/1000,0))</f>
        <v/>
      </c>
      <c r="R93" s="6">
        <f>IF('[1]底稿-用途別'!U94=0,"",ROUNDUP('[1]底稿-用途別'!U94/1000,0))</f>
        <v>165</v>
      </c>
      <c r="S93" s="6" t="str">
        <f>IF('[1]底稿-用途別'!V94=0,"",ROUNDUP('[1]底稿-用途別'!V94/1000,0))</f>
        <v/>
      </c>
      <c r="T93" s="6" t="str">
        <f>IF('[1]底稿-用途別'!W94=0,"",ROUNDUP('[1]底稿-用途別'!W94/1000,0))</f>
        <v/>
      </c>
      <c r="U93" s="6">
        <f>IF('[1]底稿-用途別'!X94=0,"",ROUNDUP('[1]底稿-用途別'!X94/1000,0))</f>
        <v>2</v>
      </c>
      <c r="V93" s="6" t="str">
        <f>IF('[1]底稿-用途別'!Y94=0,"",ROUNDUP('[1]底稿-用途別'!Y94/1000,0))</f>
        <v/>
      </c>
      <c r="W93" s="6" t="str">
        <f>IF('[1]底稿-用途別'!Z94=0,"",ROUNDUP('[1]底稿-用途別'!Z94/1000,0))</f>
        <v/>
      </c>
      <c r="X93" s="6">
        <f>IF('[1]底稿-用途別'!AA94=0,"",ROUNDUP('[1]底稿-用途別'!AA94/1000,0))</f>
        <v>10</v>
      </c>
      <c r="Y93" s="6" t="str">
        <f>IF('[1]底稿-用途別'!AB94=0,"",ROUNDUP('[1]底稿-用途別'!AB94/1000,0))</f>
        <v/>
      </c>
      <c r="Z93" s="6">
        <f>IF('[1]底稿-用途別'!AC94=0,"",ROUNDUP('[1]底稿-用途別'!AC94/1000,0))</f>
        <v>80</v>
      </c>
      <c r="AA93" s="6">
        <f>IF('[1]底稿-用途別'!AD94=0,"",ROUNDUP('[1]底稿-用途別'!AD94/1000,0))</f>
        <v>10</v>
      </c>
      <c r="AB93" s="6">
        <f>IF('[1]底稿-用途別'!AE94=0,"",ROUNDUP('[1]底稿-用途別'!AE94/1000,0))</f>
        <v>3</v>
      </c>
      <c r="AC93" s="6">
        <f>IF('[1]底稿-用途別'!AF94=0,"",ROUNDUP('[1]底稿-用途別'!AF94/1000,0))</f>
        <v>102</v>
      </c>
      <c r="AD93" s="116">
        <f>IF('[1]底稿-用途別'!AG94=0,"",ROUNDUP('[1]底稿-用途別'!AG94/1000,0))</f>
        <v>59</v>
      </c>
      <c r="AE93" s="116">
        <f>IF('[1]底稿-用途別'!AH94=0,"",ROUNDUP('[1]底稿-用途別'!AH94/1000,0))</f>
        <v>4</v>
      </c>
      <c r="AF93" s="116">
        <f>IF('[1]底稿-用途別'!AI94=0,"",ROUNDUP('[1]底稿-用途別'!AI94/1000,0))</f>
        <v>150</v>
      </c>
      <c r="AG93" s="116">
        <f>IF('[1]底稿-用途別'!AJ94=0,"",ROUNDUP('[1]底稿-用途別'!AJ94/1000,0))</f>
        <v>17</v>
      </c>
      <c r="AH93" s="117">
        <f>IF('[1]底稿-用途別'!AK94=0,0,ROUNDUP('[1]底稿-用途別'!AK94/1000,0))</f>
        <v>0</v>
      </c>
      <c r="AI93" s="6">
        <f>IF('[1]底稿-用途別'!AL94=0,0,ROUNDUP('[1]底稿-用途別'!AL94/1000,0))</f>
        <v>0</v>
      </c>
      <c r="AJ93" s="6">
        <f>IF('[1]底稿-用途別'!AM94=0,0,ROUNDUP('[1]底稿-用途別'!AM94/1000,0))</f>
        <v>0</v>
      </c>
      <c r="AK93" s="6">
        <f>IF('[1]底稿-用途別'!AN94=0,0,ROUNDUP('[1]底稿-用途別'!AN94/1000,0))</f>
        <v>0</v>
      </c>
      <c r="AL93" s="128">
        <f t="shared" si="16"/>
        <v>21456</v>
      </c>
      <c r="AM93" s="6">
        <f t="shared" si="17"/>
        <v>45</v>
      </c>
      <c r="AN93" s="6">
        <f t="shared" si="18"/>
        <v>0</v>
      </c>
      <c r="AO93" s="116">
        <f t="shared" si="19"/>
        <v>21501</v>
      </c>
      <c r="AP93" s="129"/>
      <c r="AQ93" s="130">
        <f>VLOOKUP(A93,'[1]113年度各學校賸餘數'!$A$2:$L$171,12,0)</f>
        <v>45753</v>
      </c>
      <c r="AR93" s="118">
        <f t="shared" si="20"/>
        <v>21456000</v>
      </c>
      <c r="AS93" s="118">
        <f t="shared" si="21"/>
        <v>0</v>
      </c>
      <c r="AT93" s="118">
        <f t="shared" si="22"/>
        <v>21456000</v>
      </c>
    </row>
    <row r="94" spans="1:46" ht="17.25" customHeight="1" x14ac:dyDescent="0.25">
      <c r="A94" s="132" t="s">
        <v>597</v>
      </c>
      <c r="B94" s="132" t="s">
        <v>598</v>
      </c>
      <c r="C94" s="6">
        <f>IF('[1]底稿-用途別'!F95=0,"",ROUNDUP('[1]底稿-用途別'!F95/1000,0))</f>
        <v>22419</v>
      </c>
      <c r="D94" s="6" t="str">
        <f>IF('[1]底稿-用途別'!G95=0,"",ROUNDUP('[1]底稿-用途別'!G95/1000,0))</f>
        <v/>
      </c>
      <c r="E94" s="127">
        <f t="shared" si="15"/>
        <v>22419</v>
      </c>
      <c r="F94" s="56" t="str">
        <f>IF('[1]底稿-用途別'!I95=0,"",ROUNDUP('[1]底稿-用途別'!I95/1000,0))</f>
        <v/>
      </c>
      <c r="G94" s="6">
        <f>IF('[1]底稿-用途別'!J95=0,"",ROUNDUP('[1]底稿-用途別'!J95/1000,0))</f>
        <v>6</v>
      </c>
      <c r="H94" s="6">
        <f>IF('[1]底稿-用途別'!K95=0,"",ROUNDUP('[1]底稿-用途別'!K95/1000,0))</f>
        <v>240</v>
      </c>
      <c r="I94" s="6">
        <f>IF('[1]底稿-用途別'!L95=0,"",ROUNDUP('[1]底稿-用途別'!L95/1000,0))</f>
        <v>51</v>
      </c>
      <c r="J94" s="6">
        <f>IF('[1]底稿-用途別'!M95=0,"",ROUNDUP('[1]底稿-用途別'!M95/1000,0))</f>
        <v>4</v>
      </c>
      <c r="K94" s="6">
        <f>IF('[1]底稿-用途別'!N95=0,"",ROUNDUP('[1]底稿-用途別'!N95/1000,0))</f>
        <v>7</v>
      </c>
      <c r="L94" s="6">
        <f>IF('[1]底稿-用途別'!O95=0,"",ROUNDUP('[1]底稿-用途別'!O95/1000,0))</f>
        <v>20</v>
      </c>
      <c r="M94" s="6">
        <f>IF('[1]底稿-用途別'!P95=0,"",ROUNDUP('[1]底稿-用途別'!P95/1000,0))</f>
        <v>18</v>
      </c>
      <c r="N94" s="6">
        <f>IF('[1]底稿-用途別'!Q95=0,"",ROUNDUP('[1]底稿-用途別'!Q95/1000,0))</f>
        <v>5</v>
      </c>
      <c r="O94" s="6" t="str">
        <f>IF('[1]底稿-用途別'!R95=0,"",ROUNDUP('[1]底稿-用途別'!R95/1000,0))</f>
        <v/>
      </c>
      <c r="P94" s="6">
        <f>IF('[1]底稿-用途別'!S95=0,"",ROUNDUP('[1]底稿-用途別'!S95/1000,0))</f>
        <v>1</v>
      </c>
      <c r="Q94" s="6" t="str">
        <f>IF('[1]底稿-用途別'!T95=0,"",ROUNDUP('[1]底稿-用途別'!T95/1000,0))</f>
        <v/>
      </c>
      <c r="R94" s="6">
        <f>IF('[1]底稿-用途別'!U95=0,"",ROUNDUP('[1]底稿-用途別'!U95/1000,0))</f>
        <v>165</v>
      </c>
      <c r="S94" s="6" t="str">
        <f>IF('[1]底稿-用途別'!V95=0,"",ROUNDUP('[1]底稿-用途別'!V95/1000,0))</f>
        <v/>
      </c>
      <c r="T94" s="6" t="str">
        <f>IF('[1]底稿-用途別'!W95=0,"",ROUNDUP('[1]底稿-用途別'!W95/1000,0))</f>
        <v/>
      </c>
      <c r="U94" s="6">
        <f>IF('[1]底稿-用途別'!X95=0,"",ROUNDUP('[1]底稿-用途別'!X95/1000,0))</f>
        <v>1</v>
      </c>
      <c r="V94" s="6" t="str">
        <f>IF('[1]底稿-用途別'!Y95=0,"",ROUNDUP('[1]底稿-用途別'!Y95/1000,0))</f>
        <v/>
      </c>
      <c r="W94" s="6" t="str">
        <f>IF('[1]底稿-用途別'!Z95=0,"",ROUNDUP('[1]底稿-用途別'!Z95/1000,0))</f>
        <v/>
      </c>
      <c r="X94" s="6">
        <f>IF('[1]底稿-用途別'!AA95=0,"",ROUNDUP('[1]底稿-用途別'!AA95/1000,0))</f>
        <v>10</v>
      </c>
      <c r="Y94" s="6" t="str">
        <f>IF('[1]底稿-用途別'!AB95=0,"",ROUNDUP('[1]底稿-用途別'!AB95/1000,0))</f>
        <v/>
      </c>
      <c r="Z94" s="6">
        <f>IF('[1]底稿-用途別'!AC95=0,"",ROUNDUP('[1]底稿-用途別'!AC95/1000,0))</f>
        <v>80</v>
      </c>
      <c r="AA94" s="6">
        <f>IF('[1]底稿-用途別'!AD95=0,"",ROUNDUP('[1]底稿-用途別'!AD95/1000,0))</f>
        <v>10</v>
      </c>
      <c r="AB94" s="6">
        <f>IF('[1]底稿-用途別'!AE95=0,"",ROUNDUP('[1]底稿-用途別'!AE95/1000,0))</f>
        <v>3</v>
      </c>
      <c r="AC94" s="6">
        <f>IF('[1]底稿-用途別'!AF95=0,"",ROUNDUP('[1]底稿-用途別'!AF95/1000,0))</f>
        <v>102</v>
      </c>
      <c r="AD94" s="116">
        <f>IF('[1]底稿-用途別'!AG95=0,"",ROUNDUP('[1]底稿-用途別'!AG95/1000,0))</f>
        <v>59</v>
      </c>
      <c r="AE94" s="116">
        <f>IF('[1]底稿-用途別'!AH95=0,"",ROUNDUP('[1]底稿-用途別'!AH95/1000,0))</f>
        <v>7</v>
      </c>
      <c r="AF94" s="116">
        <f>IF('[1]底稿-用途別'!AI95=0,"",ROUNDUP('[1]底稿-用途別'!AI95/1000,0))</f>
        <v>150</v>
      </c>
      <c r="AG94" s="116">
        <f>IF('[1]底稿-用途別'!AJ95=0,"",ROUNDUP('[1]底稿-用途別'!AJ95/1000,0))</f>
        <v>25</v>
      </c>
      <c r="AH94" s="117">
        <f>IF('[1]底稿-用途別'!AK95=0,0,ROUNDUP('[1]底稿-用途別'!AK95/1000,0))</f>
        <v>0</v>
      </c>
      <c r="AI94" s="6">
        <f>IF('[1]底稿-用途別'!AL95=0,0,ROUNDUP('[1]底稿-用途別'!AL95/1000,0))</f>
        <v>0</v>
      </c>
      <c r="AJ94" s="6">
        <f>IF('[1]底稿-用途別'!AM95=0,0,ROUNDUP('[1]底稿-用途別'!AM95/1000,0))</f>
        <v>0</v>
      </c>
      <c r="AK94" s="6">
        <f>IF('[1]底稿-用途別'!AN95=0,0,ROUNDUP('[1]底稿-用途別'!AN95/1000,0))</f>
        <v>0</v>
      </c>
      <c r="AL94" s="128">
        <f t="shared" si="16"/>
        <v>23383</v>
      </c>
      <c r="AM94" s="6">
        <f t="shared" si="17"/>
        <v>55</v>
      </c>
      <c r="AN94" s="6">
        <f t="shared" si="18"/>
        <v>0</v>
      </c>
      <c r="AO94" s="116">
        <f t="shared" si="19"/>
        <v>23438</v>
      </c>
      <c r="AP94" s="129"/>
      <c r="AQ94" s="130">
        <f>VLOOKUP(A94,'[1]113年度各學校賸餘數'!$A$2:$L$171,12,0)</f>
        <v>55978</v>
      </c>
      <c r="AR94" s="118">
        <f t="shared" si="20"/>
        <v>23383000</v>
      </c>
      <c r="AS94" s="118">
        <f t="shared" si="21"/>
        <v>0</v>
      </c>
      <c r="AT94" s="118">
        <f t="shared" si="22"/>
        <v>23383000</v>
      </c>
    </row>
    <row r="95" spans="1:46" ht="18.399999999999999" customHeight="1" x14ac:dyDescent="0.25">
      <c r="A95" s="132" t="s">
        <v>599</v>
      </c>
      <c r="B95" s="133" t="s">
        <v>600</v>
      </c>
      <c r="C95" s="6">
        <f>IF('[1]底稿-用途別'!F96=0,"",ROUNDUP('[1]底稿-用途別'!F96/1000,0))</f>
        <v>61908</v>
      </c>
      <c r="D95" s="6">
        <f>IF('[1]底稿-用途別'!G96=0,"",ROUNDUP('[1]底稿-用途別'!G96/1000,0))</f>
        <v>707</v>
      </c>
      <c r="E95" s="127">
        <f t="shared" si="15"/>
        <v>62615</v>
      </c>
      <c r="F95" s="56" t="str">
        <f>IF('[1]底稿-用途別'!I96=0,"",ROUNDUP('[1]底稿-用途別'!I96/1000,0))</f>
        <v/>
      </c>
      <c r="G95" s="6">
        <f>IF('[1]底稿-用途別'!J96=0,"",ROUNDUP('[1]底稿-用途別'!J96/1000,0))</f>
        <v>36</v>
      </c>
      <c r="H95" s="6">
        <f>IF('[1]底稿-用途別'!K96=0,"",ROUNDUP('[1]底稿-用途別'!K96/1000,0))</f>
        <v>240</v>
      </c>
      <c r="I95" s="6">
        <f>IF('[1]底稿-用途別'!L96=0,"",ROUNDUP('[1]底稿-用途別'!L96/1000,0))</f>
        <v>173</v>
      </c>
      <c r="J95" s="6">
        <f>IF('[1]底稿-用途別'!M96=0,"",ROUNDUP('[1]底稿-用途別'!M96/1000,0))</f>
        <v>35</v>
      </c>
      <c r="K95" s="6">
        <f>IF('[1]底稿-用途別'!N96=0,"",ROUNDUP('[1]底稿-用途別'!N96/1000,0))</f>
        <v>69</v>
      </c>
      <c r="L95" s="6">
        <f>IF('[1]底稿-用途別'!O96=0,"",ROUNDUP('[1]底稿-用途別'!O96/1000,0))</f>
        <v>37</v>
      </c>
      <c r="M95" s="6">
        <f>IF('[1]底稿-用途別'!P96=0,"",ROUNDUP('[1]底稿-用途別'!P96/1000,0))</f>
        <v>25</v>
      </c>
      <c r="N95" s="6">
        <f>IF('[1]底稿-用途別'!Q96=0,"",ROUNDUP('[1]底稿-用途別'!Q96/1000,0))</f>
        <v>5</v>
      </c>
      <c r="O95" s="6" t="str">
        <f>IF('[1]底稿-用途別'!R96=0,"",ROUNDUP('[1]底稿-用途別'!R96/1000,0))</f>
        <v/>
      </c>
      <c r="P95" s="6">
        <f>IF('[1]底稿-用途別'!S96=0,"",ROUNDUP('[1]底稿-用途別'!S96/1000,0))</f>
        <v>11</v>
      </c>
      <c r="Q95" s="6" t="str">
        <f>IF('[1]底稿-用途別'!T96=0,"",ROUNDUP('[1]底稿-用途別'!T96/1000,0))</f>
        <v/>
      </c>
      <c r="R95" s="6">
        <f>IF('[1]底稿-用途別'!U96=0,"",ROUNDUP('[1]底稿-用途別'!U96/1000,0))</f>
        <v>165</v>
      </c>
      <c r="S95" s="6">
        <f>IF('[1]底稿-用途別'!V96=0,"",ROUNDUP('[1]底稿-用途別'!V96/1000,0))</f>
        <v>35</v>
      </c>
      <c r="T95" s="6" t="str">
        <f>IF('[1]底稿-用途別'!W96=0,"",ROUNDUP('[1]底稿-用途別'!W96/1000,0))</f>
        <v/>
      </c>
      <c r="U95" s="6">
        <f>IF('[1]底稿-用途別'!X96=0,"",ROUNDUP('[1]底稿-用途別'!X96/1000,0))</f>
        <v>7</v>
      </c>
      <c r="V95" s="6" t="str">
        <f>IF('[1]底稿-用途別'!Y96=0,"",ROUNDUP('[1]底稿-用途別'!Y96/1000,0))</f>
        <v/>
      </c>
      <c r="W95" s="6">
        <f>IF('[1]底稿-用途別'!Z96=0,"",ROUNDUP('[1]底稿-用途別'!Z96/1000,0))</f>
        <v>612</v>
      </c>
      <c r="X95" s="6">
        <f>IF('[1]底稿-用途別'!AA96=0,"",ROUNDUP('[1]底稿-用途別'!AA96/1000,0))</f>
        <v>10</v>
      </c>
      <c r="Y95" s="6" t="str">
        <f>IF('[1]底稿-用途別'!AB96=0,"",ROUNDUP('[1]底稿-用途別'!AB96/1000,0))</f>
        <v/>
      </c>
      <c r="Z95" s="6">
        <f>IF('[1]底稿-用途別'!AC96=0,"",ROUNDUP('[1]底稿-用途別'!AC96/1000,0))</f>
        <v>120</v>
      </c>
      <c r="AA95" s="6">
        <f>IF('[1]底稿-用途別'!AD96=0,"",ROUNDUP('[1]底稿-用途別'!AD96/1000,0))</f>
        <v>10</v>
      </c>
      <c r="AB95" s="6">
        <f>IF('[1]底稿-用途別'!AE96=0,"",ROUNDUP('[1]底稿-用途別'!AE96/1000,0))</f>
        <v>3</v>
      </c>
      <c r="AC95" s="6">
        <f>IF('[1]底稿-用途別'!AF96=0,"",ROUNDUP('[1]底稿-用途別'!AF96/1000,0))</f>
        <v>289</v>
      </c>
      <c r="AD95" s="116">
        <f>IF('[1]底稿-用途別'!AG96=0,"",ROUNDUP('[1]底稿-用途別'!AG96/1000,0))</f>
        <v>245</v>
      </c>
      <c r="AE95" s="116">
        <f>IF('[1]底稿-用途別'!AH96=0,"",ROUNDUP('[1]底稿-用途別'!AH96/1000,0))</f>
        <v>8</v>
      </c>
      <c r="AF95" s="116">
        <f>IF('[1]底稿-用途別'!AI96=0,"",ROUNDUP('[1]底稿-用途別'!AI96/1000,0))</f>
        <v>525</v>
      </c>
      <c r="AG95" s="116">
        <f>IF('[1]底稿-用途別'!AJ96=0,"",ROUNDUP('[1]底稿-用途別'!AJ96/1000,0))</f>
        <v>318</v>
      </c>
      <c r="AH95" s="117">
        <f>IF('[1]底稿-用途別'!AK96=0,0,ROUNDUP('[1]底稿-用途別'!AK96/1000,0))</f>
        <v>0</v>
      </c>
      <c r="AI95" s="6">
        <f>IF('[1]底稿-用途別'!AL96=0,0,ROUNDUP('[1]底稿-用途別'!AL96/1000,0))</f>
        <v>0</v>
      </c>
      <c r="AJ95" s="6">
        <f>IF('[1]底稿-用途別'!AM96=0,0,ROUNDUP('[1]底稿-用途別'!AM96/1000,0))</f>
        <v>0</v>
      </c>
      <c r="AK95" s="6">
        <f>IF('[1]底稿-用途別'!AN96=0,0,ROUNDUP('[1]底稿-用途別'!AN96/1000,0))</f>
        <v>0</v>
      </c>
      <c r="AL95" s="128">
        <f t="shared" si="16"/>
        <v>65593</v>
      </c>
      <c r="AM95" s="6">
        <f t="shared" si="17"/>
        <v>249</v>
      </c>
      <c r="AN95" s="6">
        <f t="shared" si="18"/>
        <v>0</v>
      </c>
      <c r="AO95" s="116">
        <f t="shared" si="19"/>
        <v>65842</v>
      </c>
      <c r="AP95" s="129"/>
      <c r="AQ95" s="130">
        <f>VLOOKUP(A95,'[1]113年度各學校賸餘數'!$A$2:$L$171,12,0)</f>
        <v>249150</v>
      </c>
      <c r="AR95" s="118">
        <f t="shared" si="20"/>
        <v>65593000</v>
      </c>
      <c r="AS95" s="118">
        <f t="shared" si="21"/>
        <v>0</v>
      </c>
      <c r="AT95" s="118">
        <f t="shared" si="22"/>
        <v>65593000</v>
      </c>
    </row>
    <row r="96" spans="1:46" ht="18.399999999999999" customHeight="1" x14ac:dyDescent="0.25">
      <c r="A96" s="132" t="s">
        <v>601</v>
      </c>
      <c r="B96" s="132" t="s">
        <v>602</v>
      </c>
      <c r="C96" s="6">
        <f>IF('[1]底稿-用途別'!F97=0,"",ROUNDUP('[1]底稿-用途別'!F97/1000,0))</f>
        <v>18989</v>
      </c>
      <c r="D96" s="6" t="str">
        <f>IF('[1]底稿-用途別'!G97=0,"",ROUNDUP('[1]底稿-用途別'!G97/1000,0))</f>
        <v/>
      </c>
      <c r="E96" s="127">
        <f t="shared" si="15"/>
        <v>18989</v>
      </c>
      <c r="F96" s="56" t="str">
        <f>IF('[1]底稿-用途別'!I97=0,"",ROUNDUP('[1]底稿-用途別'!I97/1000,0))</f>
        <v/>
      </c>
      <c r="G96" s="6">
        <f>IF('[1]底稿-用途別'!J97=0,"",ROUNDUP('[1]底稿-用途別'!J97/1000,0))</f>
        <v>12</v>
      </c>
      <c r="H96" s="6">
        <f>IF('[1]底稿-用途別'!K97=0,"",ROUNDUP('[1]底稿-用途別'!K97/1000,0))</f>
        <v>240</v>
      </c>
      <c r="I96" s="6">
        <f>IF('[1]底稿-用途別'!L97=0,"",ROUNDUP('[1]底稿-用途別'!L97/1000,0))</f>
        <v>44</v>
      </c>
      <c r="J96" s="6">
        <f>IF('[1]底稿-用途別'!M97=0,"",ROUNDUP('[1]底稿-用途別'!M97/1000,0))</f>
        <v>3</v>
      </c>
      <c r="K96" s="6">
        <f>IF('[1]底稿-用途別'!N97=0,"",ROUNDUP('[1]底稿-用途別'!N97/1000,0))</f>
        <v>6</v>
      </c>
      <c r="L96" s="6">
        <f>IF('[1]底稿-用途別'!O97=0,"",ROUNDUP('[1]底稿-用途別'!O97/1000,0))</f>
        <v>19</v>
      </c>
      <c r="M96" s="6">
        <f>IF('[1]底稿-用途別'!P97=0,"",ROUNDUP('[1]底稿-用途別'!P97/1000,0))</f>
        <v>18</v>
      </c>
      <c r="N96" s="6">
        <f>IF('[1]底稿-用途別'!Q97=0,"",ROUNDUP('[1]底稿-用途別'!Q97/1000,0))</f>
        <v>5</v>
      </c>
      <c r="O96" s="6" t="str">
        <f>IF('[1]底稿-用途別'!R97=0,"",ROUNDUP('[1]底稿-用途別'!R97/1000,0))</f>
        <v/>
      </c>
      <c r="P96" s="6">
        <f>IF('[1]底稿-用途別'!S97=0,"",ROUNDUP('[1]底稿-用途別'!S97/1000,0))</f>
        <v>1</v>
      </c>
      <c r="Q96" s="6" t="str">
        <f>IF('[1]底稿-用途別'!T97=0,"",ROUNDUP('[1]底稿-用途別'!T97/1000,0))</f>
        <v/>
      </c>
      <c r="R96" s="6">
        <f>IF('[1]底稿-用途別'!U97=0,"",ROUNDUP('[1]底稿-用途別'!U97/1000,0))</f>
        <v>165</v>
      </c>
      <c r="S96" s="6" t="str">
        <f>IF('[1]底稿-用途別'!V97=0,"",ROUNDUP('[1]底稿-用途別'!V97/1000,0))</f>
        <v/>
      </c>
      <c r="T96" s="6" t="str">
        <f>IF('[1]底稿-用途別'!W97=0,"",ROUNDUP('[1]底稿-用途別'!W97/1000,0))</f>
        <v/>
      </c>
      <c r="U96" s="6">
        <f>IF('[1]底稿-用途別'!X97=0,"",ROUNDUP('[1]底稿-用途別'!X97/1000,0))</f>
        <v>1</v>
      </c>
      <c r="V96" s="6" t="str">
        <f>IF('[1]底稿-用途別'!Y97=0,"",ROUNDUP('[1]底稿-用途別'!Y97/1000,0))</f>
        <v/>
      </c>
      <c r="W96" s="6" t="str">
        <f>IF('[1]底稿-用途別'!Z97=0,"",ROUNDUP('[1]底稿-用途別'!Z97/1000,0))</f>
        <v/>
      </c>
      <c r="X96" s="6" t="str">
        <f>IF('[1]底稿-用途別'!AA97=0,"",ROUNDUP('[1]底稿-用途別'!AA97/1000,0))</f>
        <v/>
      </c>
      <c r="Y96" s="6" t="str">
        <f>IF('[1]底稿-用途別'!AB97=0,"",ROUNDUP('[1]底稿-用途別'!AB97/1000,0))</f>
        <v/>
      </c>
      <c r="Z96" s="6">
        <f>IF('[1]底稿-用途別'!AC97=0,"",ROUNDUP('[1]底稿-用途別'!AC97/1000,0))</f>
        <v>80</v>
      </c>
      <c r="AA96" s="6">
        <f>IF('[1]底稿-用途別'!AD97=0,"",ROUNDUP('[1]底稿-用途別'!AD97/1000,0))</f>
        <v>10</v>
      </c>
      <c r="AB96" s="6">
        <f>IF('[1]底稿-用途別'!AE97=0,"",ROUNDUP('[1]底稿-用途別'!AE97/1000,0))</f>
        <v>3</v>
      </c>
      <c r="AC96" s="6">
        <f>IF('[1]底稿-用途別'!AF97=0,"",ROUNDUP('[1]底稿-用途別'!AF97/1000,0))</f>
        <v>102</v>
      </c>
      <c r="AD96" s="116">
        <f>IF('[1]底稿-用途別'!AG97=0,"",ROUNDUP('[1]底稿-用途別'!AG97/1000,0))</f>
        <v>59</v>
      </c>
      <c r="AE96" s="116">
        <f>IF('[1]底稿-用途別'!AH97=0,"",ROUNDUP('[1]底稿-用途別'!AH97/1000,0))</f>
        <v>4</v>
      </c>
      <c r="AF96" s="116">
        <f>IF('[1]底稿-用途別'!AI97=0,"",ROUNDUP('[1]底稿-用途別'!AI97/1000,0))</f>
        <v>120</v>
      </c>
      <c r="AG96" s="116">
        <f>IF('[1]底稿-用途別'!AJ97=0,"",ROUNDUP('[1]底稿-用途別'!AJ97/1000,0))</f>
        <v>49</v>
      </c>
      <c r="AH96" s="117">
        <f>IF('[1]底稿-用途別'!AK97=0,0,ROUNDUP('[1]底稿-用途別'!AK97/1000,0))</f>
        <v>0</v>
      </c>
      <c r="AI96" s="6">
        <f>IF('[1]底稿-用途別'!AL97=0,0,ROUNDUP('[1]底稿-用途別'!AL97/1000,0))</f>
        <v>0</v>
      </c>
      <c r="AJ96" s="6">
        <f>IF('[1]底稿-用途別'!AM97=0,0,ROUNDUP('[1]底稿-用途別'!AM97/1000,0))</f>
        <v>0</v>
      </c>
      <c r="AK96" s="6">
        <f>IF('[1]底稿-用途別'!AN97=0,0,ROUNDUP('[1]底稿-用途別'!AN97/1000,0))</f>
        <v>0</v>
      </c>
      <c r="AL96" s="128">
        <f t="shared" si="16"/>
        <v>19930</v>
      </c>
      <c r="AM96" s="6">
        <f t="shared" si="17"/>
        <v>287</v>
      </c>
      <c r="AN96" s="6">
        <f t="shared" si="18"/>
        <v>0</v>
      </c>
      <c r="AO96" s="116">
        <f t="shared" si="19"/>
        <v>20217</v>
      </c>
      <c r="AP96" s="129"/>
      <c r="AQ96" s="130">
        <f>VLOOKUP(A96,'[1]113年度各學校賸餘數'!$A$2:$L$171,12,0)</f>
        <v>287440</v>
      </c>
      <c r="AR96" s="118">
        <f t="shared" si="20"/>
        <v>19930000</v>
      </c>
      <c r="AS96" s="118">
        <f t="shared" si="21"/>
        <v>0</v>
      </c>
      <c r="AT96" s="118">
        <f t="shared" si="22"/>
        <v>19930000</v>
      </c>
    </row>
    <row r="97" spans="1:46" ht="18.399999999999999" customHeight="1" x14ac:dyDescent="0.25">
      <c r="A97" s="132" t="s">
        <v>218</v>
      </c>
      <c r="B97" s="132" t="s">
        <v>219</v>
      </c>
      <c r="C97" s="6">
        <f>IF('[1]底稿-用途別'!F98=0,"",ROUNDUP('[1]底稿-用途別'!F98/1000,0))</f>
        <v>19065</v>
      </c>
      <c r="D97" s="6" t="str">
        <f>IF('[1]底稿-用途別'!G98=0,"",ROUNDUP('[1]底稿-用途別'!G98/1000,0))</f>
        <v/>
      </c>
      <c r="E97" s="127">
        <f t="shared" si="15"/>
        <v>19065</v>
      </c>
      <c r="F97" s="56" t="str">
        <f>IF('[1]底稿-用途別'!I98=0,"",ROUNDUP('[1]底稿-用途別'!I98/1000,0))</f>
        <v/>
      </c>
      <c r="G97" s="6" t="str">
        <f>IF('[1]底稿-用途別'!J98=0,"",ROUNDUP('[1]底稿-用途別'!J98/1000,0))</f>
        <v/>
      </c>
      <c r="H97" s="6">
        <f>IF('[1]底稿-用途別'!K98=0,"",ROUNDUP('[1]底稿-用途別'!K98/1000,0))</f>
        <v>240</v>
      </c>
      <c r="I97" s="6">
        <f>IF('[1]底稿-用途別'!L98=0,"",ROUNDUP('[1]底稿-用途別'!L98/1000,0))</f>
        <v>44</v>
      </c>
      <c r="J97" s="6">
        <f>IF('[1]底稿-用途別'!M98=0,"",ROUNDUP('[1]底稿-用途別'!M98/1000,0))</f>
        <v>3</v>
      </c>
      <c r="K97" s="6">
        <f>IF('[1]底稿-用途別'!N98=0,"",ROUNDUP('[1]底稿-用途別'!N98/1000,0))</f>
        <v>6</v>
      </c>
      <c r="L97" s="6">
        <f>IF('[1]底稿-用途別'!O98=0,"",ROUNDUP('[1]底稿-用途別'!O98/1000,0))</f>
        <v>19</v>
      </c>
      <c r="M97" s="6">
        <f>IF('[1]底稿-用途別'!P98=0,"",ROUNDUP('[1]底稿-用途別'!P98/1000,0))</f>
        <v>18</v>
      </c>
      <c r="N97" s="6">
        <f>IF('[1]底稿-用途別'!Q98=0,"",ROUNDUP('[1]底稿-用途別'!Q98/1000,0))</f>
        <v>5</v>
      </c>
      <c r="O97" s="6" t="str">
        <f>IF('[1]底稿-用途別'!R98=0,"",ROUNDUP('[1]底稿-用途別'!R98/1000,0))</f>
        <v/>
      </c>
      <c r="P97" s="6">
        <f>IF('[1]底稿-用途別'!S98=0,"",ROUNDUP('[1]底稿-用途別'!S98/1000,0))</f>
        <v>1</v>
      </c>
      <c r="Q97" s="6" t="str">
        <f>IF('[1]底稿-用途別'!T98=0,"",ROUNDUP('[1]底稿-用途別'!T98/1000,0))</f>
        <v/>
      </c>
      <c r="R97" s="6">
        <f>IF('[1]底稿-用途別'!U98=0,"",ROUNDUP('[1]底稿-用途別'!U98/1000,0))</f>
        <v>165</v>
      </c>
      <c r="S97" s="6" t="str">
        <f>IF('[1]底稿-用途別'!V98=0,"",ROUNDUP('[1]底稿-用途別'!V98/1000,0))</f>
        <v/>
      </c>
      <c r="T97" s="6" t="str">
        <f>IF('[1]底稿-用途別'!W98=0,"",ROUNDUP('[1]底稿-用途別'!W98/1000,0))</f>
        <v/>
      </c>
      <c r="U97" s="6">
        <f>IF('[1]底稿-用途別'!X98=0,"",ROUNDUP('[1]底稿-用途別'!X98/1000,0))</f>
        <v>2</v>
      </c>
      <c r="V97" s="6" t="str">
        <f>IF('[1]底稿-用途別'!Y98=0,"",ROUNDUP('[1]底稿-用途別'!Y98/1000,0))</f>
        <v/>
      </c>
      <c r="W97" s="6" t="str">
        <f>IF('[1]底稿-用途別'!Z98=0,"",ROUNDUP('[1]底稿-用途別'!Z98/1000,0))</f>
        <v/>
      </c>
      <c r="X97" s="6" t="str">
        <f>IF('[1]底稿-用途別'!AA98=0,"",ROUNDUP('[1]底稿-用途別'!AA98/1000,0))</f>
        <v/>
      </c>
      <c r="Y97" s="6" t="str">
        <f>IF('[1]底稿-用途別'!AB98=0,"",ROUNDUP('[1]底稿-用途別'!AB98/1000,0))</f>
        <v/>
      </c>
      <c r="Z97" s="6">
        <f>IF('[1]底稿-用途別'!AC98=0,"",ROUNDUP('[1]底稿-用途別'!AC98/1000,0))</f>
        <v>80</v>
      </c>
      <c r="AA97" s="6">
        <f>IF('[1]底稿-用途別'!AD98=0,"",ROUNDUP('[1]底稿-用途別'!AD98/1000,0))</f>
        <v>10</v>
      </c>
      <c r="AB97" s="6">
        <f>IF('[1]底稿-用途別'!AE98=0,"",ROUNDUP('[1]底稿-用途別'!AE98/1000,0))</f>
        <v>3</v>
      </c>
      <c r="AC97" s="6">
        <f>IF('[1]底稿-用途別'!AF98=0,"",ROUNDUP('[1]底稿-用途別'!AF98/1000,0))</f>
        <v>102</v>
      </c>
      <c r="AD97" s="116">
        <f>IF('[1]底稿-用途別'!AG98=0,"",ROUNDUP('[1]底稿-用途別'!AG98/1000,0))</f>
        <v>59</v>
      </c>
      <c r="AE97" s="116">
        <f>IF('[1]底稿-用途別'!AH98=0,"",ROUNDUP('[1]底稿-用途別'!AH98/1000,0))</f>
        <v>4</v>
      </c>
      <c r="AF97" s="116">
        <f>IF('[1]底稿-用途別'!AI98=0,"",ROUNDUP('[1]底稿-用途別'!AI98/1000,0))</f>
        <v>120</v>
      </c>
      <c r="AG97" s="116">
        <f>IF('[1]底稿-用途別'!AJ98=0,"",ROUNDUP('[1]底稿-用途別'!AJ98/1000,0))</f>
        <v>85</v>
      </c>
      <c r="AH97" s="117">
        <f>IF('[1]底稿-用途別'!AK98=0,0,ROUNDUP('[1]底稿-用途別'!AK98/1000,0))</f>
        <v>0</v>
      </c>
      <c r="AI97" s="6">
        <f>IF('[1]底稿-用途別'!AL98=0,0,ROUNDUP('[1]底稿-用途別'!AL98/1000,0))</f>
        <v>0</v>
      </c>
      <c r="AJ97" s="6">
        <f>IF('[1]底稿-用途別'!AM98=0,0,ROUNDUP('[1]底稿-用途別'!AM98/1000,0))</f>
        <v>0</v>
      </c>
      <c r="AK97" s="6">
        <f>IF('[1]底稿-用途別'!AN98=0,0,ROUNDUP('[1]底稿-用途別'!AN98/1000,0))</f>
        <v>0</v>
      </c>
      <c r="AL97" s="128">
        <f t="shared" si="16"/>
        <v>20031</v>
      </c>
      <c r="AM97" s="6">
        <f t="shared" si="17"/>
        <v>223</v>
      </c>
      <c r="AN97" s="6">
        <f t="shared" si="18"/>
        <v>0</v>
      </c>
      <c r="AO97" s="116">
        <f t="shared" si="19"/>
        <v>20254</v>
      </c>
      <c r="AP97" s="129"/>
      <c r="AQ97" s="130">
        <f>VLOOKUP(A97,'[1]113年度各學校賸餘數'!$A$2:$L$171,12,0)</f>
        <v>223882</v>
      </c>
      <c r="AR97" s="118">
        <f t="shared" si="20"/>
        <v>20031000</v>
      </c>
      <c r="AS97" s="118">
        <f t="shared" si="21"/>
        <v>0</v>
      </c>
      <c r="AT97" s="118">
        <f t="shared" si="22"/>
        <v>20031000</v>
      </c>
    </row>
    <row r="98" spans="1:46" ht="18.399999999999999" customHeight="1" x14ac:dyDescent="0.25">
      <c r="A98" s="132" t="s">
        <v>220</v>
      </c>
      <c r="B98" s="132" t="s">
        <v>221</v>
      </c>
      <c r="C98" s="6">
        <f>IF('[1]底稿-用途別'!F99=0,"",ROUNDUP('[1]底稿-用途別'!F99/1000,0))</f>
        <v>23935</v>
      </c>
      <c r="D98" s="6" t="str">
        <f>IF('[1]底稿-用途別'!G99=0,"",ROUNDUP('[1]底稿-用途別'!G99/1000,0))</f>
        <v/>
      </c>
      <c r="E98" s="127">
        <f t="shared" si="15"/>
        <v>23935</v>
      </c>
      <c r="F98" s="56" t="str">
        <f>IF('[1]底稿-用途別'!I99=0,"",ROUNDUP('[1]底稿-用途別'!I99/1000,0))</f>
        <v/>
      </c>
      <c r="G98" s="6">
        <f>IF('[1]底稿-用途別'!J99=0,"",ROUNDUP('[1]底稿-用途別'!J99/1000,0))</f>
        <v>6</v>
      </c>
      <c r="H98" s="6">
        <f>IF('[1]底稿-用途別'!K99=0,"",ROUNDUP('[1]底稿-用途別'!K99/1000,0))</f>
        <v>240</v>
      </c>
      <c r="I98" s="6">
        <f>IF('[1]底稿-用途別'!L99=0,"",ROUNDUP('[1]底稿-用途別'!L99/1000,0))</f>
        <v>51</v>
      </c>
      <c r="J98" s="6">
        <f>IF('[1]底稿-用途別'!M99=0,"",ROUNDUP('[1]底稿-用途別'!M99/1000,0))</f>
        <v>4</v>
      </c>
      <c r="K98" s="6">
        <f>IF('[1]底稿-用途別'!N99=0,"",ROUNDUP('[1]底稿-用途別'!N99/1000,0))</f>
        <v>7</v>
      </c>
      <c r="L98" s="6">
        <f>IF('[1]底稿-用途別'!O99=0,"",ROUNDUP('[1]底稿-用途別'!O99/1000,0))</f>
        <v>20</v>
      </c>
      <c r="M98" s="6">
        <f>IF('[1]底稿-用途別'!P99=0,"",ROUNDUP('[1]底稿-用途別'!P99/1000,0))</f>
        <v>18</v>
      </c>
      <c r="N98" s="6">
        <f>IF('[1]底稿-用途別'!Q99=0,"",ROUNDUP('[1]底稿-用途別'!Q99/1000,0))</f>
        <v>5</v>
      </c>
      <c r="O98" s="6" t="str">
        <f>IF('[1]底稿-用途別'!R99=0,"",ROUNDUP('[1]底稿-用途別'!R99/1000,0))</f>
        <v/>
      </c>
      <c r="P98" s="6">
        <f>IF('[1]底稿-用途別'!S99=0,"",ROUNDUP('[1]底稿-用途別'!S99/1000,0))</f>
        <v>2</v>
      </c>
      <c r="Q98" s="6" t="str">
        <f>IF('[1]底稿-用途別'!T99=0,"",ROUNDUP('[1]底稿-用途別'!T99/1000,0))</f>
        <v/>
      </c>
      <c r="R98" s="6">
        <f>IF('[1]底稿-用途別'!U99=0,"",ROUNDUP('[1]底稿-用途別'!U99/1000,0))</f>
        <v>165</v>
      </c>
      <c r="S98" s="6" t="str">
        <f>IF('[1]底稿-用途別'!V99=0,"",ROUNDUP('[1]底稿-用途別'!V99/1000,0))</f>
        <v/>
      </c>
      <c r="T98" s="6" t="str">
        <f>IF('[1]底稿-用途別'!W99=0,"",ROUNDUP('[1]底稿-用途別'!W99/1000,0))</f>
        <v/>
      </c>
      <c r="U98" s="6">
        <f>IF('[1]底稿-用途別'!X99=0,"",ROUNDUP('[1]底稿-用途別'!X99/1000,0))</f>
        <v>1</v>
      </c>
      <c r="V98" s="6" t="str">
        <f>IF('[1]底稿-用途別'!Y99=0,"",ROUNDUP('[1]底稿-用途別'!Y99/1000,0))</f>
        <v/>
      </c>
      <c r="W98" s="6" t="str">
        <f>IF('[1]底稿-用途別'!Z99=0,"",ROUNDUP('[1]底稿-用途別'!Z99/1000,0))</f>
        <v/>
      </c>
      <c r="X98" s="6">
        <f>IF('[1]底稿-用途別'!AA99=0,"",ROUNDUP('[1]底稿-用途別'!AA99/1000,0))</f>
        <v>10</v>
      </c>
      <c r="Y98" s="6" t="str">
        <f>IF('[1]底稿-用途別'!AB99=0,"",ROUNDUP('[1]底稿-用途別'!AB99/1000,0))</f>
        <v/>
      </c>
      <c r="Z98" s="6">
        <f>IF('[1]底稿-用途別'!AC99=0,"",ROUNDUP('[1]底稿-用途別'!AC99/1000,0))</f>
        <v>80</v>
      </c>
      <c r="AA98" s="6">
        <f>IF('[1]底稿-用途別'!AD99=0,"",ROUNDUP('[1]底稿-用途別'!AD99/1000,0))</f>
        <v>10</v>
      </c>
      <c r="AB98" s="6">
        <f>IF('[1]底稿-用途別'!AE99=0,"",ROUNDUP('[1]底稿-用途別'!AE99/1000,0))</f>
        <v>3</v>
      </c>
      <c r="AC98" s="6">
        <f>IF('[1]底稿-用途別'!AF99=0,"",ROUNDUP('[1]底稿-用途別'!AF99/1000,0))</f>
        <v>102</v>
      </c>
      <c r="AD98" s="116">
        <f>IF('[1]底稿-用途別'!AG99=0,"",ROUNDUP('[1]底稿-用途別'!AG99/1000,0))</f>
        <v>59</v>
      </c>
      <c r="AE98" s="116">
        <f>IF('[1]底稿-用途別'!AH99=0,"",ROUNDUP('[1]底稿-用途別'!AH99/1000,0))</f>
        <v>4</v>
      </c>
      <c r="AF98" s="116">
        <f>IF('[1]底稿-用途別'!AI99=0,"",ROUNDUP('[1]底稿-用途別'!AI99/1000,0))</f>
        <v>150</v>
      </c>
      <c r="AG98" s="116">
        <f>IF('[1]底稿-用途別'!AJ99=0,"",ROUNDUP('[1]底稿-用途別'!AJ99/1000,0))</f>
        <v>119</v>
      </c>
      <c r="AH98" s="117">
        <f>IF('[1]底稿-用途別'!AK99=0,0,ROUNDUP('[1]底稿-用途別'!AK99/1000,0))</f>
        <v>10</v>
      </c>
      <c r="AI98" s="6">
        <f>IF('[1]底稿-用途別'!AL99=0,0,ROUNDUP('[1]底稿-用途別'!AL99/1000,0))</f>
        <v>0</v>
      </c>
      <c r="AJ98" s="6">
        <f>IF('[1]底稿-用途別'!AM99=0,0,ROUNDUP('[1]底稿-用途別'!AM99/1000,0))</f>
        <v>0</v>
      </c>
      <c r="AK98" s="6">
        <f>IF('[1]底稿-用途別'!AN99=0,0,ROUNDUP('[1]底稿-用途別'!AN99/1000,0))</f>
        <v>0</v>
      </c>
      <c r="AL98" s="128">
        <f t="shared" si="16"/>
        <v>25001</v>
      </c>
      <c r="AM98" s="6">
        <f t="shared" si="17"/>
        <v>431</v>
      </c>
      <c r="AN98" s="6">
        <f t="shared" si="18"/>
        <v>0</v>
      </c>
      <c r="AO98" s="116">
        <f t="shared" si="19"/>
        <v>25432</v>
      </c>
      <c r="AP98" s="129"/>
      <c r="AQ98" s="130">
        <f>VLOOKUP(A98,'[1]113年度各學校賸餘數'!$A$2:$L$171,12,0)</f>
        <v>431199</v>
      </c>
      <c r="AR98" s="118">
        <f t="shared" si="20"/>
        <v>25001000</v>
      </c>
      <c r="AS98" s="118">
        <f t="shared" si="21"/>
        <v>10000</v>
      </c>
      <c r="AT98" s="118">
        <f t="shared" si="22"/>
        <v>24991000</v>
      </c>
    </row>
    <row r="99" spans="1:46" ht="18.399999999999999" customHeight="1" x14ac:dyDescent="0.25">
      <c r="A99" s="132" t="s">
        <v>222</v>
      </c>
      <c r="B99" s="132" t="s">
        <v>223</v>
      </c>
      <c r="C99" s="6">
        <f>IF('[1]底稿-用途別'!F100=0,"",ROUNDUP('[1]底稿-用途別'!F100/1000,0))</f>
        <v>20663</v>
      </c>
      <c r="D99" s="6" t="str">
        <f>IF('[1]底稿-用途別'!G100=0,"",ROUNDUP('[1]底稿-用途別'!G100/1000,0))</f>
        <v/>
      </c>
      <c r="E99" s="127">
        <f t="shared" si="15"/>
        <v>20663</v>
      </c>
      <c r="F99" s="56" t="str">
        <f>IF('[1]底稿-用途別'!I100=0,"",ROUNDUP('[1]底稿-用途別'!I100/1000,0))</f>
        <v/>
      </c>
      <c r="G99" s="6">
        <f>IF('[1]底稿-用途別'!J100=0,"",ROUNDUP('[1]底稿-用途別'!J100/1000,0))</f>
        <v>6</v>
      </c>
      <c r="H99" s="6">
        <f>IF('[1]底稿-用途別'!K100=0,"",ROUNDUP('[1]底稿-用途別'!K100/1000,0))</f>
        <v>240</v>
      </c>
      <c r="I99" s="6">
        <f>IF('[1]底稿-用途別'!L100=0,"",ROUNDUP('[1]底稿-用途別'!L100/1000,0))</f>
        <v>44</v>
      </c>
      <c r="J99" s="6">
        <f>IF('[1]底稿-用途別'!M100=0,"",ROUNDUP('[1]底稿-用途別'!M100/1000,0))</f>
        <v>5</v>
      </c>
      <c r="K99" s="6">
        <f>IF('[1]底稿-用途別'!N100=0,"",ROUNDUP('[1]底稿-用途別'!N100/1000,0))</f>
        <v>9</v>
      </c>
      <c r="L99" s="6">
        <f>IF('[1]底稿-用途別'!O100=0,"",ROUNDUP('[1]底稿-用途別'!O100/1000,0))</f>
        <v>19</v>
      </c>
      <c r="M99" s="6">
        <f>IF('[1]底稿-用途別'!P100=0,"",ROUNDUP('[1]底稿-用途別'!P100/1000,0))</f>
        <v>18</v>
      </c>
      <c r="N99" s="6">
        <f>IF('[1]底稿-用途別'!Q100=0,"",ROUNDUP('[1]底稿-用途別'!Q100/1000,0))</f>
        <v>5</v>
      </c>
      <c r="O99" s="6" t="str">
        <f>IF('[1]底稿-用途別'!R100=0,"",ROUNDUP('[1]底稿-用途別'!R100/1000,0))</f>
        <v/>
      </c>
      <c r="P99" s="6">
        <f>IF('[1]底稿-用途別'!S100=0,"",ROUNDUP('[1]底稿-用途別'!S100/1000,0))</f>
        <v>2</v>
      </c>
      <c r="Q99" s="6" t="str">
        <f>IF('[1]底稿-用途別'!T100=0,"",ROUNDUP('[1]底稿-用途別'!T100/1000,0))</f>
        <v/>
      </c>
      <c r="R99" s="6">
        <f>IF('[1]底稿-用途別'!U100=0,"",ROUNDUP('[1]底稿-用途別'!U100/1000,0))</f>
        <v>165</v>
      </c>
      <c r="S99" s="6" t="str">
        <f>IF('[1]底稿-用途別'!V100=0,"",ROUNDUP('[1]底稿-用途別'!V100/1000,0))</f>
        <v/>
      </c>
      <c r="T99" s="6" t="str">
        <f>IF('[1]底稿-用途別'!W100=0,"",ROUNDUP('[1]底稿-用途別'!W100/1000,0))</f>
        <v/>
      </c>
      <c r="U99" s="6" t="str">
        <f>IF('[1]底稿-用途別'!X100=0,"",ROUNDUP('[1]底稿-用途別'!X100/1000,0))</f>
        <v/>
      </c>
      <c r="V99" s="6" t="str">
        <f>IF('[1]底稿-用途別'!Y100=0,"",ROUNDUP('[1]底稿-用途別'!Y100/1000,0))</f>
        <v/>
      </c>
      <c r="W99" s="6" t="str">
        <f>IF('[1]底稿-用途別'!Z100=0,"",ROUNDUP('[1]底稿-用途別'!Z100/1000,0))</f>
        <v/>
      </c>
      <c r="X99" s="6" t="str">
        <f>IF('[1]底稿-用途別'!AA100=0,"",ROUNDUP('[1]底稿-用途別'!AA100/1000,0))</f>
        <v/>
      </c>
      <c r="Y99" s="6" t="str">
        <f>IF('[1]底稿-用途別'!AB100=0,"",ROUNDUP('[1]底稿-用途別'!AB100/1000,0))</f>
        <v/>
      </c>
      <c r="Z99" s="6">
        <f>IF('[1]底稿-用途別'!AC100=0,"",ROUNDUP('[1]底稿-用途別'!AC100/1000,0))</f>
        <v>80</v>
      </c>
      <c r="AA99" s="6">
        <f>IF('[1]底稿-用途別'!AD100=0,"",ROUNDUP('[1]底稿-用途別'!AD100/1000,0))</f>
        <v>10</v>
      </c>
      <c r="AB99" s="6">
        <f>IF('[1]底稿-用途別'!AE100=0,"",ROUNDUP('[1]底稿-用途別'!AE100/1000,0))</f>
        <v>3</v>
      </c>
      <c r="AC99" s="6">
        <f>IF('[1]底稿-用途別'!AF100=0,"",ROUNDUP('[1]底稿-用途別'!AF100/1000,0))</f>
        <v>102</v>
      </c>
      <c r="AD99" s="116">
        <f>IF('[1]底稿-用途別'!AG100=0,"",ROUNDUP('[1]底稿-用途別'!AG100/1000,0))</f>
        <v>85</v>
      </c>
      <c r="AE99" s="116">
        <f>IF('[1]底稿-用途別'!AH100=0,"",ROUNDUP('[1]底稿-用途別'!AH100/1000,0))</f>
        <v>4</v>
      </c>
      <c r="AF99" s="116">
        <f>IF('[1]底稿-用途別'!AI100=0,"",ROUNDUP('[1]底稿-用途別'!AI100/1000,0))</f>
        <v>120</v>
      </c>
      <c r="AG99" s="116">
        <f>IF('[1]底稿-用途別'!AJ100=0,"",ROUNDUP('[1]底稿-用途別'!AJ100/1000,0))</f>
        <v>25</v>
      </c>
      <c r="AH99" s="117">
        <f>IF('[1]底稿-用途別'!AK100=0,0,ROUNDUP('[1]底稿-用途別'!AK100/1000,0))</f>
        <v>0</v>
      </c>
      <c r="AI99" s="6">
        <f>IF('[1]底稿-用途別'!AL100=0,0,ROUNDUP('[1]底稿-用途別'!AL100/1000,0))</f>
        <v>0</v>
      </c>
      <c r="AJ99" s="6">
        <f>IF('[1]底稿-用途別'!AM100=0,0,ROUNDUP('[1]底稿-用途別'!AM100/1000,0))</f>
        <v>0</v>
      </c>
      <c r="AK99" s="6">
        <f>IF('[1]底稿-用途別'!AN100=0,0,ROUNDUP('[1]底稿-用途別'!AN100/1000,0))</f>
        <v>0</v>
      </c>
      <c r="AL99" s="128">
        <f t="shared" si="16"/>
        <v>21605</v>
      </c>
      <c r="AM99" s="6">
        <f t="shared" si="17"/>
        <v>353</v>
      </c>
      <c r="AN99" s="6">
        <f t="shared" si="18"/>
        <v>0</v>
      </c>
      <c r="AO99" s="116">
        <f t="shared" si="19"/>
        <v>21958</v>
      </c>
      <c r="AP99" s="129"/>
      <c r="AQ99" s="130">
        <f>VLOOKUP(A99,'[1]113年度各學校賸餘數'!$A$2:$L$171,12,0)</f>
        <v>353847</v>
      </c>
      <c r="AR99" s="118">
        <f t="shared" si="20"/>
        <v>21605000</v>
      </c>
      <c r="AS99" s="118">
        <f t="shared" si="21"/>
        <v>0</v>
      </c>
      <c r="AT99" s="118">
        <f t="shared" si="22"/>
        <v>21605000</v>
      </c>
    </row>
    <row r="100" spans="1:46" ht="18.399999999999999" customHeight="1" x14ac:dyDescent="0.25">
      <c r="A100" s="132" t="s">
        <v>224</v>
      </c>
      <c r="B100" s="132" t="s">
        <v>225</v>
      </c>
      <c r="C100" s="6">
        <f>IF('[1]底稿-用途別'!F101=0,"",ROUNDUP('[1]底稿-用途別'!F101/1000,0))</f>
        <v>24655</v>
      </c>
      <c r="D100" s="6" t="str">
        <f>IF('[1]底稿-用途別'!G101=0,"",ROUNDUP('[1]底稿-用途別'!G101/1000,0))</f>
        <v/>
      </c>
      <c r="E100" s="127">
        <f t="shared" si="15"/>
        <v>24655</v>
      </c>
      <c r="F100" s="56" t="str">
        <f>IF('[1]底稿-用途別'!I101=0,"",ROUNDUP('[1]底稿-用途別'!I101/1000,0))</f>
        <v/>
      </c>
      <c r="G100" s="6">
        <f>IF('[1]底稿-用途別'!J101=0,"",ROUNDUP('[1]底稿-用途別'!J101/1000,0))</f>
        <v>12</v>
      </c>
      <c r="H100" s="6">
        <f>IF('[1]底稿-用途別'!K101=0,"",ROUNDUP('[1]底稿-用途別'!K101/1000,0))</f>
        <v>240</v>
      </c>
      <c r="I100" s="6">
        <f>IF('[1]底稿-用途別'!L101=0,"",ROUNDUP('[1]底稿-用途別'!L101/1000,0))</f>
        <v>58</v>
      </c>
      <c r="J100" s="6">
        <f>IF('[1]底稿-用途別'!M101=0,"",ROUNDUP('[1]底稿-用途別'!M101/1000,0))</f>
        <v>12</v>
      </c>
      <c r="K100" s="6">
        <f>IF('[1]底稿-用途別'!N101=0,"",ROUNDUP('[1]底稿-用途別'!N101/1000,0))</f>
        <v>24</v>
      </c>
      <c r="L100" s="6">
        <f>IF('[1]底稿-用途別'!O101=0,"",ROUNDUP('[1]底稿-用途別'!O101/1000,0))</f>
        <v>21</v>
      </c>
      <c r="M100" s="6">
        <f>IF('[1]底稿-用途別'!P101=0,"",ROUNDUP('[1]底稿-用途別'!P101/1000,0))</f>
        <v>19</v>
      </c>
      <c r="N100" s="6">
        <f>IF('[1]底稿-用途別'!Q101=0,"",ROUNDUP('[1]底稿-用途別'!Q101/1000,0))</f>
        <v>5</v>
      </c>
      <c r="O100" s="6" t="str">
        <f>IF('[1]底稿-用途別'!R101=0,"",ROUNDUP('[1]底稿-用途別'!R101/1000,0))</f>
        <v/>
      </c>
      <c r="P100" s="6">
        <f>IF('[1]底稿-用途別'!S101=0,"",ROUNDUP('[1]底稿-用途別'!S101/1000,0))</f>
        <v>3</v>
      </c>
      <c r="Q100" s="6" t="str">
        <f>IF('[1]底稿-用途別'!T101=0,"",ROUNDUP('[1]底稿-用途別'!T101/1000,0))</f>
        <v/>
      </c>
      <c r="R100" s="6">
        <f>IF('[1]底稿-用途別'!U101=0,"",ROUNDUP('[1]底稿-用途別'!U101/1000,0))</f>
        <v>165</v>
      </c>
      <c r="S100" s="6" t="str">
        <f>IF('[1]底稿-用途別'!V101=0,"",ROUNDUP('[1]底稿-用途別'!V101/1000,0))</f>
        <v/>
      </c>
      <c r="T100" s="6" t="str">
        <f>IF('[1]底稿-用途別'!W101=0,"",ROUNDUP('[1]底稿-用途別'!W101/1000,0))</f>
        <v/>
      </c>
      <c r="U100" s="6">
        <f>IF('[1]底稿-用途別'!X101=0,"",ROUNDUP('[1]底稿-用途別'!X101/1000,0))</f>
        <v>2</v>
      </c>
      <c r="V100" s="6" t="str">
        <f>IF('[1]底稿-用途別'!Y101=0,"",ROUNDUP('[1]底稿-用途別'!Y101/1000,0))</f>
        <v/>
      </c>
      <c r="W100" s="6" t="str">
        <f>IF('[1]底稿-用途別'!Z101=0,"",ROUNDUP('[1]底稿-用途別'!Z101/1000,0))</f>
        <v/>
      </c>
      <c r="X100" s="6" t="str">
        <f>IF('[1]底稿-用途別'!AA101=0,"",ROUNDUP('[1]底稿-用途別'!AA101/1000,0))</f>
        <v/>
      </c>
      <c r="Y100" s="6" t="str">
        <f>IF('[1]底稿-用途別'!AB101=0,"",ROUNDUP('[1]底稿-用途別'!AB101/1000,0))</f>
        <v/>
      </c>
      <c r="Z100" s="6">
        <f>IF('[1]底稿-用途別'!AC101=0,"",ROUNDUP('[1]底稿-用途別'!AC101/1000,0))</f>
        <v>80</v>
      </c>
      <c r="AA100" s="6">
        <f>IF('[1]底稿-用途別'!AD101=0,"",ROUNDUP('[1]底稿-用途別'!AD101/1000,0))</f>
        <v>10</v>
      </c>
      <c r="AB100" s="6">
        <f>IF('[1]底稿-用途別'!AE101=0,"",ROUNDUP('[1]底稿-用途別'!AE101/1000,0))</f>
        <v>3</v>
      </c>
      <c r="AC100" s="6">
        <f>IF('[1]底稿-用途別'!AF101=0,"",ROUNDUP('[1]底稿-用途別'!AF101/1000,0))</f>
        <v>136</v>
      </c>
      <c r="AD100" s="116">
        <f>IF('[1]底稿-用途別'!AG101=0,"",ROUNDUP('[1]底稿-用途別'!AG101/1000,0))</f>
        <v>109</v>
      </c>
      <c r="AE100" s="116">
        <f>IF('[1]底稿-用途別'!AH101=0,"",ROUNDUP('[1]底稿-用途別'!AH101/1000,0))</f>
        <v>8</v>
      </c>
      <c r="AF100" s="116">
        <f>IF('[1]底稿-用途別'!AI101=0,"",ROUNDUP('[1]底稿-用途別'!AI101/1000,0))</f>
        <v>180</v>
      </c>
      <c r="AG100" s="116">
        <f>IF('[1]底稿-用途別'!AJ101=0,"",ROUNDUP('[1]底稿-用途別'!AJ101/1000,0))</f>
        <v>83</v>
      </c>
      <c r="AH100" s="117">
        <f>IF('[1]底稿-用途別'!AK101=0,0,ROUNDUP('[1]底稿-用途別'!AK101/1000,0))</f>
        <v>5</v>
      </c>
      <c r="AI100" s="6">
        <f>IF('[1]底稿-用途別'!AL101=0,0,ROUNDUP('[1]底稿-用途別'!AL101/1000,0))</f>
        <v>0</v>
      </c>
      <c r="AJ100" s="6">
        <f>IF('[1]底稿-用途別'!AM101=0,0,ROUNDUP('[1]底稿-用途別'!AM101/1000,0))</f>
        <v>5</v>
      </c>
      <c r="AK100" s="6">
        <f>IF('[1]底稿-用途別'!AN101=0,0,ROUNDUP('[1]底稿-用途別'!AN101/1000,0))</f>
        <v>0</v>
      </c>
      <c r="AL100" s="128">
        <f t="shared" si="16"/>
        <v>25835</v>
      </c>
      <c r="AM100" s="6">
        <f t="shared" si="17"/>
        <v>509</v>
      </c>
      <c r="AN100" s="6">
        <f t="shared" si="18"/>
        <v>0</v>
      </c>
      <c r="AO100" s="116">
        <f t="shared" si="19"/>
        <v>26344</v>
      </c>
      <c r="AP100" s="129"/>
      <c r="AQ100" s="130">
        <f>VLOOKUP(A100,'[1]113年度各學校賸餘數'!$A$2:$L$171,12,0)</f>
        <v>509278</v>
      </c>
      <c r="AR100" s="118">
        <f t="shared" si="20"/>
        <v>25835000</v>
      </c>
      <c r="AS100" s="118">
        <f t="shared" si="21"/>
        <v>10000</v>
      </c>
      <c r="AT100" s="118">
        <f t="shared" si="22"/>
        <v>25825000</v>
      </c>
    </row>
    <row r="101" spans="1:46" ht="18.399999999999999" customHeight="1" x14ac:dyDescent="0.25">
      <c r="A101" s="132" t="s">
        <v>226</v>
      </c>
      <c r="B101" s="132" t="s">
        <v>227</v>
      </c>
      <c r="C101" s="6">
        <f>IF('[1]底稿-用途別'!F102=0,"",ROUNDUP('[1]底稿-用途別'!F102/1000,0))</f>
        <v>26819</v>
      </c>
      <c r="D101" s="6" t="str">
        <f>IF('[1]底稿-用途別'!G102=0,"",ROUNDUP('[1]底稿-用途別'!G102/1000,0))</f>
        <v/>
      </c>
      <c r="E101" s="127">
        <f t="shared" si="15"/>
        <v>26819</v>
      </c>
      <c r="F101" s="56" t="str">
        <f>IF('[1]底稿-用途別'!I102=0,"",ROUNDUP('[1]底稿-用途別'!I102/1000,0))</f>
        <v/>
      </c>
      <c r="G101" s="6">
        <f>IF('[1]底稿-用途別'!J102=0,"",ROUNDUP('[1]底稿-用途別'!J102/1000,0))</f>
        <v>6</v>
      </c>
      <c r="H101" s="6">
        <f>IF('[1]底稿-用途別'!K102=0,"",ROUNDUP('[1]底稿-用途別'!K102/1000,0))</f>
        <v>240</v>
      </c>
      <c r="I101" s="6">
        <f>IF('[1]底稿-用途別'!L102=0,"",ROUNDUP('[1]底稿-用途別'!L102/1000,0))</f>
        <v>65</v>
      </c>
      <c r="J101" s="6">
        <f>IF('[1]底稿-用途別'!M102=0,"",ROUNDUP('[1]底稿-用途別'!M102/1000,0))</f>
        <v>6</v>
      </c>
      <c r="K101" s="6">
        <f>IF('[1]底稿-用途別'!N102=0,"",ROUNDUP('[1]底稿-用途別'!N102/1000,0))</f>
        <v>12</v>
      </c>
      <c r="L101" s="6">
        <f>IF('[1]底稿-用途別'!O102=0,"",ROUNDUP('[1]底稿-用途別'!O102/1000,0))</f>
        <v>22</v>
      </c>
      <c r="M101" s="6">
        <f>IF('[1]底稿-用途別'!P102=0,"",ROUNDUP('[1]底稿-用途別'!P102/1000,0))</f>
        <v>19</v>
      </c>
      <c r="N101" s="6">
        <f>IF('[1]底稿-用途別'!Q102=0,"",ROUNDUP('[1]底稿-用途別'!Q102/1000,0))</f>
        <v>5</v>
      </c>
      <c r="O101" s="6" t="str">
        <f>IF('[1]底稿-用途別'!R102=0,"",ROUNDUP('[1]底稿-用途別'!R102/1000,0))</f>
        <v/>
      </c>
      <c r="P101" s="6">
        <f>IF('[1]底稿-用途別'!S102=0,"",ROUNDUP('[1]底稿-用途別'!S102/1000,0))</f>
        <v>3</v>
      </c>
      <c r="Q101" s="6" t="str">
        <f>IF('[1]底稿-用途別'!T102=0,"",ROUNDUP('[1]底稿-用途別'!T102/1000,0))</f>
        <v/>
      </c>
      <c r="R101" s="6">
        <f>IF('[1]底稿-用途別'!U102=0,"",ROUNDUP('[1]底稿-用途別'!U102/1000,0))</f>
        <v>165</v>
      </c>
      <c r="S101" s="6">
        <f>IF('[1]底稿-用途別'!V102=0,"",ROUNDUP('[1]底稿-用途別'!V102/1000,0))</f>
        <v>6</v>
      </c>
      <c r="T101" s="6" t="str">
        <f>IF('[1]底稿-用途別'!W102=0,"",ROUNDUP('[1]底稿-用途別'!W102/1000,0))</f>
        <v/>
      </c>
      <c r="U101" s="6">
        <f>IF('[1]底稿-用途別'!X102=0,"",ROUNDUP('[1]底稿-用途別'!X102/1000,0))</f>
        <v>1</v>
      </c>
      <c r="V101" s="6" t="str">
        <f>IF('[1]底稿-用途別'!Y102=0,"",ROUNDUP('[1]底稿-用途別'!Y102/1000,0))</f>
        <v/>
      </c>
      <c r="W101" s="6" t="str">
        <f>IF('[1]底稿-用途別'!Z102=0,"",ROUNDUP('[1]底稿-用途別'!Z102/1000,0))</f>
        <v/>
      </c>
      <c r="X101" s="6">
        <f>IF('[1]底稿-用途別'!AA102=0,"",ROUNDUP('[1]底稿-用途別'!AA102/1000,0))</f>
        <v>10</v>
      </c>
      <c r="Y101" s="6" t="str">
        <f>IF('[1]底稿-用途別'!AB102=0,"",ROUNDUP('[1]底稿-用途別'!AB102/1000,0))</f>
        <v/>
      </c>
      <c r="Z101" s="6">
        <f>IF('[1]底稿-用途別'!AC102=0,"",ROUNDUP('[1]底稿-用途別'!AC102/1000,0))</f>
        <v>80</v>
      </c>
      <c r="AA101" s="6">
        <f>IF('[1]底稿-用途別'!AD102=0,"",ROUNDUP('[1]底稿-用途別'!AD102/1000,0))</f>
        <v>10</v>
      </c>
      <c r="AB101" s="6">
        <f>IF('[1]底稿-用途別'!AE102=0,"",ROUNDUP('[1]底稿-用途別'!AE102/1000,0))</f>
        <v>3</v>
      </c>
      <c r="AC101" s="6">
        <f>IF('[1]底稿-用途別'!AF102=0,"",ROUNDUP('[1]底稿-用途別'!AF102/1000,0))</f>
        <v>102</v>
      </c>
      <c r="AD101" s="116">
        <f>IF('[1]底稿-用途別'!AG102=0,"",ROUNDUP('[1]底稿-用途別'!AG102/1000,0))</f>
        <v>79</v>
      </c>
      <c r="AE101" s="116">
        <f>IF('[1]底稿-用途別'!AH102=0,"",ROUNDUP('[1]底稿-用途別'!AH102/1000,0))</f>
        <v>8</v>
      </c>
      <c r="AF101" s="116">
        <f>IF('[1]底稿-用途別'!AI102=0,"",ROUNDUP('[1]底稿-用途別'!AI102/1000,0))</f>
        <v>180</v>
      </c>
      <c r="AG101" s="116">
        <f>IF('[1]底稿-用途別'!AJ102=0,"",ROUNDUP('[1]底稿-用途別'!AJ102/1000,0))</f>
        <v>182</v>
      </c>
      <c r="AH101" s="117">
        <f>IF('[1]底稿-用途別'!AK102=0,0,ROUNDUP('[1]底稿-用途別'!AK102/1000,0))</f>
        <v>0</v>
      </c>
      <c r="AI101" s="6">
        <f>IF('[1]底稿-用途別'!AL102=0,0,ROUNDUP('[1]底稿-用途別'!AL102/1000,0))</f>
        <v>0</v>
      </c>
      <c r="AJ101" s="6">
        <f>IF('[1]底稿-用途別'!AM102=0,0,ROUNDUP('[1]底稿-用途別'!AM102/1000,0))</f>
        <v>0</v>
      </c>
      <c r="AK101" s="6">
        <f>IF('[1]底稿-用途別'!AN102=0,0,ROUNDUP('[1]底稿-用途別'!AN102/1000,0))</f>
        <v>0</v>
      </c>
      <c r="AL101" s="128">
        <f t="shared" si="16"/>
        <v>28023</v>
      </c>
      <c r="AM101" s="6">
        <f t="shared" si="17"/>
        <v>52</v>
      </c>
      <c r="AN101" s="6">
        <f t="shared" si="18"/>
        <v>0</v>
      </c>
      <c r="AO101" s="116">
        <f t="shared" si="19"/>
        <v>28075</v>
      </c>
      <c r="AP101" s="129"/>
      <c r="AQ101" s="130">
        <f>VLOOKUP(A101,'[1]113年度各學校賸餘數'!$A$2:$L$171,12,0)</f>
        <v>52699</v>
      </c>
      <c r="AR101" s="118">
        <f t="shared" si="20"/>
        <v>28023000</v>
      </c>
      <c r="AS101" s="118">
        <f t="shared" si="21"/>
        <v>0</v>
      </c>
      <c r="AT101" s="118">
        <f t="shared" si="22"/>
        <v>28023000</v>
      </c>
    </row>
    <row r="102" spans="1:46" ht="18.399999999999999" customHeight="1" x14ac:dyDescent="0.25">
      <c r="A102" s="132" t="s">
        <v>603</v>
      </c>
      <c r="B102" s="132" t="s">
        <v>604</v>
      </c>
      <c r="C102" s="6">
        <f>IF('[1]底稿-用途別'!F103=0,"",ROUNDUP('[1]底稿-用途別'!F103/1000,0))</f>
        <v>18998</v>
      </c>
      <c r="D102" s="6" t="str">
        <f>IF('[1]底稿-用途別'!G103=0,"",ROUNDUP('[1]底稿-用途別'!G103/1000,0))</f>
        <v/>
      </c>
      <c r="E102" s="127">
        <f t="shared" si="15"/>
        <v>18998</v>
      </c>
      <c r="F102" s="56" t="str">
        <f>IF('[1]底稿-用途別'!I103=0,"",ROUNDUP('[1]底稿-用途別'!I103/1000,0))</f>
        <v/>
      </c>
      <c r="G102" s="6" t="str">
        <f>IF('[1]底稿-用途別'!J103=0,"",ROUNDUP('[1]底稿-用途別'!J103/1000,0))</f>
        <v/>
      </c>
      <c r="H102" s="6">
        <f>IF('[1]底稿-用途別'!K103=0,"",ROUNDUP('[1]底稿-用途別'!K103/1000,0))</f>
        <v>240</v>
      </c>
      <c r="I102" s="6">
        <f>IF('[1]底稿-用途別'!L103=0,"",ROUNDUP('[1]底稿-用途別'!L103/1000,0))</f>
        <v>44</v>
      </c>
      <c r="J102" s="6">
        <f>IF('[1]底稿-用途別'!M103=0,"",ROUNDUP('[1]底稿-用途別'!M103/1000,0))</f>
        <v>3</v>
      </c>
      <c r="K102" s="6">
        <f>IF('[1]底稿-用途別'!N103=0,"",ROUNDUP('[1]底稿-用途別'!N103/1000,0))</f>
        <v>6</v>
      </c>
      <c r="L102" s="6">
        <f>IF('[1]底稿-用途別'!O103=0,"",ROUNDUP('[1]底稿-用途別'!O103/1000,0))</f>
        <v>19</v>
      </c>
      <c r="M102" s="6">
        <f>IF('[1]底稿-用途別'!P103=0,"",ROUNDUP('[1]底稿-用途別'!P103/1000,0))</f>
        <v>18</v>
      </c>
      <c r="N102" s="6">
        <f>IF('[1]底稿-用途別'!Q103=0,"",ROUNDUP('[1]底稿-用途別'!Q103/1000,0))</f>
        <v>5</v>
      </c>
      <c r="O102" s="6" t="str">
        <f>IF('[1]底稿-用途別'!R103=0,"",ROUNDUP('[1]底稿-用途別'!R103/1000,0))</f>
        <v/>
      </c>
      <c r="P102" s="6">
        <f>IF('[1]底稿-用途別'!S103=0,"",ROUNDUP('[1]底稿-用途別'!S103/1000,0))</f>
        <v>1</v>
      </c>
      <c r="Q102" s="6" t="str">
        <f>IF('[1]底稿-用途別'!T103=0,"",ROUNDUP('[1]底稿-用途別'!T103/1000,0))</f>
        <v/>
      </c>
      <c r="R102" s="6">
        <f>IF('[1]底稿-用途別'!U103=0,"",ROUNDUP('[1]底稿-用途別'!U103/1000,0))</f>
        <v>165</v>
      </c>
      <c r="S102" s="6" t="str">
        <f>IF('[1]底稿-用途別'!V103=0,"",ROUNDUP('[1]底稿-用途別'!V103/1000,0))</f>
        <v/>
      </c>
      <c r="T102" s="6" t="str">
        <f>IF('[1]底稿-用途別'!W103=0,"",ROUNDUP('[1]底稿-用途別'!W103/1000,0))</f>
        <v/>
      </c>
      <c r="U102" s="6">
        <f>IF('[1]底稿-用途別'!X103=0,"",ROUNDUP('[1]底稿-用途別'!X103/1000,0))</f>
        <v>1</v>
      </c>
      <c r="V102" s="6" t="str">
        <f>IF('[1]底稿-用途別'!Y103=0,"",ROUNDUP('[1]底稿-用途別'!Y103/1000,0))</f>
        <v/>
      </c>
      <c r="W102" s="6" t="str">
        <f>IF('[1]底稿-用途別'!Z103=0,"",ROUNDUP('[1]底稿-用途別'!Z103/1000,0))</f>
        <v/>
      </c>
      <c r="X102" s="6" t="str">
        <f>IF('[1]底稿-用途別'!AA103=0,"",ROUNDUP('[1]底稿-用途別'!AA103/1000,0))</f>
        <v/>
      </c>
      <c r="Y102" s="6" t="str">
        <f>IF('[1]底稿-用途別'!AB103=0,"",ROUNDUP('[1]底稿-用途別'!AB103/1000,0))</f>
        <v/>
      </c>
      <c r="Z102" s="6">
        <f>IF('[1]底稿-用途別'!AC103=0,"",ROUNDUP('[1]底稿-用途別'!AC103/1000,0))</f>
        <v>80</v>
      </c>
      <c r="AA102" s="6">
        <f>IF('[1]底稿-用途別'!AD103=0,"",ROUNDUP('[1]底稿-用途別'!AD103/1000,0))</f>
        <v>10</v>
      </c>
      <c r="AB102" s="6">
        <f>IF('[1]底稿-用途別'!AE103=0,"",ROUNDUP('[1]底稿-用途別'!AE103/1000,0))</f>
        <v>3</v>
      </c>
      <c r="AC102" s="6">
        <f>IF('[1]底稿-用途別'!AF103=0,"",ROUNDUP('[1]底稿-用途別'!AF103/1000,0))</f>
        <v>102</v>
      </c>
      <c r="AD102" s="116">
        <f>IF('[1]底稿-用途別'!AG103=0,"",ROUNDUP('[1]底稿-用途別'!AG103/1000,0))</f>
        <v>59</v>
      </c>
      <c r="AE102" s="116">
        <f>IF('[1]底稿-用途別'!AH103=0,"",ROUNDUP('[1]底稿-用途別'!AH103/1000,0))</f>
        <v>4</v>
      </c>
      <c r="AF102" s="116">
        <f>IF('[1]底稿-用途別'!AI103=0,"",ROUNDUP('[1]底稿-用途別'!AI103/1000,0))</f>
        <v>120</v>
      </c>
      <c r="AG102" s="116">
        <f>IF('[1]底稿-用途別'!AJ103=0,"",ROUNDUP('[1]底稿-用途別'!AJ103/1000,0))</f>
        <v>99</v>
      </c>
      <c r="AH102" s="117">
        <f>IF('[1]底稿-用途別'!AK103=0,0,ROUNDUP('[1]底稿-用途別'!AK103/1000,0))</f>
        <v>0</v>
      </c>
      <c r="AI102" s="6">
        <f>IF('[1]底稿-用途別'!AL103=0,0,ROUNDUP('[1]底稿-用途別'!AL103/1000,0))</f>
        <v>0</v>
      </c>
      <c r="AJ102" s="6">
        <f>IF('[1]底稿-用途別'!AM103=0,0,ROUNDUP('[1]底稿-用途別'!AM103/1000,0))</f>
        <v>0</v>
      </c>
      <c r="AK102" s="6">
        <f>IF('[1]底稿-用途別'!AN103=0,0,ROUNDUP('[1]底稿-用途別'!AN103/1000,0))</f>
        <v>0</v>
      </c>
      <c r="AL102" s="128">
        <f t="shared" si="16"/>
        <v>19977</v>
      </c>
      <c r="AM102" s="6">
        <f t="shared" si="17"/>
        <v>235</v>
      </c>
      <c r="AN102" s="6">
        <f t="shared" si="18"/>
        <v>0</v>
      </c>
      <c r="AO102" s="116">
        <f t="shared" si="19"/>
        <v>20212</v>
      </c>
      <c r="AP102" s="129"/>
      <c r="AQ102" s="130">
        <f>VLOOKUP(A102,'[1]113年度各學校賸餘數'!$A$2:$L$171,12,0)</f>
        <v>235377</v>
      </c>
      <c r="AR102" s="118">
        <f t="shared" si="20"/>
        <v>19977000</v>
      </c>
      <c r="AS102" s="118">
        <f t="shared" si="21"/>
        <v>0</v>
      </c>
      <c r="AT102" s="118">
        <f t="shared" si="22"/>
        <v>19977000</v>
      </c>
    </row>
    <row r="103" spans="1:46" ht="18.399999999999999" customHeight="1" x14ac:dyDescent="0.25">
      <c r="A103" s="132" t="s">
        <v>230</v>
      </c>
      <c r="B103" s="132" t="s">
        <v>231</v>
      </c>
      <c r="C103" s="6">
        <f>IF('[1]底稿-用途別'!F104=0,"",ROUNDUP('[1]底稿-用途別'!F104/1000,0))</f>
        <v>20889</v>
      </c>
      <c r="D103" s="6" t="str">
        <f>IF('[1]底稿-用途別'!G104=0,"",ROUNDUP('[1]底稿-用途別'!G104/1000,0))</f>
        <v/>
      </c>
      <c r="E103" s="127">
        <f t="shared" si="15"/>
        <v>20889</v>
      </c>
      <c r="F103" s="56" t="str">
        <f>IF('[1]底稿-用途別'!I104=0,"",ROUNDUP('[1]底稿-用途別'!I104/1000,0))</f>
        <v/>
      </c>
      <c r="G103" s="6">
        <f>IF('[1]底稿-用途別'!J104=0,"",ROUNDUP('[1]底稿-用途別'!J104/1000,0))</f>
        <v>6</v>
      </c>
      <c r="H103" s="6">
        <f>IF('[1]底稿-用途別'!K104=0,"",ROUNDUP('[1]底稿-用途別'!K104/1000,0))</f>
        <v>240</v>
      </c>
      <c r="I103" s="6">
        <f>IF('[1]底稿-用途別'!L104=0,"",ROUNDUP('[1]底稿-用途別'!L104/1000,0))</f>
        <v>58</v>
      </c>
      <c r="J103" s="6">
        <f>IF('[1]底稿-用途別'!M104=0,"",ROUNDUP('[1]底稿-用途別'!M104/1000,0))</f>
        <v>14</v>
      </c>
      <c r="K103" s="6">
        <f>IF('[1]底稿-用途別'!N104=0,"",ROUNDUP('[1]底稿-用途別'!N104/1000,0))</f>
        <v>27</v>
      </c>
      <c r="L103" s="6">
        <f>IF('[1]底稿-用途別'!O104=0,"",ROUNDUP('[1]底稿-用途別'!O104/1000,0))</f>
        <v>21</v>
      </c>
      <c r="M103" s="6">
        <f>IF('[1]底稿-用途別'!P104=0,"",ROUNDUP('[1]底稿-用途別'!P104/1000,0))</f>
        <v>19</v>
      </c>
      <c r="N103" s="6">
        <f>IF('[1]底稿-用途別'!Q104=0,"",ROUNDUP('[1]底稿-用途別'!Q104/1000,0))</f>
        <v>5</v>
      </c>
      <c r="O103" s="6" t="str">
        <f>IF('[1]底稿-用途別'!R104=0,"",ROUNDUP('[1]底稿-用途別'!R104/1000,0))</f>
        <v/>
      </c>
      <c r="P103" s="6">
        <f>IF('[1]底稿-用途別'!S104=0,"",ROUNDUP('[1]底稿-用途別'!S104/1000,0))</f>
        <v>5</v>
      </c>
      <c r="Q103" s="6" t="str">
        <f>IF('[1]底稿-用途別'!T104=0,"",ROUNDUP('[1]底稿-用途別'!T104/1000,0))</f>
        <v/>
      </c>
      <c r="R103" s="6">
        <f>IF('[1]底稿-用途別'!U104=0,"",ROUNDUP('[1]底稿-用途別'!U104/1000,0))</f>
        <v>165</v>
      </c>
      <c r="S103" s="6" t="str">
        <f>IF('[1]底稿-用途別'!V104=0,"",ROUNDUP('[1]底稿-用途別'!V104/1000,0))</f>
        <v/>
      </c>
      <c r="T103" s="6" t="str">
        <f>IF('[1]底稿-用途別'!W104=0,"",ROUNDUP('[1]底稿-用途別'!W104/1000,0))</f>
        <v/>
      </c>
      <c r="U103" s="6">
        <f>IF('[1]底稿-用途別'!X104=0,"",ROUNDUP('[1]底稿-用途別'!X104/1000,0))</f>
        <v>1</v>
      </c>
      <c r="V103" s="6" t="str">
        <f>IF('[1]底稿-用途別'!Y104=0,"",ROUNDUP('[1]底稿-用途別'!Y104/1000,0))</f>
        <v/>
      </c>
      <c r="W103" s="6" t="str">
        <f>IF('[1]底稿-用途別'!Z104=0,"",ROUNDUP('[1]底稿-用途別'!Z104/1000,0))</f>
        <v/>
      </c>
      <c r="X103" s="6" t="str">
        <f>IF('[1]底稿-用途別'!AA104=0,"",ROUNDUP('[1]底稿-用途別'!AA104/1000,0))</f>
        <v/>
      </c>
      <c r="Y103" s="6" t="str">
        <f>IF('[1]底稿-用途別'!AB104=0,"",ROUNDUP('[1]底稿-用途別'!AB104/1000,0))</f>
        <v/>
      </c>
      <c r="Z103" s="6">
        <f>IF('[1]底稿-用途別'!AC104=0,"",ROUNDUP('[1]底稿-用途別'!AC104/1000,0))</f>
        <v>80</v>
      </c>
      <c r="AA103" s="6">
        <f>IF('[1]底稿-用途別'!AD104=0,"",ROUNDUP('[1]底稿-用途別'!AD104/1000,0))</f>
        <v>10</v>
      </c>
      <c r="AB103" s="6">
        <f>IF('[1]底稿-用途別'!AE104=0,"",ROUNDUP('[1]底稿-用途別'!AE104/1000,0))</f>
        <v>3</v>
      </c>
      <c r="AC103" s="6">
        <f>IF('[1]底稿-用途別'!AF104=0,"",ROUNDUP('[1]底稿-用途別'!AF104/1000,0))</f>
        <v>102</v>
      </c>
      <c r="AD103" s="116">
        <f>IF('[1]底稿-用途別'!AG104=0,"",ROUNDUP('[1]底稿-用途別'!AG104/1000,0))</f>
        <v>109</v>
      </c>
      <c r="AE103" s="116">
        <f>IF('[1]底稿-用途別'!AH104=0,"",ROUNDUP('[1]底稿-用途別'!AH104/1000,0))</f>
        <v>8</v>
      </c>
      <c r="AF103" s="116">
        <f>IF('[1]底稿-用途別'!AI104=0,"",ROUNDUP('[1]底稿-用途別'!AI104/1000,0))</f>
        <v>220</v>
      </c>
      <c r="AG103" s="116">
        <f>IF('[1]底稿-用途別'!AJ104=0,"",ROUNDUP('[1]底稿-用途別'!AJ104/1000,0))</f>
        <v>112</v>
      </c>
      <c r="AH103" s="117">
        <f>IF('[1]底稿-用途別'!AK104=0,0,ROUNDUP('[1]底稿-用途別'!AK104/1000,0))</f>
        <v>10</v>
      </c>
      <c r="AI103" s="6">
        <f>IF('[1]底稿-用途別'!AL104=0,0,ROUNDUP('[1]底稿-用途別'!AL104/1000,0))</f>
        <v>0</v>
      </c>
      <c r="AJ103" s="6">
        <f>IF('[1]底稿-用途別'!AM104=0,0,ROUNDUP('[1]底稿-用途別'!AM104/1000,0))</f>
        <v>0</v>
      </c>
      <c r="AK103" s="6">
        <f>IF('[1]底稿-用途別'!AN104=0,0,ROUNDUP('[1]底稿-用途別'!AN104/1000,0))</f>
        <v>0</v>
      </c>
      <c r="AL103" s="128">
        <f t="shared" si="16"/>
        <v>22104</v>
      </c>
      <c r="AM103" s="6">
        <f t="shared" si="17"/>
        <v>1335</v>
      </c>
      <c r="AN103" s="6">
        <f t="shared" si="18"/>
        <v>0</v>
      </c>
      <c r="AO103" s="116">
        <f t="shared" si="19"/>
        <v>23439</v>
      </c>
      <c r="AP103" s="129"/>
      <c r="AQ103" s="130">
        <f>VLOOKUP(A103,'[1]113年度各學校賸餘數'!$A$2:$L$171,12,0)</f>
        <v>1335872</v>
      </c>
      <c r="AR103" s="118">
        <f t="shared" si="20"/>
        <v>22104000</v>
      </c>
      <c r="AS103" s="118">
        <f t="shared" si="21"/>
        <v>10000</v>
      </c>
      <c r="AT103" s="118">
        <f t="shared" si="22"/>
        <v>22094000</v>
      </c>
    </row>
    <row r="104" spans="1:46" ht="18.399999999999999" customHeight="1" x14ac:dyDescent="0.25">
      <c r="A104" s="132" t="s">
        <v>232</v>
      </c>
      <c r="B104" s="132" t="s">
        <v>605</v>
      </c>
      <c r="C104" s="6">
        <f>IF('[1]底稿-用途別'!F105=0,"",ROUNDUP('[1]底稿-用途別'!F105/1000,0))</f>
        <v>18996</v>
      </c>
      <c r="D104" s="6" t="str">
        <f>IF('[1]底稿-用途別'!G105=0,"",ROUNDUP('[1]底稿-用途別'!G105/1000,0))</f>
        <v/>
      </c>
      <c r="E104" s="127">
        <f t="shared" si="15"/>
        <v>18996</v>
      </c>
      <c r="F104" s="56" t="str">
        <f>IF('[1]底稿-用途別'!I105=0,"",ROUNDUP('[1]底稿-用途別'!I105/1000,0))</f>
        <v/>
      </c>
      <c r="G104" s="6">
        <f>IF('[1]底稿-用途別'!J105=0,"",ROUNDUP('[1]底稿-用途別'!J105/1000,0))</f>
        <v>6</v>
      </c>
      <c r="H104" s="6">
        <f>IF('[1]底稿-用途別'!K105=0,"",ROUNDUP('[1]底稿-用途別'!K105/1000,0))</f>
        <v>240</v>
      </c>
      <c r="I104" s="6">
        <f>IF('[1]底稿-用途別'!L105=0,"",ROUNDUP('[1]底稿-用途別'!L105/1000,0))</f>
        <v>44</v>
      </c>
      <c r="J104" s="6">
        <f>IF('[1]底稿-用途別'!M105=0,"",ROUNDUP('[1]底稿-用途別'!M105/1000,0))</f>
        <v>7</v>
      </c>
      <c r="K104" s="6">
        <f>IF('[1]底稿-用途別'!N105=0,"",ROUNDUP('[1]底稿-用途別'!N105/1000,0))</f>
        <v>14</v>
      </c>
      <c r="L104" s="6">
        <f>IF('[1]底稿-用途別'!O105=0,"",ROUNDUP('[1]底稿-用途別'!O105/1000,0))</f>
        <v>19</v>
      </c>
      <c r="M104" s="6">
        <f>IF('[1]底稿-用途別'!P105=0,"",ROUNDUP('[1]底稿-用途別'!P105/1000,0))</f>
        <v>18</v>
      </c>
      <c r="N104" s="6">
        <f>IF('[1]底稿-用途別'!Q105=0,"",ROUNDUP('[1]底稿-用途別'!Q105/1000,0))</f>
        <v>5</v>
      </c>
      <c r="O104" s="6" t="str">
        <f>IF('[1]底稿-用途別'!R105=0,"",ROUNDUP('[1]底稿-用途別'!R105/1000,0))</f>
        <v/>
      </c>
      <c r="P104" s="6">
        <f>IF('[1]底稿-用途別'!S105=0,"",ROUNDUP('[1]底稿-用途別'!S105/1000,0))</f>
        <v>2</v>
      </c>
      <c r="Q104" s="6" t="str">
        <f>IF('[1]底稿-用途別'!T105=0,"",ROUNDUP('[1]底稿-用途別'!T105/1000,0))</f>
        <v/>
      </c>
      <c r="R104" s="6">
        <f>IF('[1]底稿-用途別'!U105=0,"",ROUNDUP('[1]底稿-用途別'!U105/1000,0))</f>
        <v>165</v>
      </c>
      <c r="S104" s="6" t="str">
        <f>IF('[1]底稿-用途別'!V105=0,"",ROUNDUP('[1]底稿-用途別'!V105/1000,0))</f>
        <v/>
      </c>
      <c r="T104" s="6" t="str">
        <f>IF('[1]底稿-用途別'!W105=0,"",ROUNDUP('[1]底稿-用途別'!W105/1000,0))</f>
        <v/>
      </c>
      <c r="U104" s="6">
        <f>IF('[1]底稿-用途別'!X105=0,"",ROUNDUP('[1]底稿-用途別'!X105/1000,0))</f>
        <v>1</v>
      </c>
      <c r="V104" s="6" t="str">
        <f>IF('[1]底稿-用途別'!Y105=0,"",ROUNDUP('[1]底稿-用途別'!Y105/1000,0))</f>
        <v/>
      </c>
      <c r="W104" s="6" t="str">
        <f>IF('[1]底稿-用途別'!Z105=0,"",ROUNDUP('[1]底稿-用途別'!Z105/1000,0))</f>
        <v/>
      </c>
      <c r="X104" s="6" t="str">
        <f>IF('[1]底稿-用途別'!AA105=0,"",ROUNDUP('[1]底稿-用途別'!AA105/1000,0))</f>
        <v/>
      </c>
      <c r="Y104" s="6" t="str">
        <f>IF('[1]底稿-用途別'!AB105=0,"",ROUNDUP('[1]底稿-用途別'!AB105/1000,0))</f>
        <v/>
      </c>
      <c r="Z104" s="6">
        <f>IF('[1]底稿-用途別'!AC105=0,"",ROUNDUP('[1]底稿-用途別'!AC105/1000,0))</f>
        <v>80</v>
      </c>
      <c r="AA104" s="6">
        <f>IF('[1]底稿-用途別'!AD105=0,"",ROUNDUP('[1]底稿-用途別'!AD105/1000,0))</f>
        <v>10</v>
      </c>
      <c r="AB104" s="6">
        <f>IF('[1]底稿-用途別'!AE105=0,"",ROUNDUP('[1]底稿-用途別'!AE105/1000,0))</f>
        <v>3</v>
      </c>
      <c r="AC104" s="6">
        <f>IF('[1]底稿-用途別'!AF105=0,"",ROUNDUP('[1]底稿-用途別'!AF105/1000,0))</f>
        <v>102</v>
      </c>
      <c r="AD104" s="116">
        <f>IF('[1]底稿-用途別'!AG105=0,"",ROUNDUP('[1]底稿-用途別'!AG105/1000,0))</f>
        <v>79</v>
      </c>
      <c r="AE104" s="116">
        <f>IF('[1]底稿-用途別'!AH105=0,"",ROUNDUP('[1]底稿-用途別'!AH105/1000,0))</f>
        <v>8</v>
      </c>
      <c r="AF104" s="116">
        <f>IF('[1]底稿-用途別'!AI105=0,"",ROUNDUP('[1]底稿-用途別'!AI105/1000,0))</f>
        <v>120</v>
      </c>
      <c r="AG104" s="116">
        <f>IF('[1]底稿-用途別'!AJ105=0,"",ROUNDUP('[1]底稿-用途別'!AJ105/1000,0))</f>
        <v>55</v>
      </c>
      <c r="AH104" s="117">
        <f>IF('[1]底稿-用途別'!AK105=0,0,ROUNDUP('[1]底稿-用途別'!AK105/1000,0))</f>
        <v>20</v>
      </c>
      <c r="AI104" s="6">
        <f>IF('[1]底稿-用途別'!AL105=0,0,ROUNDUP('[1]底稿-用途別'!AL105/1000,0))</f>
        <v>0</v>
      </c>
      <c r="AJ104" s="6">
        <f>IF('[1]底稿-用途別'!AM105=0,0,ROUNDUP('[1]底稿-用途別'!AM105/1000,0))</f>
        <v>0</v>
      </c>
      <c r="AK104" s="6">
        <f>IF('[1]底稿-用途別'!AN105=0,0,ROUNDUP('[1]底稿-用途別'!AN105/1000,0))</f>
        <v>0</v>
      </c>
      <c r="AL104" s="128">
        <f t="shared" si="16"/>
        <v>19994</v>
      </c>
      <c r="AM104" s="6">
        <f t="shared" si="17"/>
        <v>433</v>
      </c>
      <c r="AN104" s="6">
        <f t="shared" si="18"/>
        <v>0</v>
      </c>
      <c r="AO104" s="116">
        <f t="shared" si="19"/>
        <v>20427</v>
      </c>
      <c r="AP104" s="129"/>
      <c r="AQ104" s="130">
        <f>VLOOKUP(A104,'[1]113年度各學校賸餘數'!$A$2:$L$171,12,0)</f>
        <v>433397</v>
      </c>
      <c r="AR104" s="118">
        <f t="shared" si="20"/>
        <v>19994000</v>
      </c>
      <c r="AS104" s="118">
        <f t="shared" si="21"/>
        <v>20000</v>
      </c>
      <c r="AT104" s="118">
        <f t="shared" si="22"/>
        <v>19974000</v>
      </c>
    </row>
    <row r="105" spans="1:46" ht="18.399999999999999" customHeight="1" x14ac:dyDescent="0.25">
      <c r="A105" s="132" t="s">
        <v>234</v>
      </c>
      <c r="B105" s="132" t="s">
        <v>606</v>
      </c>
      <c r="C105" s="6">
        <f>IF('[1]底稿-用途別'!F106=0,"",ROUNDUP('[1]底稿-用途別'!F106/1000,0))</f>
        <v>102282</v>
      </c>
      <c r="D105" s="6" t="str">
        <f>IF('[1]底稿-用途別'!G106=0,"",ROUNDUP('[1]底稿-用途別'!G106/1000,0))</f>
        <v/>
      </c>
      <c r="E105" s="127">
        <f t="shared" si="15"/>
        <v>102282</v>
      </c>
      <c r="F105" s="56" t="str">
        <f>IF('[1]底稿-用途別'!I106=0,"",ROUNDUP('[1]底稿-用途別'!I106/1000,0))</f>
        <v/>
      </c>
      <c r="G105" s="6">
        <f>IF('[1]底稿-用途別'!J106=0,"",ROUNDUP('[1]底稿-用途別'!J106/1000,0))</f>
        <v>30</v>
      </c>
      <c r="H105" s="6">
        <f>IF('[1]底稿-用途別'!K106=0,"",ROUNDUP('[1]底稿-用途別'!K106/1000,0))</f>
        <v>240</v>
      </c>
      <c r="I105" s="6">
        <f>IF('[1]底稿-用途別'!L106=0,"",ROUNDUP('[1]底稿-用途別'!L106/1000,0))</f>
        <v>224</v>
      </c>
      <c r="J105" s="6">
        <f>IF('[1]底稿-用途別'!M106=0,"",ROUNDUP('[1]底稿-用途別'!M106/1000,0))</f>
        <v>68</v>
      </c>
      <c r="K105" s="6">
        <f>IF('[1]底稿-用途別'!N106=0,"",ROUNDUP('[1]底稿-用途別'!N106/1000,0))</f>
        <v>136</v>
      </c>
      <c r="L105" s="6">
        <f>IF('[1]底稿-用途別'!O106=0,"",ROUNDUP('[1]底稿-用途別'!O106/1000,0))</f>
        <v>44</v>
      </c>
      <c r="M105" s="6">
        <f>IF('[1]底稿-用途別'!P106=0,"",ROUNDUP('[1]底稿-用途別'!P106/1000,0))</f>
        <v>28</v>
      </c>
      <c r="N105" s="6">
        <f>IF('[1]底稿-用途別'!Q106=0,"",ROUNDUP('[1]底稿-用途別'!Q106/1000,0))</f>
        <v>5</v>
      </c>
      <c r="O105" s="6" t="str">
        <f>IF('[1]底稿-用途別'!R106=0,"",ROUNDUP('[1]底稿-用途別'!R106/1000,0))</f>
        <v/>
      </c>
      <c r="P105" s="6">
        <f>IF('[1]底稿-用途別'!S106=0,"",ROUNDUP('[1]底稿-用途別'!S106/1000,0))</f>
        <v>19</v>
      </c>
      <c r="Q105" s="6" t="str">
        <f>IF('[1]底稿-用途別'!T106=0,"",ROUNDUP('[1]底稿-用途別'!T106/1000,0))</f>
        <v/>
      </c>
      <c r="R105" s="6">
        <f>IF('[1]底稿-用途別'!U106=0,"",ROUNDUP('[1]底稿-用途別'!U106/1000,0))</f>
        <v>165</v>
      </c>
      <c r="S105" s="6">
        <f>IF('[1]底稿-用途別'!V106=0,"",ROUNDUP('[1]底稿-用途別'!V106/1000,0))</f>
        <v>29</v>
      </c>
      <c r="T105" s="6">
        <f>IF('[1]底稿-用途別'!W106=0,"",ROUNDUP('[1]底稿-用途別'!W106/1000,0))</f>
        <v>429</v>
      </c>
      <c r="U105" s="6">
        <f>IF('[1]底稿-用途別'!X106=0,"",ROUNDUP('[1]底稿-用途別'!X106/1000,0))</f>
        <v>2</v>
      </c>
      <c r="V105" s="6" t="str">
        <f>IF('[1]底稿-用途別'!Y106=0,"",ROUNDUP('[1]底稿-用途別'!Y106/1000,0))</f>
        <v/>
      </c>
      <c r="W105" s="6" t="str">
        <f>IF('[1]底稿-用途別'!Z106=0,"",ROUNDUP('[1]底稿-用途別'!Z106/1000,0))</f>
        <v/>
      </c>
      <c r="X105" s="6">
        <f>IF('[1]底稿-用途別'!AA106=0,"",ROUNDUP('[1]底稿-用途別'!AA106/1000,0))</f>
        <v>10</v>
      </c>
      <c r="Y105" s="6" t="str">
        <f>IF('[1]底稿-用途別'!AB106=0,"",ROUNDUP('[1]底稿-用途別'!AB106/1000,0))</f>
        <v/>
      </c>
      <c r="Z105" s="6">
        <f>IF('[1]底稿-用途別'!AC106=0,"",ROUNDUP('[1]底稿-用途別'!AC106/1000,0))</f>
        <v>160</v>
      </c>
      <c r="AA105" s="6">
        <f>IF('[1]底稿-用途別'!AD106=0,"",ROUNDUP('[1]底稿-用途別'!AD106/1000,0))</f>
        <v>10</v>
      </c>
      <c r="AB105" s="6">
        <f>IF('[1]底稿-用途別'!AE106=0,"",ROUNDUP('[1]底稿-用途別'!AE106/1000,0))</f>
        <v>3</v>
      </c>
      <c r="AC105" s="6">
        <f>IF('[1]底稿-用途別'!AF106=0,"",ROUNDUP('[1]底稿-用途別'!AF106/1000,0))</f>
        <v>476</v>
      </c>
      <c r="AD105" s="116">
        <f>IF('[1]底稿-用途別'!AG106=0,"",ROUNDUP('[1]底稿-用途別'!AG106/1000,0))</f>
        <v>315</v>
      </c>
      <c r="AE105" s="116">
        <f>IF('[1]底稿-用途別'!AH106=0,"",ROUNDUP('[1]底稿-用途別'!AH106/1000,0))</f>
        <v>18</v>
      </c>
      <c r="AF105" s="116">
        <f>IF('[1]底稿-用途別'!AI106=0,"",ROUNDUP('[1]底稿-用途別'!AI106/1000,0))</f>
        <v>750</v>
      </c>
      <c r="AG105" s="116">
        <f>IF('[1]底稿-用途別'!AJ106=0,"",ROUNDUP('[1]底稿-用途別'!AJ106/1000,0))</f>
        <v>537</v>
      </c>
      <c r="AH105" s="117">
        <f>IF('[1]底稿-用途別'!AK106=0,0,ROUNDUP('[1]底稿-用途別'!AK106/1000,0))</f>
        <v>100</v>
      </c>
      <c r="AI105" s="6">
        <f>IF('[1]底稿-用途別'!AL106=0,0,ROUNDUP('[1]底稿-用途別'!AL106/1000,0))</f>
        <v>0</v>
      </c>
      <c r="AJ105" s="6">
        <f>IF('[1]底稿-用途別'!AM106=0,0,ROUNDUP('[1]底稿-用途別'!AM106/1000,0))</f>
        <v>0</v>
      </c>
      <c r="AK105" s="6">
        <f>IF('[1]底稿-用途別'!AN106=0,0,ROUNDUP('[1]底稿-用途別'!AN106/1000,0))</f>
        <v>0</v>
      </c>
      <c r="AL105" s="128">
        <f t="shared" si="16"/>
        <v>106080</v>
      </c>
      <c r="AM105" s="6">
        <f t="shared" si="17"/>
        <v>1523</v>
      </c>
      <c r="AN105" s="6">
        <f t="shared" si="18"/>
        <v>0</v>
      </c>
      <c r="AO105" s="116">
        <f t="shared" si="19"/>
        <v>107603</v>
      </c>
      <c r="AP105" s="129"/>
      <c r="AQ105" s="130">
        <f>VLOOKUP(A105,'[1]113年度各學校賸餘數'!$A$2:$L$171,12,0)</f>
        <v>1523595</v>
      </c>
      <c r="AR105" s="118">
        <f t="shared" si="20"/>
        <v>106080000</v>
      </c>
      <c r="AS105" s="118">
        <f t="shared" si="21"/>
        <v>100000</v>
      </c>
      <c r="AT105" s="118">
        <f t="shared" si="22"/>
        <v>105980000</v>
      </c>
    </row>
    <row r="106" spans="1:46" ht="18.399999999999999" customHeight="1" x14ac:dyDescent="0.25">
      <c r="A106" s="132" t="s">
        <v>236</v>
      </c>
      <c r="B106" s="132" t="s">
        <v>237</v>
      </c>
      <c r="C106" s="6">
        <f>IF('[1]底稿-用途別'!F107=0,"",ROUNDUP('[1]底稿-用途別'!F107/1000,0))</f>
        <v>49363</v>
      </c>
      <c r="D106" s="6" t="str">
        <f>IF('[1]底稿-用途別'!G107=0,"",ROUNDUP('[1]底稿-用途別'!G107/1000,0))</f>
        <v/>
      </c>
      <c r="E106" s="127">
        <f t="shared" si="15"/>
        <v>49363</v>
      </c>
      <c r="F106" s="56" t="str">
        <f>IF('[1]底稿-用途別'!I107=0,"",ROUNDUP('[1]底稿-用途別'!I107/1000,0))</f>
        <v/>
      </c>
      <c r="G106" s="6">
        <f>IF('[1]底稿-用途別'!J107=0,"",ROUNDUP('[1]底稿-用途別'!J107/1000,0))</f>
        <v>18</v>
      </c>
      <c r="H106" s="6">
        <f>IF('[1]底稿-用途別'!K107=0,"",ROUNDUP('[1]底稿-用途別'!K107/1000,0))</f>
        <v>240</v>
      </c>
      <c r="I106" s="6">
        <f>IF('[1]底稿-用途別'!L107=0,"",ROUNDUP('[1]底稿-用途別'!L107/1000,0))</f>
        <v>108</v>
      </c>
      <c r="J106" s="6">
        <f>IF('[1]底稿-用途別'!M107=0,"",ROUNDUP('[1]底稿-用途別'!M107/1000,0))</f>
        <v>26</v>
      </c>
      <c r="K106" s="6">
        <f>IF('[1]底稿-用途別'!N107=0,"",ROUNDUP('[1]底稿-用途別'!N107/1000,0))</f>
        <v>51</v>
      </c>
      <c r="L106" s="6">
        <f>IF('[1]底稿-用途別'!O107=0,"",ROUNDUP('[1]底稿-用途別'!O107/1000,0))</f>
        <v>28</v>
      </c>
      <c r="M106" s="6">
        <f>IF('[1]底稿-用途別'!P107=0,"",ROUNDUP('[1]底稿-用途別'!P107/1000,0))</f>
        <v>21</v>
      </c>
      <c r="N106" s="6">
        <f>IF('[1]底稿-用途別'!Q107=0,"",ROUNDUP('[1]底稿-用途別'!Q107/1000,0))</f>
        <v>5</v>
      </c>
      <c r="O106" s="6" t="str">
        <f>IF('[1]底稿-用途別'!R107=0,"",ROUNDUP('[1]底稿-用途別'!R107/1000,0))</f>
        <v/>
      </c>
      <c r="P106" s="6">
        <f>IF('[1]底稿-用途別'!S107=0,"",ROUNDUP('[1]底稿-用途別'!S107/1000,0))</f>
        <v>8</v>
      </c>
      <c r="Q106" s="6" t="str">
        <f>IF('[1]底稿-用途別'!T107=0,"",ROUNDUP('[1]底稿-用途別'!T107/1000,0))</f>
        <v/>
      </c>
      <c r="R106" s="6">
        <f>IF('[1]底稿-用途別'!U107=0,"",ROUNDUP('[1]底稿-用途別'!U107/1000,0))</f>
        <v>165</v>
      </c>
      <c r="S106" s="6">
        <f>IF('[1]底稿-用途別'!V107=0,"",ROUNDUP('[1]底稿-用途別'!V107/1000,0))</f>
        <v>6</v>
      </c>
      <c r="T106" s="6" t="str">
        <f>IF('[1]底稿-用途別'!W107=0,"",ROUNDUP('[1]底稿-用途別'!W107/1000,0))</f>
        <v/>
      </c>
      <c r="U106" s="6">
        <f>IF('[1]底稿-用途別'!X107=0,"",ROUNDUP('[1]底稿-用途別'!X107/1000,0))</f>
        <v>1</v>
      </c>
      <c r="V106" s="6" t="str">
        <f>IF('[1]底稿-用途別'!Y107=0,"",ROUNDUP('[1]底稿-用途別'!Y107/1000,0))</f>
        <v/>
      </c>
      <c r="W106" s="6" t="str">
        <f>IF('[1]底稿-用途別'!Z107=0,"",ROUNDUP('[1]底稿-用途別'!Z107/1000,0))</f>
        <v/>
      </c>
      <c r="X106" s="6">
        <f>IF('[1]底稿-用途別'!AA107=0,"",ROUNDUP('[1]底稿-用途別'!AA107/1000,0))</f>
        <v>10</v>
      </c>
      <c r="Y106" s="6" t="str">
        <f>IF('[1]底稿-用途別'!AB107=0,"",ROUNDUP('[1]底稿-用途別'!AB107/1000,0))</f>
        <v/>
      </c>
      <c r="Z106" s="6">
        <f>IF('[1]底稿-用途別'!AC107=0,"",ROUNDUP('[1]底稿-用途別'!AC107/1000,0))</f>
        <v>120</v>
      </c>
      <c r="AA106" s="6">
        <f>IF('[1]底稿-用途別'!AD107=0,"",ROUNDUP('[1]底稿-用途別'!AD107/1000,0))</f>
        <v>10</v>
      </c>
      <c r="AB106" s="6">
        <f>IF('[1]底稿-用途別'!AE107=0,"",ROUNDUP('[1]底稿-用途別'!AE107/1000,0))</f>
        <v>3</v>
      </c>
      <c r="AC106" s="6">
        <f>IF('[1]底稿-用途別'!AF107=0,"",ROUNDUP('[1]底稿-用途別'!AF107/1000,0))</f>
        <v>204</v>
      </c>
      <c r="AD106" s="116">
        <f>IF('[1]底稿-用途別'!AG107=0,"",ROUNDUP('[1]底稿-用途別'!AG107/1000,0))</f>
        <v>265</v>
      </c>
      <c r="AE106" s="116">
        <f>IF('[1]底稿-用途別'!AH107=0,"",ROUNDUP('[1]底稿-用途別'!AH107/1000,0))</f>
        <v>11</v>
      </c>
      <c r="AF106" s="116">
        <f>IF('[1]底稿-用途別'!AI107=0,"",ROUNDUP('[1]底稿-用途別'!AI107/1000,0))</f>
        <v>350</v>
      </c>
      <c r="AG106" s="116">
        <f>IF('[1]底稿-用途別'!AJ107=0,"",ROUNDUP('[1]底稿-用途別'!AJ107/1000,0))</f>
        <v>194</v>
      </c>
      <c r="AH106" s="117">
        <f>IF('[1]底稿-用途別'!AK107=0,0,ROUNDUP('[1]底稿-用途別'!AK107/1000,0))</f>
        <v>0</v>
      </c>
      <c r="AI106" s="6">
        <f>IF('[1]底稿-用途別'!AL107=0,0,ROUNDUP('[1]底稿-用途別'!AL107/1000,0))</f>
        <v>0</v>
      </c>
      <c r="AJ106" s="6">
        <f>IF('[1]底稿-用途別'!AM107=0,0,ROUNDUP('[1]底稿-用途別'!AM107/1000,0))</f>
        <v>0</v>
      </c>
      <c r="AK106" s="6">
        <f>IF('[1]底稿-用途別'!AN107=0,0,ROUNDUP('[1]底稿-用途別'!AN107/1000,0))</f>
        <v>0</v>
      </c>
      <c r="AL106" s="128">
        <f t="shared" si="16"/>
        <v>51207</v>
      </c>
      <c r="AM106" s="6">
        <f t="shared" si="17"/>
        <v>572</v>
      </c>
      <c r="AN106" s="6">
        <f t="shared" si="18"/>
        <v>0</v>
      </c>
      <c r="AO106" s="116">
        <f t="shared" si="19"/>
        <v>51779</v>
      </c>
      <c r="AP106" s="129"/>
      <c r="AQ106" s="130">
        <f>VLOOKUP(A106,'[1]113年度各學校賸餘數'!$A$2:$L$171,12,0)</f>
        <v>572843</v>
      </c>
      <c r="AR106" s="118">
        <f t="shared" si="20"/>
        <v>51207000</v>
      </c>
      <c r="AS106" s="118">
        <f t="shared" si="21"/>
        <v>0</v>
      </c>
      <c r="AT106" s="118">
        <f t="shared" si="22"/>
        <v>51207000</v>
      </c>
    </row>
    <row r="107" spans="1:46" ht="18.399999999999999" customHeight="1" x14ac:dyDescent="0.25">
      <c r="A107" s="132" t="s">
        <v>238</v>
      </c>
      <c r="B107" s="132" t="s">
        <v>607</v>
      </c>
      <c r="C107" s="6">
        <f>IF('[1]底稿-用途別'!F108=0,"",ROUNDUP('[1]底稿-用途別'!F108/1000,0))</f>
        <v>30123</v>
      </c>
      <c r="D107" s="6" t="str">
        <f>IF('[1]底稿-用途別'!G108=0,"",ROUNDUP('[1]底稿-用途別'!G108/1000,0))</f>
        <v/>
      </c>
      <c r="E107" s="127">
        <f t="shared" si="15"/>
        <v>30123</v>
      </c>
      <c r="F107" s="56" t="str">
        <f>IF('[1]底稿-用途別'!I108=0,"",ROUNDUP('[1]底稿-用途別'!I108/1000,0))</f>
        <v/>
      </c>
      <c r="G107" s="6">
        <f>IF('[1]底稿-用途別'!J108=0,"",ROUNDUP('[1]底稿-用途別'!J108/1000,0))</f>
        <v>18</v>
      </c>
      <c r="H107" s="6">
        <f>IF('[1]底稿-用途別'!K108=0,"",ROUNDUP('[1]底稿-用途別'!K108/1000,0))</f>
        <v>240</v>
      </c>
      <c r="I107" s="6">
        <f>IF('[1]底稿-用途別'!L108=0,"",ROUNDUP('[1]底稿-用途別'!L108/1000,0))</f>
        <v>65</v>
      </c>
      <c r="J107" s="6">
        <f>IF('[1]底稿-用途別'!M108=0,"",ROUNDUP('[1]底稿-用途別'!M108/1000,0))</f>
        <v>12</v>
      </c>
      <c r="K107" s="6">
        <f>IF('[1]底稿-用途別'!N108=0,"",ROUNDUP('[1]底稿-用途別'!N108/1000,0))</f>
        <v>24</v>
      </c>
      <c r="L107" s="6">
        <f>IF('[1]底稿-用途別'!O108=0,"",ROUNDUP('[1]底稿-用途別'!O108/1000,0))</f>
        <v>22</v>
      </c>
      <c r="M107" s="6">
        <f>IF('[1]底稿-用途別'!P108=0,"",ROUNDUP('[1]底稿-用途別'!P108/1000,0))</f>
        <v>19</v>
      </c>
      <c r="N107" s="6">
        <f>IF('[1]底稿-用途別'!Q108=0,"",ROUNDUP('[1]底稿-用途別'!Q108/1000,0))</f>
        <v>5</v>
      </c>
      <c r="O107" s="6" t="str">
        <f>IF('[1]底稿-用途別'!R108=0,"",ROUNDUP('[1]底稿-用途別'!R108/1000,0))</f>
        <v/>
      </c>
      <c r="P107" s="6">
        <f>IF('[1]底稿-用途別'!S108=0,"",ROUNDUP('[1]底稿-用途別'!S108/1000,0))</f>
        <v>4</v>
      </c>
      <c r="Q107" s="6" t="str">
        <f>IF('[1]底稿-用途別'!T108=0,"",ROUNDUP('[1]底稿-用途別'!T108/1000,0))</f>
        <v/>
      </c>
      <c r="R107" s="6">
        <f>IF('[1]底稿-用途別'!U108=0,"",ROUNDUP('[1]底稿-用途別'!U108/1000,0))</f>
        <v>165</v>
      </c>
      <c r="S107" s="6" t="str">
        <f>IF('[1]底稿-用途別'!V108=0,"",ROUNDUP('[1]底稿-用途別'!V108/1000,0))</f>
        <v/>
      </c>
      <c r="T107" s="6" t="str">
        <f>IF('[1]底稿-用途別'!W108=0,"",ROUNDUP('[1]底稿-用途別'!W108/1000,0))</f>
        <v/>
      </c>
      <c r="U107" s="6">
        <f>IF('[1]底稿-用途別'!X108=0,"",ROUNDUP('[1]底稿-用途別'!X108/1000,0))</f>
        <v>1</v>
      </c>
      <c r="V107" s="6" t="str">
        <f>IF('[1]底稿-用途別'!Y108=0,"",ROUNDUP('[1]底稿-用途別'!Y108/1000,0))</f>
        <v/>
      </c>
      <c r="W107" s="6" t="str">
        <f>IF('[1]底稿-用途別'!Z108=0,"",ROUNDUP('[1]底稿-用途別'!Z108/1000,0))</f>
        <v/>
      </c>
      <c r="X107" s="6">
        <f>IF('[1]底稿-用途別'!AA108=0,"",ROUNDUP('[1]底稿-用途別'!AA108/1000,0))</f>
        <v>10</v>
      </c>
      <c r="Y107" s="6" t="str">
        <f>IF('[1]底稿-用途別'!AB108=0,"",ROUNDUP('[1]底稿-用途別'!AB108/1000,0))</f>
        <v/>
      </c>
      <c r="Z107" s="6">
        <f>IF('[1]底稿-用途別'!AC108=0,"",ROUNDUP('[1]底稿-用途別'!AC108/1000,0))</f>
        <v>80</v>
      </c>
      <c r="AA107" s="6">
        <f>IF('[1]底稿-用途別'!AD108=0,"",ROUNDUP('[1]底稿-用途別'!AD108/1000,0))</f>
        <v>10</v>
      </c>
      <c r="AB107" s="6">
        <f>IF('[1]底稿-用途別'!AE108=0,"",ROUNDUP('[1]底稿-用途別'!AE108/1000,0))</f>
        <v>3</v>
      </c>
      <c r="AC107" s="6">
        <f>IF('[1]底稿-用途別'!AF108=0,"",ROUNDUP('[1]底稿-用途別'!AF108/1000,0))</f>
        <v>119</v>
      </c>
      <c r="AD107" s="116">
        <f>IF('[1]底稿-用途別'!AG108=0,"",ROUNDUP('[1]底稿-用途別'!AG108/1000,0))</f>
        <v>135</v>
      </c>
      <c r="AE107" s="116">
        <f>IF('[1]底稿-用途別'!AH108=0,"",ROUNDUP('[1]底稿-用途別'!AH108/1000,0))</f>
        <v>8</v>
      </c>
      <c r="AF107" s="116">
        <f>IF('[1]底稿-用途別'!AI108=0,"",ROUNDUP('[1]底稿-用途別'!AI108/1000,0))</f>
        <v>180</v>
      </c>
      <c r="AG107" s="116">
        <f>IF('[1]底稿-用途別'!AJ108=0,"",ROUNDUP('[1]底稿-用途別'!AJ108/1000,0))</f>
        <v>147</v>
      </c>
      <c r="AH107" s="117">
        <f>IF('[1]底稿-用途別'!AK108=0,0,ROUNDUP('[1]底稿-用途別'!AK108/1000,0))</f>
        <v>0</v>
      </c>
      <c r="AI107" s="6">
        <f>IF('[1]底稿-用途別'!AL108=0,0,ROUNDUP('[1]底稿-用途別'!AL108/1000,0))</f>
        <v>0</v>
      </c>
      <c r="AJ107" s="6">
        <f>IF('[1]底稿-用途別'!AM108=0,0,ROUNDUP('[1]底稿-用途別'!AM108/1000,0))</f>
        <v>0</v>
      </c>
      <c r="AK107" s="6">
        <f>IF('[1]底稿-用途別'!AN108=0,0,ROUNDUP('[1]底稿-用途別'!AN108/1000,0))</f>
        <v>0</v>
      </c>
      <c r="AL107" s="128">
        <f t="shared" si="16"/>
        <v>31390</v>
      </c>
      <c r="AM107" s="6">
        <f t="shared" si="17"/>
        <v>342</v>
      </c>
      <c r="AN107" s="6">
        <f t="shared" si="18"/>
        <v>0</v>
      </c>
      <c r="AO107" s="116">
        <f t="shared" si="19"/>
        <v>31732</v>
      </c>
      <c r="AP107" s="129"/>
      <c r="AQ107" s="130">
        <f>VLOOKUP(A107,'[1]113年度各學校賸餘數'!$A$2:$L$171,12,0)</f>
        <v>342119</v>
      </c>
      <c r="AR107" s="118">
        <f t="shared" si="20"/>
        <v>31390000</v>
      </c>
      <c r="AS107" s="118">
        <f t="shared" si="21"/>
        <v>0</v>
      </c>
      <c r="AT107" s="118">
        <f t="shared" si="22"/>
        <v>31390000</v>
      </c>
    </row>
    <row r="108" spans="1:46" ht="18.399999999999999" customHeight="1" x14ac:dyDescent="0.25">
      <c r="A108" s="132" t="s">
        <v>608</v>
      </c>
      <c r="B108" s="132" t="s">
        <v>241</v>
      </c>
      <c r="C108" s="6">
        <f>IF('[1]底稿-用途別'!F109=0,"",ROUNDUP('[1]底稿-用途別'!F109/1000,0))</f>
        <v>19522</v>
      </c>
      <c r="D108" s="6" t="str">
        <f>IF('[1]底稿-用途別'!G109=0,"",ROUNDUP('[1]底稿-用途別'!G109/1000,0))</f>
        <v/>
      </c>
      <c r="E108" s="127">
        <f t="shared" si="15"/>
        <v>19522</v>
      </c>
      <c r="F108" s="56" t="str">
        <f>IF('[1]底稿-用途別'!I109=0,"",ROUNDUP('[1]底稿-用途別'!I109/1000,0))</f>
        <v/>
      </c>
      <c r="G108" s="6">
        <f>IF('[1]底稿-用途別'!J109=0,"",ROUNDUP('[1]底稿-用途別'!J109/1000,0))</f>
        <v>6</v>
      </c>
      <c r="H108" s="6">
        <f>IF('[1]底稿-用途別'!K109=0,"",ROUNDUP('[1]底稿-用途別'!K109/1000,0))</f>
        <v>240</v>
      </c>
      <c r="I108" s="6">
        <f>IF('[1]底稿-用途別'!L109=0,"",ROUNDUP('[1]底稿-用途別'!L109/1000,0))</f>
        <v>44</v>
      </c>
      <c r="J108" s="6">
        <f>IF('[1]底稿-用途別'!M109=0,"",ROUNDUP('[1]底稿-用途別'!M109/1000,0))</f>
        <v>3</v>
      </c>
      <c r="K108" s="6">
        <f>IF('[1]底稿-用途別'!N109=0,"",ROUNDUP('[1]底稿-用途別'!N109/1000,0))</f>
        <v>5</v>
      </c>
      <c r="L108" s="6">
        <f>IF('[1]底稿-用途別'!O109=0,"",ROUNDUP('[1]底稿-用途別'!O109/1000,0))</f>
        <v>19</v>
      </c>
      <c r="M108" s="6">
        <f>IF('[1]底稿-用途別'!P109=0,"",ROUNDUP('[1]底稿-用途別'!P109/1000,0))</f>
        <v>18</v>
      </c>
      <c r="N108" s="6">
        <f>IF('[1]底稿-用途別'!Q109=0,"",ROUNDUP('[1]底稿-用途別'!Q109/1000,0))</f>
        <v>5</v>
      </c>
      <c r="O108" s="6" t="str">
        <f>IF('[1]底稿-用途別'!R109=0,"",ROUNDUP('[1]底稿-用途別'!R109/1000,0))</f>
        <v/>
      </c>
      <c r="P108" s="6">
        <f>IF('[1]底稿-用途別'!S109=0,"",ROUNDUP('[1]底稿-用途別'!S109/1000,0))</f>
        <v>1</v>
      </c>
      <c r="Q108" s="6" t="str">
        <f>IF('[1]底稿-用途別'!T109=0,"",ROUNDUP('[1]底稿-用途別'!T109/1000,0))</f>
        <v/>
      </c>
      <c r="R108" s="6">
        <f>IF('[1]底稿-用途別'!U109=0,"",ROUNDUP('[1]底稿-用途別'!U109/1000,0))</f>
        <v>165</v>
      </c>
      <c r="S108" s="6" t="str">
        <f>IF('[1]底稿-用途別'!V109=0,"",ROUNDUP('[1]底稿-用途別'!V109/1000,0))</f>
        <v/>
      </c>
      <c r="T108" s="6" t="str">
        <f>IF('[1]底稿-用途別'!W109=0,"",ROUNDUP('[1]底稿-用途別'!W109/1000,0))</f>
        <v/>
      </c>
      <c r="U108" s="6" t="str">
        <f>IF('[1]底稿-用途別'!X109=0,"",ROUNDUP('[1]底稿-用途別'!X109/1000,0))</f>
        <v/>
      </c>
      <c r="V108" s="6" t="str">
        <f>IF('[1]底稿-用途別'!Y109=0,"",ROUNDUP('[1]底稿-用途別'!Y109/1000,0))</f>
        <v/>
      </c>
      <c r="W108" s="6" t="str">
        <f>IF('[1]底稿-用途別'!Z109=0,"",ROUNDUP('[1]底稿-用途別'!Z109/1000,0))</f>
        <v/>
      </c>
      <c r="X108" s="6" t="str">
        <f>IF('[1]底稿-用途別'!AA109=0,"",ROUNDUP('[1]底稿-用途別'!AA109/1000,0))</f>
        <v/>
      </c>
      <c r="Y108" s="6" t="str">
        <f>IF('[1]底稿-用途別'!AB109=0,"",ROUNDUP('[1]底稿-用途別'!AB109/1000,0))</f>
        <v/>
      </c>
      <c r="Z108" s="6">
        <f>IF('[1]底稿-用途別'!AC109=0,"",ROUNDUP('[1]底稿-用途別'!AC109/1000,0))</f>
        <v>80</v>
      </c>
      <c r="AA108" s="6">
        <f>IF('[1]底稿-用途別'!AD109=0,"",ROUNDUP('[1]底稿-用途別'!AD109/1000,0))</f>
        <v>10</v>
      </c>
      <c r="AB108" s="6">
        <f>IF('[1]底稿-用途別'!AE109=0,"",ROUNDUP('[1]底稿-用途別'!AE109/1000,0))</f>
        <v>3</v>
      </c>
      <c r="AC108" s="6">
        <f>IF('[1]底稿-用途別'!AF109=0,"",ROUNDUP('[1]底稿-用途別'!AF109/1000,0))</f>
        <v>102</v>
      </c>
      <c r="AD108" s="116">
        <f>IF('[1]底稿-用途別'!AG109=0,"",ROUNDUP('[1]底稿-用途別'!AG109/1000,0))</f>
        <v>59</v>
      </c>
      <c r="AE108" s="116">
        <f>IF('[1]底稿-用途別'!AH109=0,"",ROUNDUP('[1]底稿-用途別'!AH109/1000,0))</f>
        <v>4</v>
      </c>
      <c r="AF108" s="116">
        <f>IF('[1]底稿-用途別'!AI109=0,"",ROUNDUP('[1]底稿-用途別'!AI109/1000,0))</f>
        <v>120</v>
      </c>
      <c r="AG108" s="116">
        <f>IF('[1]底稿-用途別'!AJ109=0,"",ROUNDUP('[1]底稿-用途別'!AJ109/1000,0))</f>
        <v>98</v>
      </c>
      <c r="AH108" s="117">
        <f>IF('[1]底稿-用途別'!AK109=0,0,ROUNDUP('[1]底稿-用途別'!AK109/1000,0))</f>
        <v>0</v>
      </c>
      <c r="AI108" s="6">
        <f>IF('[1]底稿-用途別'!AL109=0,0,ROUNDUP('[1]底稿-用途別'!AL109/1000,0))</f>
        <v>0</v>
      </c>
      <c r="AJ108" s="6">
        <f>IF('[1]底稿-用途別'!AM109=0,0,ROUNDUP('[1]底稿-用途別'!AM109/1000,0))</f>
        <v>0</v>
      </c>
      <c r="AK108" s="6">
        <f>IF('[1]底稿-用途別'!AN109=0,0,ROUNDUP('[1]底稿-用途別'!AN109/1000,0))</f>
        <v>0</v>
      </c>
      <c r="AL108" s="128">
        <f t="shared" si="16"/>
        <v>20504</v>
      </c>
      <c r="AM108" s="6">
        <f t="shared" si="17"/>
        <v>65</v>
      </c>
      <c r="AN108" s="6">
        <f t="shared" si="18"/>
        <v>0</v>
      </c>
      <c r="AO108" s="116">
        <f t="shared" si="19"/>
        <v>20569</v>
      </c>
      <c r="AP108" s="129"/>
      <c r="AQ108" s="130">
        <f>VLOOKUP(A108,'[1]113年度各學校賸餘數'!$A$2:$L$171,12,0)</f>
        <v>65403</v>
      </c>
      <c r="AR108" s="118">
        <f t="shared" si="20"/>
        <v>20504000</v>
      </c>
      <c r="AS108" s="118">
        <f t="shared" si="21"/>
        <v>0</v>
      </c>
      <c r="AT108" s="118">
        <f t="shared" si="22"/>
        <v>20504000</v>
      </c>
    </row>
    <row r="109" spans="1:46" ht="18.399999999999999" customHeight="1" x14ac:dyDescent="0.25">
      <c r="A109" s="132" t="s">
        <v>242</v>
      </c>
      <c r="B109" s="132" t="s">
        <v>243</v>
      </c>
      <c r="C109" s="6">
        <f>IF('[1]底稿-用途別'!F110=0,"",ROUNDUP('[1]底稿-用途別'!F110/1000,0))</f>
        <v>17697</v>
      </c>
      <c r="D109" s="6" t="str">
        <f>IF('[1]底稿-用途別'!G110=0,"",ROUNDUP('[1]底稿-用途別'!G110/1000,0))</f>
        <v/>
      </c>
      <c r="E109" s="127">
        <f t="shared" si="15"/>
        <v>17697</v>
      </c>
      <c r="F109" s="56" t="str">
        <f>IF('[1]底稿-用途別'!I110=0,"",ROUNDUP('[1]底稿-用途別'!I110/1000,0))</f>
        <v/>
      </c>
      <c r="G109" s="6">
        <f>IF('[1]底稿-用途別'!J110=0,"",ROUNDUP('[1]底稿-用途別'!J110/1000,0))</f>
        <v>6</v>
      </c>
      <c r="H109" s="6">
        <f>IF('[1]底稿-用途別'!K110=0,"",ROUNDUP('[1]底稿-用途別'!K110/1000,0))</f>
        <v>240</v>
      </c>
      <c r="I109" s="6">
        <f>IF('[1]底稿-用途別'!L110=0,"",ROUNDUP('[1]底稿-用途別'!L110/1000,0))</f>
        <v>44</v>
      </c>
      <c r="J109" s="6">
        <f>IF('[1]底稿-用途別'!M110=0,"",ROUNDUP('[1]底稿-用途別'!M110/1000,0))</f>
        <v>2</v>
      </c>
      <c r="K109" s="6">
        <f>IF('[1]底稿-用途別'!N110=0,"",ROUNDUP('[1]底稿-用途別'!N110/1000,0))</f>
        <v>4</v>
      </c>
      <c r="L109" s="6">
        <f>IF('[1]底稿-用途別'!O110=0,"",ROUNDUP('[1]底稿-用途別'!O110/1000,0))</f>
        <v>19</v>
      </c>
      <c r="M109" s="6">
        <f>IF('[1]底稿-用途別'!P110=0,"",ROUNDUP('[1]底稿-用途別'!P110/1000,0))</f>
        <v>18</v>
      </c>
      <c r="N109" s="6">
        <f>IF('[1]底稿-用途別'!Q110=0,"",ROUNDUP('[1]底稿-用途別'!Q110/1000,0))</f>
        <v>5</v>
      </c>
      <c r="O109" s="6" t="str">
        <f>IF('[1]底稿-用途別'!R110=0,"",ROUNDUP('[1]底稿-用途別'!R110/1000,0))</f>
        <v/>
      </c>
      <c r="P109" s="6">
        <f>IF('[1]底稿-用途別'!S110=0,"",ROUNDUP('[1]底稿-用途別'!S110/1000,0))</f>
        <v>1</v>
      </c>
      <c r="Q109" s="6" t="str">
        <f>IF('[1]底稿-用途別'!T110=0,"",ROUNDUP('[1]底稿-用途別'!T110/1000,0))</f>
        <v/>
      </c>
      <c r="R109" s="6">
        <f>IF('[1]底稿-用途別'!U110=0,"",ROUNDUP('[1]底稿-用途別'!U110/1000,0))</f>
        <v>165</v>
      </c>
      <c r="S109" s="6" t="str">
        <f>IF('[1]底稿-用途別'!V110=0,"",ROUNDUP('[1]底稿-用途別'!V110/1000,0))</f>
        <v/>
      </c>
      <c r="T109" s="6" t="str">
        <f>IF('[1]底稿-用途別'!W110=0,"",ROUNDUP('[1]底稿-用途別'!W110/1000,0))</f>
        <v/>
      </c>
      <c r="U109" s="6" t="str">
        <f>IF('[1]底稿-用途別'!X110=0,"",ROUNDUP('[1]底稿-用途別'!X110/1000,0))</f>
        <v/>
      </c>
      <c r="V109" s="6" t="str">
        <f>IF('[1]底稿-用途別'!Y110=0,"",ROUNDUP('[1]底稿-用途別'!Y110/1000,0))</f>
        <v/>
      </c>
      <c r="W109" s="6" t="str">
        <f>IF('[1]底稿-用途別'!Z110=0,"",ROUNDUP('[1]底稿-用途別'!Z110/1000,0))</f>
        <v/>
      </c>
      <c r="X109" s="6" t="str">
        <f>IF('[1]底稿-用途別'!AA110=0,"",ROUNDUP('[1]底稿-用途別'!AA110/1000,0))</f>
        <v/>
      </c>
      <c r="Y109" s="6" t="str">
        <f>IF('[1]底稿-用途別'!AB110=0,"",ROUNDUP('[1]底稿-用途別'!AB110/1000,0))</f>
        <v/>
      </c>
      <c r="Z109" s="6">
        <f>IF('[1]底稿-用途別'!AC110=0,"",ROUNDUP('[1]底稿-用途別'!AC110/1000,0))</f>
        <v>80</v>
      </c>
      <c r="AA109" s="6">
        <f>IF('[1]底稿-用途別'!AD110=0,"",ROUNDUP('[1]底稿-用途別'!AD110/1000,0))</f>
        <v>10</v>
      </c>
      <c r="AB109" s="6">
        <f>IF('[1]底稿-用途別'!AE110=0,"",ROUNDUP('[1]底稿-用途別'!AE110/1000,0))</f>
        <v>3</v>
      </c>
      <c r="AC109" s="6">
        <f>IF('[1]底稿-用途別'!AF110=0,"",ROUNDUP('[1]底稿-用途別'!AF110/1000,0))</f>
        <v>102</v>
      </c>
      <c r="AD109" s="116">
        <f>IF('[1]底稿-用途別'!AG110=0,"",ROUNDUP('[1]底稿-用途別'!AG110/1000,0))</f>
        <v>59</v>
      </c>
      <c r="AE109" s="116">
        <f>IF('[1]底稿-用途別'!AH110=0,"",ROUNDUP('[1]底稿-用途別'!AH110/1000,0))</f>
        <v>7</v>
      </c>
      <c r="AF109" s="116">
        <f>IF('[1]底稿-用途別'!AI110=0,"",ROUNDUP('[1]底稿-用途別'!AI110/1000,0))</f>
        <v>120</v>
      </c>
      <c r="AG109" s="116" t="str">
        <f>IF('[1]底稿-用途別'!AJ110=0,"",ROUNDUP('[1]底稿-用途別'!AJ110/1000,0))</f>
        <v/>
      </c>
      <c r="AH109" s="117">
        <f>IF('[1]底稿-用途別'!AK110=0,0,ROUNDUP('[1]底稿-用途別'!AK110/1000,0))</f>
        <v>0</v>
      </c>
      <c r="AI109" s="6">
        <f>IF('[1]底稿-用途別'!AL110=0,0,ROUNDUP('[1]底稿-用途別'!AL110/1000,0))</f>
        <v>0</v>
      </c>
      <c r="AJ109" s="6">
        <f>IF('[1]底稿-用途別'!AM110=0,0,ROUNDUP('[1]底稿-用途別'!AM110/1000,0))</f>
        <v>0</v>
      </c>
      <c r="AK109" s="6">
        <f>IF('[1]底稿-用途別'!AN110=0,0,ROUNDUP('[1]底稿-用途別'!AN110/1000,0))</f>
        <v>0</v>
      </c>
      <c r="AL109" s="128">
        <f t="shared" si="16"/>
        <v>18582</v>
      </c>
      <c r="AM109" s="6">
        <f t="shared" si="17"/>
        <v>53</v>
      </c>
      <c r="AN109" s="6">
        <f t="shared" si="18"/>
        <v>0</v>
      </c>
      <c r="AO109" s="116">
        <f t="shared" si="19"/>
        <v>18635</v>
      </c>
      <c r="AP109" s="129"/>
      <c r="AQ109" s="130">
        <f>VLOOKUP(A109,'[1]113年度各學校賸餘數'!$A$2:$L$171,12,0)</f>
        <v>53787</v>
      </c>
      <c r="AR109" s="118">
        <f t="shared" si="20"/>
        <v>18582000</v>
      </c>
      <c r="AS109" s="118">
        <f t="shared" si="21"/>
        <v>0</v>
      </c>
      <c r="AT109" s="118">
        <f t="shared" si="22"/>
        <v>18582000</v>
      </c>
    </row>
    <row r="110" spans="1:46" ht="18.399999999999999" customHeight="1" x14ac:dyDescent="0.25">
      <c r="A110" s="132" t="s">
        <v>244</v>
      </c>
      <c r="B110" s="132" t="s">
        <v>245</v>
      </c>
      <c r="C110" s="6">
        <f>IF('[1]底稿-用途別'!F111=0,"",ROUNDUP('[1]底稿-用途別'!F111/1000,0))</f>
        <v>19396</v>
      </c>
      <c r="D110" s="6" t="str">
        <f>IF('[1]底稿-用途別'!G111=0,"",ROUNDUP('[1]底稿-用途別'!G111/1000,0))</f>
        <v/>
      </c>
      <c r="E110" s="127">
        <f t="shared" si="15"/>
        <v>19396</v>
      </c>
      <c r="F110" s="56" t="str">
        <f>IF('[1]底稿-用途別'!I111=0,"",ROUNDUP('[1]底稿-用途別'!I111/1000,0))</f>
        <v/>
      </c>
      <c r="G110" s="6">
        <f>IF('[1]底稿-用途別'!J111=0,"",ROUNDUP('[1]底稿-用途別'!J111/1000,0))</f>
        <v>12</v>
      </c>
      <c r="H110" s="6">
        <f>IF('[1]底稿-用途別'!K111=0,"",ROUNDUP('[1]底稿-用途別'!K111/1000,0))</f>
        <v>240</v>
      </c>
      <c r="I110" s="6">
        <f>IF('[1]底稿-用途別'!L111=0,"",ROUNDUP('[1]底稿-用途別'!L111/1000,0))</f>
        <v>51</v>
      </c>
      <c r="J110" s="6">
        <f>IF('[1]底稿-用途別'!M111=0,"",ROUNDUP('[1]底稿-用途別'!M111/1000,0))</f>
        <v>3</v>
      </c>
      <c r="K110" s="6">
        <f>IF('[1]底稿-用途別'!N111=0,"",ROUNDUP('[1]底稿-用途別'!N111/1000,0))</f>
        <v>5</v>
      </c>
      <c r="L110" s="6">
        <f>IF('[1]底稿-用途別'!O111=0,"",ROUNDUP('[1]底稿-用途別'!O111/1000,0))</f>
        <v>20</v>
      </c>
      <c r="M110" s="6">
        <f>IF('[1]底稿-用途別'!P111=0,"",ROUNDUP('[1]底稿-用途別'!P111/1000,0))</f>
        <v>18</v>
      </c>
      <c r="N110" s="6">
        <f>IF('[1]底稿-用途別'!Q111=0,"",ROUNDUP('[1]底稿-用途別'!Q111/1000,0))</f>
        <v>5</v>
      </c>
      <c r="O110" s="6" t="str">
        <f>IF('[1]底稿-用途別'!R111=0,"",ROUNDUP('[1]底稿-用途別'!R111/1000,0))</f>
        <v/>
      </c>
      <c r="P110" s="6">
        <f>IF('[1]底稿-用途別'!S111=0,"",ROUNDUP('[1]底稿-用途別'!S111/1000,0))</f>
        <v>1</v>
      </c>
      <c r="Q110" s="6" t="str">
        <f>IF('[1]底稿-用途別'!T111=0,"",ROUNDUP('[1]底稿-用途別'!T111/1000,0))</f>
        <v/>
      </c>
      <c r="R110" s="6">
        <f>IF('[1]底稿-用途別'!U111=0,"",ROUNDUP('[1]底稿-用途別'!U111/1000,0))</f>
        <v>165</v>
      </c>
      <c r="S110" s="6" t="str">
        <f>IF('[1]底稿-用途別'!V111=0,"",ROUNDUP('[1]底稿-用途別'!V111/1000,0))</f>
        <v/>
      </c>
      <c r="T110" s="6" t="str">
        <f>IF('[1]底稿-用途別'!W111=0,"",ROUNDUP('[1]底稿-用途別'!W111/1000,0))</f>
        <v/>
      </c>
      <c r="U110" s="6" t="str">
        <f>IF('[1]底稿-用途別'!X111=0,"",ROUNDUP('[1]底稿-用途別'!X111/1000,0))</f>
        <v/>
      </c>
      <c r="V110" s="6" t="str">
        <f>IF('[1]底稿-用途別'!Y111=0,"",ROUNDUP('[1]底稿-用途別'!Y111/1000,0))</f>
        <v/>
      </c>
      <c r="W110" s="6" t="str">
        <f>IF('[1]底稿-用途別'!Z111=0,"",ROUNDUP('[1]底稿-用途別'!Z111/1000,0))</f>
        <v/>
      </c>
      <c r="X110" s="6">
        <f>IF('[1]底稿-用途別'!AA111=0,"",ROUNDUP('[1]底稿-用途別'!AA111/1000,0))</f>
        <v>10</v>
      </c>
      <c r="Y110" s="6" t="str">
        <f>IF('[1]底稿-用途別'!AB111=0,"",ROUNDUP('[1]底稿-用途別'!AB111/1000,0))</f>
        <v/>
      </c>
      <c r="Z110" s="6">
        <f>IF('[1]底稿-用途別'!AC111=0,"",ROUNDUP('[1]底稿-用途別'!AC111/1000,0))</f>
        <v>80</v>
      </c>
      <c r="AA110" s="6">
        <f>IF('[1]底稿-用途別'!AD111=0,"",ROUNDUP('[1]底稿-用途別'!AD111/1000,0))</f>
        <v>10</v>
      </c>
      <c r="AB110" s="6">
        <f>IF('[1]底稿-用途別'!AE111=0,"",ROUNDUP('[1]底稿-用途別'!AE111/1000,0))</f>
        <v>3</v>
      </c>
      <c r="AC110" s="6">
        <f>IF('[1]底稿-用途別'!AF111=0,"",ROUNDUP('[1]底稿-用途別'!AF111/1000,0))</f>
        <v>102</v>
      </c>
      <c r="AD110" s="116">
        <f>IF('[1]底稿-用途別'!AG111=0,"",ROUNDUP('[1]底稿-用途別'!AG111/1000,0))</f>
        <v>59</v>
      </c>
      <c r="AE110" s="116">
        <f>IF('[1]底稿-用途別'!AH111=0,"",ROUNDUP('[1]底稿-用途別'!AH111/1000,0))</f>
        <v>8</v>
      </c>
      <c r="AF110" s="116">
        <f>IF('[1]底稿-用途別'!AI111=0,"",ROUNDUP('[1]底稿-用途別'!AI111/1000,0))</f>
        <v>150</v>
      </c>
      <c r="AG110" s="116">
        <f>IF('[1]底稿-用途別'!AJ111=0,"",ROUNDUP('[1]底稿-用途別'!AJ111/1000,0))</f>
        <v>94</v>
      </c>
      <c r="AH110" s="117">
        <f>IF('[1]底稿-用途別'!AK111=0,0,ROUNDUP('[1]底稿-用途別'!AK111/1000,0))</f>
        <v>10</v>
      </c>
      <c r="AI110" s="6">
        <f>IF('[1]底稿-用途別'!AL111=0,0,ROUNDUP('[1]底稿-用途別'!AL111/1000,0))</f>
        <v>0</v>
      </c>
      <c r="AJ110" s="6">
        <f>IF('[1]底稿-用途別'!AM111=0,0,ROUNDUP('[1]底稿-用途別'!AM111/1000,0))</f>
        <v>0</v>
      </c>
      <c r="AK110" s="6">
        <f>IF('[1]底稿-用途別'!AN111=0,0,ROUNDUP('[1]底稿-用途別'!AN111/1000,0))</f>
        <v>0</v>
      </c>
      <c r="AL110" s="128">
        <f t="shared" si="16"/>
        <v>20442</v>
      </c>
      <c r="AM110" s="6">
        <f t="shared" si="17"/>
        <v>257</v>
      </c>
      <c r="AN110" s="6">
        <f t="shared" si="18"/>
        <v>0</v>
      </c>
      <c r="AO110" s="116">
        <f t="shared" si="19"/>
        <v>20699</v>
      </c>
      <c r="AP110" s="129"/>
      <c r="AQ110" s="130">
        <f>VLOOKUP(A110,'[1]113年度各學校賸餘數'!$A$2:$L$171,12,0)</f>
        <v>257423</v>
      </c>
      <c r="AR110" s="118">
        <f t="shared" si="20"/>
        <v>20442000</v>
      </c>
      <c r="AS110" s="118">
        <f t="shared" si="21"/>
        <v>10000</v>
      </c>
      <c r="AT110" s="118">
        <f t="shared" si="22"/>
        <v>20432000</v>
      </c>
    </row>
    <row r="111" spans="1:46" ht="18.399999999999999" customHeight="1" x14ac:dyDescent="0.25">
      <c r="A111" s="132" t="s">
        <v>246</v>
      </c>
      <c r="B111" s="132" t="s">
        <v>247</v>
      </c>
      <c r="C111" s="6">
        <f>IF('[1]底稿-用途別'!F112=0,"",ROUNDUP('[1]底稿-用途別'!F112/1000,0))</f>
        <v>17786</v>
      </c>
      <c r="D111" s="6" t="str">
        <f>IF('[1]底稿-用途別'!G112=0,"",ROUNDUP('[1]底稿-用途別'!G112/1000,0))</f>
        <v/>
      </c>
      <c r="E111" s="127">
        <f t="shared" si="15"/>
        <v>17786</v>
      </c>
      <c r="F111" s="56" t="str">
        <f>IF('[1]底稿-用途別'!I112=0,"",ROUNDUP('[1]底稿-用途別'!I112/1000,0))</f>
        <v/>
      </c>
      <c r="G111" s="6">
        <f>IF('[1]底稿-用途別'!J112=0,"",ROUNDUP('[1]底稿-用途別'!J112/1000,0))</f>
        <v>6</v>
      </c>
      <c r="H111" s="6">
        <f>IF('[1]底稿-用途別'!K112=0,"",ROUNDUP('[1]底稿-用途別'!K112/1000,0))</f>
        <v>240</v>
      </c>
      <c r="I111" s="6">
        <f>IF('[1]底稿-用途別'!L112=0,"",ROUNDUP('[1]底稿-用途別'!L112/1000,0))</f>
        <v>44</v>
      </c>
      <c r="J111" s="6">
        <f>IF('[1]底稿-用途別'!M112=0,"",ROUNDUP('[1]底稿-用途別'!M112/1000,0))</f>
        <v>8</v>
      </c>
      <c r="K111" s="6">
        <f>IF('[1]底稿-用途別'!N112=0,"",ROUNDUP('[1]底稿-用途別'!N112/1000,0))</f>
        <v>16</v>
      </c>
      <c r="L111" s="6">
        <f>IF('[1]底稿-用途別'!O112=0,"",ROUNDUP('[1]底稿-用途別'!O112/1000,0))</f>
        <v>19</v>
      </c>
      <c r="M111" s="6">
        <f>IF('[1]底稿-用途別'!P112=0,"",ROUNDUP('[1]底稿-用途別'!P112/1000,0))</f>
        <v>18</v>
      </c>
      <c r="N111" s="6">
        <f>IF('[1]底稿-用途別'!Q112=0,"",ROUNDUP('[1]底稿-用途別'!Q112/1000,0))</f>
        <v>5</v>
      </c>
      <c r="O111" s="6" t="str">
        <f>IF('[1]底稿-用途別'!R112=0,"",ROUNDUP('[1]底稿-用途別'!R112/1000,0))</f>
        <v/>
      </c>
      <c r="P111" s="6">
        <f>IF('[1]底稿-用途別'!S112=0,"",ROUNDUP('[1]底稿-用途別'!S112/1000,0))</f>
        <v>2</v>
      </c>
      <c r="Q111" s="6" t="str">
        <f>IF('[1]底稿-用途別'!T112=0,"",ROUNDUP('[1]底稿-用途別'!T112/1000,0))</f>
        <v/>
      </c>
      <c r="R111" s="6">
        <f>IF('[1]底稿-用途別'!U112=0,"",ROUNDUP('[1]底稿-用途別'!U112/1000,0))</f>
        <v>165</v>
      </c>
      <c r="S111" s="6" t="str">
        <f>IF('[1]底稿-用途別'!V112=0,"",ROUNDUP('[1]底稿-用途別'!V112/1000,0))</f>
        <v/>
      </c>
      <c r="T111" s="6" t="str">
        <f>IF('[1]底稿-用途別'!W112=0,"",ROUNDUP('[1]底稿-用途別'!W112/1000,0))</f>
        <v/>
      </c>
      <c r="U111" s="6" t="str">
        <f>IF('[1]底稿-用途別'!X112=0,"",ROUNDUP('[1]底稿-用途別'!X112/1000,0))</f>
        <v/>
      </c>
      <c r="V111" s="6" t="str">
        <f>IF('[1]底稿-用途別'!Y112=0,"",ROUNDUP('[1]底稿-用途別'!Y112/1000,0))</f>
        <v/>
      </c>
      <c r="W111" s="6" t="str">
        <f>IF('[1]底稿-用途別'!Z112=0,"",ROUNDUP('[1]底稿-用途別'!Z112/1000,0))</f>
        <v/>
      </c>
      <c r="X111" s="6" t="str">
        <f>IF('[1]底稿-用途別'!AA112=0,"",ROUNDUP('[1]底稿-用途別'!AA112/1000,0))</f>
        <v/>
      </c>
      <c r="Y111" s="6" t="str">
        <f>IF('[1]底稿-用途別'!AB112=0,"",ROUNDUP('[1]底稿-用途別'!AB112/1000,0))</f>
        <v/>
      </c>
      <c r="Z111" s="6">
        <f>IF('[1]底稿-用途別'!AC112=0,"",ROUNDUP('[1]底稿-用途別'!AC112/1000,0))</f>
        <v>80</v>
      </c>
      <c r="AA111" s="6">
        <f>IF('[1]底稿-用途別'!AD112=0,"",ROUNDUP('[1]底稿-用途別'!AD112/1000,0))</f>
        <v>10</v>
      </c>
      <c r="AB111" s="6">
        <f>IF('[1]底稿-用途別'!AE112=0,"",ROUNDUP('[1]底稿-用途別'!AE112/1000,0))</f>
        <v>3</v>
      </c>
      <c r="AC111" s="6">
        <f>IF('[1]底稿-用途別'!AF112=0,"",ROUNDUP('[1]底稿-用途別'!AF112/1000,0))</f>
        <v>102</v>
      </c>
      <c r="AD111" s="116">
        <f>IF('[1]底稿-用途別'!AG112=0,"",ROUNDUP('[1]底稿-用途別'!AG112/1000,0))</f>
        <v>59</v>
      </c>
      <c r="AE111" s="116">
        <f>IF('[1]底稿-用途別'!AH112=0,"",ROUNDUP('[1]底稿-用途別'!AH112/1000,0))</f>
        <v>7</v>
      </c>
      <c r="AF111" s="116">
        <f>IF('[1]底稿-用途別'!AI112=0,"",ROUNDUP('[1]底稿-用途別'!AI112/1000,0))</f>
        <v>120</v>
      </c>
      <c r="AG111" s="116">
        <f>IF('[1]底稿-用途別'!AJ112=0,"",ROUNDUP('[1]底稿-用途別'!AJ112/1000,0))</f>
        <v>313</v>
      </c>
      <c r="AH111" s="117">
        <f>IF('[1]底稿-用途別'!AK112=0,0,ROUNDUP('[1]底稿-用途別'!AK112/1000,0))</f>
        <v>0</v>
      </c>
      <c r="AI111" s="6">
        <f>IF('[1]底稿-用途別'!AL112=0,0,ROUNDUP('[1]底稿-用途別'!AL112/1000,0))</f>
        <v>0</v>
      </c>
      <c r="AJ111" s="6">
        <f>IF('[1]底稿-用途別'!AM112=0,0,ROUNDUP('[1]底稿-用途別'!AM112/1000,0))</f>
        <v>0</v>
      </c>
      <c r="AK111" s="6">
        <f>IF('[1]底稿-用途別'!AN112=0,0,ROUNDUP('[1]底稿-用途別'!AN112/1000,0))</f>
        <v>0</v>
      </c>
      <c r="AL111" s="128">
        <f t="shared" si="16"/>
        <v>19003</v>
      </c>
      <c r="AM111" s="6">
        <f t="shared" si="17"/>
        <v>404</v>
      </c>
      <c r="AN111" s="6">
        <f t="shared" si="18"/>
        <v>0</v>
      </c>
      <c r="AO111" s="116">
        <f t="shared" si="19"/>
        <v>19407</v>
      </c>
      <c r="AP111" s="129"/>
      <c r="AQ111" s="130">
        <f>VLOOKUP(A111,'[1]113年度各學校賸餘數'!$A$2:$L$171,12,0)</f>
        <v>404364</v>
      </c>
      <c r="AR111" s="118">
        <f t="shared" si="20"/>
        <v>19003000</v>
      </c>
      <c r="AS111" s="118">
        <f t="shared" si="21"/>
        <v>0</v>
      </c>
      <c r="AT111" s="118">
        <f t="shared" si="22"/>
        <v>19003000</v>
      </c>
    </row>
    <row r="112" spans="1:46" ht="18.399999999999999" customHeight="1" x14ac:dyDescent="0.25">
      <c r="A112" s="132" t="s">
        <v>248</v>
      </c>
      <c r="B112" s="132" t="s">
        <v>249</v>
      </c>
      <c r="C112" s="6">
        <f>IF('[1]底稿-用途別'!F113=0,"",ROUNDUP('[1]底稿-用途別'!F113/1000,0))</f>
        <v>58015</v>
      </c>
      <c r="D112" s="6">
        <f>IF('[1]底稿-用途別'!G113=0,"",ROUNDUP('[1]底稿-用途別'!G113/1000,0))</f>
        <v>3466</v>
      </c>
      <c r="E112" s="127">
        <f t="shared" si="15"/>
        <v>61481</v>
      </c>
      <c r="F112" s="56" t="str">
        <f>IF('[1]底稿-用途別'!I113=0,"",ROUNDUP('[1]底稿-用途別'!I113/1000,0))</f>
        <v/>
      </c>
      <c r="G112" s="6">
        <f>IF('[1]底稿-用途別'!J113=0,"",ROUNDUP('[1]底稿-用途別'!J113/1000,0))</f>
        <v>18</v>
      </c>
      <c r="H112" s="6">
        <f>IF('[1]底稿-用途別'!K113=0,"",ROUNDUP('[1]底稿-用途別'!K113/1000,0))</f>
        <v>240</v>
      </c>
      <c r="I112" s="6">
        <f>IF('[1]底稿-用途別'!L113=0,"",ROUNDUP('[1]底稿-用途別'!L113/1000,0))</f>
        <v>137</v>
      </c>
      <c r="J112" s="6">
        <f>IF('[1]底稿-用途別'!M113=0,"",ROUNDUP('[1]底稿-用途別'!M113/1000,0))</f>
        <v>29</v>
      </c>
      <c r="K112" s="6">
        <f>IF('[1]底稿-用途別'!N113=0,"",ROUNDUP('[1]底稿-用途別'!N113/1000,0))</f>
        <v>58</v>
      </c>
      <c r="L112" s="6">
        <f>IF('[1]底稿-用途別'!O113=0,"",ROUNDUP('[1]底稿-用途別'!O113/1000,0))</f>
        <v>32</v>
      </c>
      <c r="M112" s="6">
        <f>IF('[1]底稿-用途別'!P113=0,"",ROUNDUP('[1]底稿-用途別'!P113/1000,0))</f>
        <v>23</v>
      </c>
      <c r="N112" s="6">
        <f>IF('[1]底稿-用途別'!Q113=0,"",ROUNDUP('[1]底稿-用途別'!Q113/1000,0))</f>
        <v>5</v>
      </c>
      <c r="O112" s="6" t="str">
        <f>IF('[1]底稿-用途別'!R113=0,"",ROUNDUP('[1]底稿-用途別'!R113/1000,0))</f>
        <v/>
      </c>
      <c r="P112" s="6">
        <f>IF('[1]底稿-用途別'!S113=0,"",ROUNDUP('[1]底稿-用途別'!S113/1000,0))</f>
        <v>9</v>
      </c>
      <c r="Q112" s="6" t="str">
        <f>IF('[1]底稿-用途別'!T113=0,"",ROUNDUP('[1]底稿-用途別'!T113/1000,0))</f>
        <v/>
      </c>
      <c r="R112" s="6">
        <f>IF('[1]底稿-用途別'!U113=0,"",ROUNDUP('[1]底稿-用途別'!U113/1000,0))</f>
        <v>165</v>
      </c>
      <c r="S112" s="6">
        <f>IF('[1]底稿-用途別'!V113=0,"",ROUNDUP('[1]底稿-用途別'!V113/1000,0))</f>
        <v>29</v>
      </c>
      <c r="T112" s="6" t="str">
        <f>IF('[1]底稿-用途別'!W113=0,"",ROUNDUP('[1]底稿-用途別'!W113/1000,0))</f>
        <v/>
      </c>
      <c r="U112" s="6">
        <f>IF('[1]底稿-用途別'!X113=0,"",ROUNDUP('[1]底稿-用途別'!X113/1000,0))</f>
        <v>1</v>
      </c>
      <c r="V112" s="6" t="str">
        <f>IF('[1]底稿-用途別'!Y113=0,"",ROUNDUP('[1]底稿-用途別'!Y113/1000,0))</f>
        <v/>
      </c>
      <c r="W112" s="6">
        <f>IF('[1]底稿-用途別'!Z113=0,"",ROUNDUP('[1]底稿-用途別'!Z113/1000,0))</f>
        <v>612</v>
      </c>
      <c r="X112" s="6">
        <f>IF('[1]底稿-用途別'!AA113=0,"",ROUNDUP('[1]底稿-用途別'!AA113/1000,0))</f>
        <v>10</v>
      </c>
      <c r="Y112" s="6" t="str">
        <f>IF('[1]底稿-用途別'!AB113=0,"",ROUNDUP('[1]底稿-用途別'!AB113/1000,0))</f>
        <v/>
      </c>
      <c r="Z112" s="6">
        <f>IF('[1]底稿-用途別'!AC113=0,"",ROUNDUP('[1]底稿-用途別'!AC113/1000,0))</f>
        <v>120</v>
      </c>
      <c r="AA112" s="6">
        <f>IF('[1]底稿-用途別'!AD113=0,"",ROUNDUP('[1]底稿-用途別'!AD113/1000,0))</f>
        <v>10</v>
      </c>
      <c r="AB112" s="6">
        <f>IF('[1]底稿-用途別'!AE113=0,"",ROUNDUP('[1]底稿-用途別'!AE113/1000,0))</f>
        <v>3</v>
      </c>
      <c r="AC112" s="6">
        <f>IF('[1]底稿-用途別'!AF113=0,"",ROUNDUP('[1]底稿-用途別'!AF113/1000,0))</f>
        <v>221</v>
      </c>
      <c r="AD112" s="116">
        <f>IF('[1]底稿-用途別'!AG113=0,"",ROUNDUP('[1]底稿-用途別'!AG113/1000,0))</f>
        <v>245</v>
      </c>
      <c r="AE112" s="116">
        <f>IF('[1]底稿-用途別'!AH113=0,"",ROUNDUP('[1]底稿-用途別'!AH113/1000,0))</f>
        <v>11</v>
      </c>
      <c r="AF112" s="116">
        <f>IF('[1]底稿-用途別'!AI113=0,"",ROUNDUP('[1]底稿-用途別'!AI113/1000,0))</f>
        <v>400</v>
      </c>
      <c r="AG112" s="116">
        <f>IF('[1]底稿-用途別'!AJ113=0,"",ROUNDUP('[1]底稿-用途別'!AJ113/1000,0))</f>
        <v>126</v>
      </c>
      <c r="AH112" s="117">
        <f>IF('[1]底稿-用途別'!AK113=0,0,ROUNDUP('[1]底稿-用途別'!AK113/1000,0))</f>
        <v>80</v>
      </c>
      <c r="AI112" s="6">
        <f>IF('[1]底稿-用途別'!AL113=0,0,ROUNDUP('[1]底稿-用途別'!AL113/1000,0))</f>
        <v>0</v>
      </c>
      <c r="AJ112" s="6">
        <f>IF('[1]底稿-用途別'!AM113=0,0,ROUNDUP('[1]底稿-用途別'!AM113/1000,0))</f>
        <v>0</v>
      </c>
      <c r="AK112" s="6">
        <f>IF('[1]底稿-用途別'!AN113=0,0,ROUNDUP('[1]底稿-用途別'!AN113/1000,0))</f>
        <v>0</v>
      </c>
      <c r="AL112" s="128">
        <f t="shared" si="16"/>
        <v>64065</v>
      </c>
      <c r="AM112" s="6">
        <f t="shared" si="17"/>
        <v>182</v>
      </c>
      <c r="AN112" s="6">
        <f t="shared" si="18"/>
        <v>0</v>
      </c>
      <c r="AO112" s="116">
        <f t="shared" si="19"/>
        <v>64247</v>
      </c>
      <c r="AP112" s="129"/>
      <c r="AQ112" s="130">
        <f>VLOOKUP(A112,'[1]113年度各學校賸餘數'!$A$2:$L$171,12,0)</f>
        <v>182592</v>
      </c>
      <c r="AR112" s="118">
        <f t="shared" si="20"/>
        <v>64065000</v>
      </c>
      <c r="AS112" s="118">
        <f t="shared" si="21"/>
        <v>80000</v>
      </c>
      <c r="AT112" s="118">
        <f t="shared" si="22"/>
        <v>63985000</v>
      </c>
    </row>
    <row r="113" spans="1:46" ht="18.399999999999999" customHeight="1" x14ac:dyDescent="0.25">
      <c r="A113" s="132" t="s">
        <v>250</v>
      </c>
      <c r="B113" s="132" t="s">
        <v>251</v>
      </c>
      <c r="C113" s="6">
        <f>IF('[1]底稿-用途別'!F114=0,"",ROUNDUP('[1]底稿-用途別'!F114/1000,0))</f>
        <v>18959</v>
      </c>
      <c r="D113" s="6" t="str">
        <f>IF('[1]底稿-用途別'!G114=0,"",ROUNDUP('[1]底稿-用途別'!G114/1000,0))</f>
        <v/>
      </c>
      <c r="E113" s="127">
        <f t="shared" si="15"/>
        <v>18959</v>
      </c>
      <c r="F113" s="56" t="str">
        <f>IF('[1]底稿-用途別'!I114=0,"",ROUNDUP('[1]底稿-用途別'!I114/1000,0))</f>
        <v/>
      </c>
      <c r="G113" s="6" t="str">
        <f>IF('[1]底稿-用途別'!J114=0,"",ROUNDUP('[1]底稿-用途別'!J114/1000,0))</f>
        <v/>
      </c>
      <c r="H113" s="6">
        <f>IF('[1]底稿-用途別'!K114=0,"",ROUNDUP('[1]底稿-用途別'!K114/1000,0))</f>
        <v>240</v>
      </c>
      <c r="I113" s="6">
        <f>IF('[1]底稿-用途別'!L114=0,"",ROUNDUP('[1]底稿-用途別'!L114/1000,0))</f>
        <v>44</v>
      </c>
      <c r="J113" s="6">
        <f>IF('[1]底稿-用途別'!M114=0,"",ROUNDUP('[1]底稿-用途別'!M114/1000,0))</f>
        <v>7</v>
      </c>
      <c r="K113" s="6">
        <f>IF('[1]底稿-用途別'!N114=0,"",ROUNDUP('[1]底稿-用途別'!N114/1000,0))</f>
        <v>14</v>
      </c>
      <c r="L113" s="6">
        <f>IF('[1]底稿-用途別'!O114=0,"",ROUNDUP('[1]底稿-用途別'!O114/1000,0))</f>
        <v>19</v>
      </c>
      <c r="M113" s="6">
        <f>IF('[1]底稿-用途別'!P114=0,"",ROUNDUP('[1]底稿-用途別'!P114/1000,0))</f>
        <v>18</v>
      </c>
      <c r="N113" s="6">
        <f>IF('[1]底稿-用途別'!Q114=0,"",ROUNDUP('[1]底稿-用途別'!Q114/1000,0))</f>
        <v>5</v>
      </c>
      <c r="O113" s="6" t="str">
        <f>IF('[1]底稿-用途別'!R114=0,"",ROUNDUP('[1]底稿-用途別'!R114/1000,0))</f>
        <v/>
      </c>
      <c r="P113" s="6">
        <f>IF('[1]底稿-用途別'!S114=0,"",ROUNDUP('[1]底稿-用途別'!S114/1000,0))</f>
        <v>2</v>
      </c>
      <c r="Q113" s="6" t="str">
        <f>IF('[1]底稿-用途別'!T114=0,"",ROUNDUP('[1]底稿-用途別'!T114/1000,0))</f>
        <v/>
      </c>
      <c r="R113" s="6">
        <f>IF('[1]底稿-用途別'!U114=0,"",ROUNDUP('[1]底稿-用途別'!U114/1000,0))</f>
        <v>165</v>
      </c>
      <c r="S113" s="6" t="str">
        <f>IF('[1]底稿-用途別'!V114=0,"",ROUNDUP('[1]底稿-用途別'!V114/1000,0))</f>
        <v/>
      </c>
      <c r="T113" s="6" t="str">
        <f>IF('[1]底稿-用途別'!W114=0,"",ROUNDUP('[1]底稿-用途別'!W114/1000,0))</f>
        <v/>
      </c>
      <c r="U113" s="6" t="str">
        <f>IF('[1]底稿-用途別'!X114=0,"",ROUNDUP('[1]底稿-用途別'!X114/1000,0))</f>
        <v/>
      </c>
      <c r="V113" s="6" t="str">
        <f>IF('[1]底稿-用途別'!Y114=0,"",ROUNDUP('[1]底稿-用途別'!Y114/1000,0))</f>
        <v/>
      </c>
      <c r="W113" s="6" t="str">
        <f>IF('[1]底稿-用途別'!Z114=0,"",ROUNDUP('[1]底稿-用途別'!Z114/1000,0))</f>
        <v/>
      </c>
      <c r="X113" s="6" t="str">
        <f>IF('[1]底稿-用途別'!AA114=0,"",ROUNDUP('[1]底稿-用途別'!AA114/1000,0))</f>
        <v/>
      </c>
      <c r="Y113" s="6" t="str">
        <f>IF('[1]底稿-用途別'!AB114=0,"",ROUNDUP('[1]底稿-用途別'!AB114/1000,0))</f>
        <v/>
      </c>
      <c r="Z113" s="6">
        <f>IF('[1]底稿-用途別'!AC114=0,"",ROUNDUP('[1]底稿-用途別'!AC114/1000,0))</f>
        <v>80</v>
      </c>
      <c r="AA113" s="6">
        <f>IF('[1]底稿-用途別'!AD114=0,"",ROUNDUP('[1]底稿-用途別'!AD114/1000,0))</f>
        <v>10</v>
      </c>
      <c r="AB113" s="6">
        <f>IF('[1]底稿-用途別'!AE114=0,"",ROUNDUP('[1]底稿-用途別'!AE114/1000,0))</f>
        <v>3</v>
      </c>
      <c r="AC113" s="6">
        <f>IF('[1]底稿-用途別'!AF114=0,"",ROUNDUP('[1]底稿-用途別'!AF114/1000,0))</f>
        <v>102</v>
      </c>
      <c r="AD113" s="116">
        <f>IF('[1]底稿-用途別'!AG114=0,"",ROUNDUP('[1]底稿-用途別'!AG114/1000,0))</f>
        <v>59</v>
      </c>
      <c r="AE113" s="116">
        <f>IF('[1]底稿-用途別'!AH114=0,"",ROUNDUP('[1]底稿-用途別'!AH114/1000,0))</f>
        <v>4</v>
      </c>
      <c r="AF113" s="116">
        <f>IF('[1]底稿-用途別'!AI114=0,"",ROUNDUP('[1]底稿-用途別'!AI114/1000,0))</f>
        <v>120</v>
      </c>
      <c r="AG113" s="116">
        <f>IF('[1]底稿-用途別'!AJ114=0,"",ROUNDUP('[1]底稿-用途別'!AJ114/1000,0))</f>
        <v>36</v>
      </c>
      <c r="AH113" s="117">
        <f>IF('[1]底稿-用途別'!AK114=0,0,ROUNDUP('[1]底稿-用途別'!AK114/1000,0))</f>
        <v>0</v>
      </c>
      <c r="AI113" s="6">
        <f>IF('[1]底稿-用途別'!AL114=0,0,ROUNDUP('[1]底稿-用途別'!AL114/1000,0))</f>
        <v>0</v>
      </c>
      <c r="AJ113" s="6">
        <f>IF('[1]底稿-用途別'!AM114=0,0,ROUNDUP('[1]底稿-用途別'!AM114/1000,0))</f>
        <v>0</v>
      </c>
      <c r="AK113" s="6">
        <f>IF('[1]底稿-用途別'!AN114=0,0,ROUNDUP('[1]底稿-用途別'!AN114/1000,0))</f>
        <v>0</v>
      </c>
      <c r="AL113" s="128">
        <f t="shared" si="16"/>
        <v>19887</v>
      </c>
      <c r="AM113" s="6">
        <f t="shared" si="17"/>
        <v>53</v>
      </c>
      <c r="AN113" s="6">
        <f t="shared" si="18"/>
        <v>0</v>
      </c>
      <c r="AO113" s="116">
        <f t="shared" si="19"/>
        <v>19940</v>
      </c>
      <c r="AP113" s="129"/>
      <c r="AQ113" s="130">
        <f>VLOOKUP(A113,'[1]113年度各學校賸餘數'!$A$2:$L$171,12,0)</f>
        <v>53320</v>
      </c>
      <c r="AR113" s="118">
        <f t="shared" si="20"/>
        <v>19887000</v>
      </c>
      <c r="AS113" s="118">
        <f t="shared" si="21"/>
        <v>0</v>
      </c>
      <c r="AT113" s="118">
        <f t="shared" si="22"/>
        <v>19887000</v>
      </c>
    </row>
    <row r="114" spans="1:46" ht="18.399999999999999" customHeight="1" x14ac:dyDescent="0.25">
      <c r="A114" s="132" t="s">
        <v>252</v>
      </c>
      <c r="B114" s="132" t="s">
        <v>253</v>
      </c>
      <c r="C114" s="6">
        <f>IF('[1]底稿-用途別'!F115=0,"",ROUNDUP('[1]底稿-用途別'!F115/1000,0))</f>
        <v>19666</v>
      </c>
      <c r="D114" s="6" t="str">
        <f>IF('[1]底稿-用途別'!G115=0,"",ROUNDUP('[1]底稿-用途別'!G115/1000,0))</f>
        <v/>
      </c>
      <c r="E114" s="127">
        <f t="shared" si="15"/>
        <v>19666</v>
      </c>
      <c r="F114" s="56" t="str">
        <f>IF('[1]底稿-用途別'!I115=0,"",ROUNDUP('[1]底稿-用途別'!I115/1000,0))</f>
        <v/>
      </c>
      <c r="G114" s="6" t="str">
        <f>IF('[1]底稿-用途別'!J115=0,"",ROUNDUP('[1]底稿-用途別'!J115/1000,0))</f>
        <v/>
      </c>
      <c r="H114" s="6">
        <f>IF('[1]底稿-用途別'!K115=0,"",ROUNDUP('[1]底稿-用途別'!K115/1000,0))</f>
        <v>240</v>
      </c>
      <c r="I114" s="6">
        <f>IF('[1]底稿-用途別'!L115=0,"",ROUNDUP('[1]底稿-用途別'!L115/1000,0))</f>
        <v>44</v>
      </c>
      <c r="J114" s="6">
        <f>IF('[1]底稿-用途別'!M115=0,"",ROUNDUP('[1]底稿-用途別'!M115/1000,0))</f>
        <v>3</v>
      </c>
      <c r="K114" s="6">
        <f>IF('[1]底稿-用途別'!N115=0,"",ROUNDUP('[1]底稿-用途別'!N115/1000,0))</f>
        <v>5</v>
      </c>
      <c r="L114" s="6">
        <f>IF('[1]底稿-用途別'!O115=0,"",ROUNDUP('[1]底稿-用途別'!O115/1000,0))</f>
        <v>19</v>
      </c>
      <c r="M114" s="6">
        <f>IF('[1]底稿-用途別'!P115=0,"",ROUNDUP('[1]底稿-用途別'!P115/1000,0))</f>
        <v>18</v>
      </c>
      <c r="N114" s="6">
        <f>IF('[1]底稿-用途別'!Q115=0,"",ROUNDUP('[1]底稿-用途別'!Q115/1000,0))</f>
        <v>5</v>
      </c>
      <c r="O114" s="6" t="str">
        <f>IF('[1]底稿-用途別'!R115=0,"",ROUNDUP('[1]底稿-用途別'!R115/1000,0))</f>
        <v/>
      </c>
      <c r="P114" s="6">
        <f>IF('[1]底稿-用途別'!S115=0,"",ROUNDUP('[1]底稿-用途別'!S115/1000,0))</f>
        <v>1</v>
      </c>
      <c r="Q114" s="6" t="str">
        <f>IF('[1]底稿-用途別'!T115=0,"",ROUNDUP('[1]底稿-用途別'!T115/1000,0))</f>
        <v/>
      </c>
      <c r="R114" s="6">
        <f>IF('[1]底稿-用途別'!U115=0,"",ROUNDUP('[1]底稿-用途別'!U115/1000,0))</f>
        <v>165</v>
      </c>
      <c r="S114" s="6" t="str">
        <f>IF('[1]底稿-用途別'!V115=0,"",ROUNDUP('[1]底稿-用途別'!V115/1000,0))</f>
        <v/>
      </c>
      <c r="T114" s="6" t="str">
        <f>IF('[1]底稿-用途別'!W115=0,"",ROUNDUP('[1]底稿-用途別'!W115/1000,0))</f>
        <v/>
      </c>
      <c r="U114" s="6" t="str">
        <f>IF('[1]底稿-用途別'!X115=0,"",ROUNDUP('[1]底稿-用途別'!X115/1000,0))</f>
        <v/>
      </c>
      <c r="V114" s="6" t="str">
        <f>IF('[1]底稿-用途別'!Y115=0,"",ROUNDUP('[1]底稿-用途別'!Y115/1000,0))</f>
        <v/>
      </c>
      <c r="W114" s="6" t="str">
        <f>IF('[1]底稿-用途別'!Z115=0,"",ROUNDUP('[1]底稿-用途別'!Z115/1000,0))</f>
        <v/>
      </c>
      <c r="X114" s="6" t="str">
        <f>IF('[1]底稿-用途別'!AA115=0,"",ROUNDUP('[1]底稿-用途別'!AA115/1000,0))</f>
        <v/>
      </c>
      <c r="Y114" s="6" t="str">
        <f>IF('[1]底稿-用途別'!AB115=0,"",ROUNDUP('[1]底稿-用途別'!AB115/1000,0))</f>
        <v/>
      </c>
      <c r="Z114" s="6">
        <f>IF('[1]底稿-用途別'!AC115=0,"",ROUNDUP('[1]底稿-用途別'!AC115/1000,0))</f>
        <v>80</v>
      </c>
      <c r="AA114" s="6">
        <f>IF('[1]底稿-用途別'!AD115=0,"",ROUNDUP('[1]底稿-用途別'!AD115/1000,0))</f>
        <v>10</v>
      </c>
      <c r="AB114" s="6">
        <f>IF('[1]底稿-用途別'!AE115=0,"",ROUNDUP('[1]底稿-用途別'!AE115/1000,0))</f>
        <v>3</v>
      </c>
      <c r="AC114" s="6">
        <f>IF('[1]底稿-用途別'!AF115=0,"",ROUNDUP('[1]底稿-用途別'!AF115/1000,0))</f>
        <v>102</v>
      </c>
      <c r="AD114" s="116">
        <f>IF('[1]底稿-用途別'!AG115=0,"",ROUNDUP('[1]底稿-用途別'!AG115/1000,0))</f>
        <v>59</v>
      </c>
      <c r="AE114" s="116">
        <f>IF('[1]底稿-用途別'!AH115=0,"",ROUNDUP('[1]底稿-用途別'!AH115/1000,0))</f>
        <v>4</v>
      </c>
      <c r="AF114" s="116">
        <f>IF('[1]底稿-用途別'!AI115=0,"",ROUNDUP('[1]底稿-用途別'!AI115/1000,0))</f>
        <v>120</v>
      </c>
      <c r="AG114" s="116">
        <f>IF('[1]底稿-用途別'!AJ115=0,"",ROUNDUP('[1]底稿-用途別'!AJ115/1000,0))</f>
        <v>121</v>
      </c>
      <c r="AH114" s="117">
        <f>IF('[1]底稿-用途別'!AK115=0,0,ROUNDUP('[1]底稿-用途別'!AK115/1000,0))</f>
        <v>8</v>
      </c>
      <c r="AI114" s="6">
        <f>IF('[1]底稿-用途別'!AL115=0,0,ROUNDUP('[1]底稿-用途別'!AL115/1000,0))</f>
        <v>0</v>
      </c>
      <c r="AJ114" s="6">
        <f>IF('[1]底稿-用途別'!AM115=0,0,ROUNDUP('[1]底稿-用途別'!AM115/1000,0))</f>
        <v>0</v>
      </c>
      <c r="AK114" s="6">
        <f>IF('[1]底稿-用途別'!AN115=0,0,ROUNDUP('[1]底稿-用途別'!AN115/1000,0))</f>
        <v>0</v>
      </c>
      <c r="AL114" s="128">
        <f t="shared" si="16"/>
        <v>20673</v>
      </c>
      <c r="AM114" s="6">
        <f t="shared" si="17"/>
        <v>115</v>
      </c>
      <c r="AN114" s="6">
        <f t="shared" si="18"/>
        <v>0</v>
      </c>
      <c r="AO114" s="116">
        <f t="shared" si="19"/>
        <v>20788</v>
      </c>
      <c r="AP114" s="129"/>
      <c r="AQ114" s="130">
        <f>VLOOKUP(A114,'[1]113年度各學校賸餘數'!$A$2:$L$171,12,0)</f>
        <v>115233</v>
      </c>
      <c r="AR114" s="118">
        <f t="shared" si="20"/>
        <v>20673000</v>
      </c>
      <c r="AS114" s="118">
        <f t="shared" si="21"/>
        <v>8000</v>
      </c>
      <c r="AT114" s="118">
        <f t="shared" si="22"/>
        <v>20665000</v>
      </c>
    </row>
    <row r="115" spans="1:46" ht="18.399999999999999" customHeight="1" x14ac:dyDescent="0.25">
      <c r="A115" s="132" t="s">
        <v>254</v>
      </c>
      <c r="B115" s="132" t="s">
        <v>255</v>
      </c>
      <c r="C115" s="6">
        <f>IF('[1]底稿-用途別'!F116=0,"",ROUNDUP('[1]底稿-用途別'!F116/1000,0))</f>
        <v>24244</v>
      </c>
      <c r="D115" s="6" t="str">
        <f>IF('[1]底稿-用途別'!G116=0,"",ROUNDUP('[1]底稿-用途別'!G116/1000,0))</f>
        <v/>
      </c>
      <c r="E115" s="127">
        <f t="shared" si="15"/>
        <v>24244</v>
      </c>
      <c r="F115" s="56" t="str">
        <f>IF('[1]底稿-用途別'!I116=0,"",ROUNDUP('[1]底稿-用途別'!I116/1000,0))</f>
        <v/>
      </c>
      <c r="G115" s="6">
        <f>IF('[1]底稿-用途別'!J116=0,"",ROUNDUP('[1]底稿-用途別'!J116/1000,0))</f>
        <v>6</v>
      </c>
      <c r="H115" s="6">
        <f>IF('[1]底稿-用途別'!K116=0,"",ROUNDUP('[1]底稿-用途別'!K116/1000,0))</f>
        <v>240</v>
      </c>
      <c r="I115" s="6">
        <f>IF('[1]底稿-用途別'!L116=0,"",ROUNDUP('[1]底稿-用途別'!L116/1000,0))</f>
        <v>51</v>
      </c>
      <c r="J115" s="6">
        <f>IF('[1]底稿-用途別'!M116=0,"",ROUNDUP('[1]底稿-用途別'!M116/1000,0))</f>
        <v>4</v>
      </c>
      <c r="K115" s="6">
        <f>IF('[1]底稿-用途別'!N116=0,"",ROUNDUP('[1]底稿-用途別'!N116/1000,0))</f>
        <v>8</v>
      </c>
      <c r="L115" s="6">
        <f>IF('[1]底稿-用途別'!O116=0,"",ROUNDUP('[1]底稿-用途別'!O116/1000,0))</f>
        <v>20</v>
      </c>
      <c r="M115" s="6">
        <f>IF('[1]底稿-用途別'!P116=0,"",ROUNDUP('[1]底稿-用途別'!P116/1000,0))</f>
        <v>18</v>
      </c>
      <c r="N115" s="6">
        <f>IF('[1]底稿-用途別'!Q116=0,"",ROUNDUP('[1]底稿-用途別'!Q116/1000,0))</f>
        <v>5</v>
      </c>
      <c r="O115" s="6" t="str">
        <f>IF('[1]底稿-用途別'!R116=0,"",ROUNDUP('[1]底稿-用途別'!R116/1000,0))</f>
        <v/>
      </c>
      <c r="P115" s="6">
        <f>IF('[1]底稿-用途別'!S116=0,"",ROUNDUP('[1]底稿-用途別'!S116/1000,0))</f>
        <v>2</v>
      </c>
      <c r="Q115" s="6" t="str">
        <f>IF('[1]底稿-用途別'!T116=0,"",ROUNDUP('[1]底稿-用途別'!T116/1000,0))</f>
        <v/>
      </c>
      <c r="R115" s="6">
        <f>IF('[1]底稿-用途別'!U116=0,"",ROUNDUP('[1]底稿-用途別'!U116/1000,0))</f>
        <v>165</v>
      </c>
      <c r="S115" s="6" t="str">
        <f>IF('[1]底稿-用途別'!V116=0,"",ROUNDUP('[1]底稿-用途別'!V116/1000,0))</f>
        <v/>
      </c>
      <c r="T115" s="6" t="str">
        <f>IF('[1]底稿-用途別'!W116=0,"",ROUNDUP('[1]底稿-用途別'!W116/1000,0))</f>
        <v/>
      </c>
      <c r="U115" s="6">
        <f>IF('[1]底稿-用途別'!X116=0,"",ROUNDUP('[1]底稿-用途別'!X116/1000,0))</f>
        <v>1</v>
      </c>
      <c r="V115" s="6" t="str">
        <f>IF('[1]底稿-用途別'!Y116=0,"",ROUNDUP('[1]底稿-用途別'!Y116/1000,0))</f>
        <v/>
      </c>
      <c r="W115" s="6" t="str">
        <f>IF('[1]底稿-用途別'!Z116=0,"",ROUNDUP('[1]底稿-用途別'!Z116/1000,0))</f>
        <v/>
      </c>
      <c r="X115" s="6">
        <f>IF('[1]底稿-用途別'!AA116=0,"",ROUNDUP('[1]底稿-用途別'!AA116/1000,0))</f>
        <v>10</v>
      </c>
      <c r="Y115" s="6" t="str">
        <f>IF('[1]底稿-用途別'!AB116=0,"",ROUNDUP('[1]底稿-用途別'!AB116/1000,0))</f>
        <v/>
      </c>
      <c r="Z115" s="6">
        <f>IF('[1]底稿-用途別'!AC116=0,"",ROUNDUP('[1]底稿-用途別'!AC116/1000,0))</f>
        <v>80</v>
      </c>
      <c r="AA115" s="6">
        <f>IF('[1]底稿-用途別'!AD116=0,"",ROUNDUP('[1]底稿-用途別'!AD116/1000,0))</f>
        <v>10</v>
      </c>
      <c r="AB115" s="6">
        <f>IF('[1]底稿-用途別'!AE116=0,"",ROUNDUP('[1]底稿-用途別'!AE116/1000,0))</f>
        <v>3</v>
      </c>
      <c r="AC115" s="6">
        <f>IF('[1]底稿-用途別'!AF116=0,"",ROUNDUP('[1]底稿-用途別'!AF116/1000,0))</f>
        <v>102</v>
      </c>
      <c r="AD115" s="116">
        <f>IF('[1]底稿-用途別'!AG116=0,"",ROUNDUP('[1]底稿-用途別'!AG116/1000,0))</f>
        <v>59</v>
      </c>
      <c r="AE115" s="116">
        <f>IF('[1]底稿-用途別'!AH116=0,"",ROUNDUP('[1]底稿-用途別'!AH116/1000,0))</f>
        <v>4</v>
      </c>
      <c r="AF115" s="116">
        <f>IF('[1]底稿-用途別'!AI116=0,"",ROUNDUP('[1]底稿-用途別'!AI116/1000,0))</f>
        <v>150</v>
      </c>
      <c r="AG115" s="116">
        <f>IF('[1]底稿-用途別'!AJ116=0,"",ROUNDUP('[1]底稿-用途別'!AJ116/1000,0))</f>
        <v>108</v>
      </c>
      <c r="AH115" s="117">
        <f>IF('[1]底稿-用途別'!AK116=0,0,ROUNDUP('[1]底稿-用途別'!AK116/1000,0))</f>
        <v>0</v>
      </c>
      <c r="AI115" s="6">
        <f>IF('[1]底稿-用途別'!AL116=0,0,ROUNDUP('[1]底稿-用途別'!AL116/1000,0))</f>
        <v>0</v>
      </c>
      <c r="AJ115" s="6">
        <f>IF('[1]底稿-用途別'!AM116=0,0,ROUNDUP('[1]底稿-用途別'!AM116/1000,0))</f>
        <v>0</v>
      </c>
      <c r="AK115" s="6">
        <f>IF('[1]底稿-用途別'!AN116=0,0,ROUNDUP('[1]底稿-用途別'!AN116/1000,0))</f>
        <v>0</v>
      </c>
      <c r="AL115" s="128">
        <f t="shared" si="16"/>
        <v>25290</v>
      </c>
      <c r="AM115" s="6">
        <f t="shared" si="17"/>
        <v>366</v>
      </c>
      <c r="AN115" s="6">
        <f t="shared" si="18"/>
        <v>0</v>
      </c>
      <c r="AO115" s="116">
        <f t="shared" si="19"/>
        <v>25656</v>
      </c>
      <c r="AP115" s="129"/>
      <c r="AQ115" s="130">
        <f>VLOOKUP(A115,'[1]113年度各學校賸餘數'!$A$2:$L$171,12,0)</f>
        <v>366862</v>
      </c>
      <c r="AR115" s="118">
        <f t="shared" si="20"/>
        <v>25290000</v>
      </c>
      <c r="AS115" s="118">
        <f t="shared" si="21"/>
        <v>0</v>
      </c>
      <c r="AT115" s="118">
        <f t="shared" si="22"/>
        <v>25290000</v>
      </c>
    </row>
    <row r="116" spans="1:46" ht="18.399999999999999" customHeight="1" x14ac:dyDescent="0.25">
      <c r="A116" s="132" t="s">
        <v>256</v>
      </c>
      <c r="B116" s="132" t="s">
        <v>609</v>
      </c>
      <c r="C116" s="6">
        <f>IF('[1]底稿-用途別'!F117=0,"",ROUNDUP('[1]底稿-用途別'!F117/1000,0))</f>
        <v>19870</v>
      </c>
      <c r="D116" s="6" t="str">
        <f>IF('[1]底稿-用途別'!G117=0,"",ROUNDUP('[1]底稿-用途別'!G117/1000,0))</f>
        <v/>
      </c>
      <c r="E116" s="127">
        <f t="shared" si="15"/>
        <v>19870</v>
      </c>
      <c r="F116" s="56" t="str">
        <f>IF('[1]底稿-用途別'!I117=0,"",ROUNDUP('[1]底稿-用途別'!I117/1000,0))</f>
        <v/>
      </c>
      <c r="G116" s="6">
        <f>IF('[1]底稿-用途別'!J117=0,"",ROUNDUP('[1]底稿-用途別'!J117/1000,0))</f>
        <v>12</v>
      </c>
      <c r="H116" s="6">
        <f>IF('[1]底稿-用途別'!K117=0,"",ROUNDUP('[1]底稿-用途別'!K117/1000,0))</f>
        <v>240</v>
      </c>
      <c r="I116" s="6">
        <f>IF('[1]底稿-用途別'!L117=0,"",ROUNDUP('[1]底稿-用途別'!L117/1000,0))</f>
        <v>44</v>
      </c>
      <c r="J116" s="6">
        <f>IF('[1]底稿-用途別'!M117=0,"",ROUNDUP('[1]底稿-用途別'!M117/1000,0))</f>
        <v>5</v>
      </c>
      <c r="K116" s="6">
        <f>IF('[1]底稿-用途別'!N117=0,"",ROUNDUP('[1]底稿-用途別'!N117/1000,0))</f>
        <v>10</v>
      </c>
      <c r="L116" s="6">
        <f>IF('[1]底稿-用途別'!O117=0,"",ROUNDUP('[1]底稿-用途別'!O117/1000,0))</f>
        <v>19</v>
      </c>
      <c r="M116" s="6">
        <f>IF('[1]底稿-用途別'!P117=0,"",ROUNDUP('[1]底稿-用途別'!P117/1000,0))</f>
        <v>18</v>
      </c>
      <c r="N116" s="6">
        <f>IF('[1]底稿-用途別'!Q117=0,"",ROUNDUP('[1]底稿-用途別'!Q117/1000,0))</f>
        <v>5</v>
      </c>
      <c r="O116" s="6" t="str">
        <f>IF('[1]底稿-用途別'!R117=0,"",ROUNDUP('[1]底稿-用途別'!R117/1000,0))</f>
        <v/>
      </c>
      <c r="P116" s="6">
        <f>IF('[1]底稿-用途別'!S117=0,"",ROUNDUP('[1]底稿-用途別'!S117/1000,0))</f>
        <v>2</v>
      </c>
      <c r="Q116" s="6" t="str">
        <f>IF('[1]底稿-用途別'!T117=0,"",ROUNDUP('[1]底稿-用途別'!T117/1000,0))</f>
        <v/>
      </c>
      <c r="R116" s="6">
        <f>IF('[1]底稿-用途別'!U117=0,"",ROUNDUP('[1]底稿-用途別'!U117/1000,0))</f>
        <v>165</v>
      </c>
      <c r="S116" s="6" t="str">
        <f>IF('[1]底稿-用途別'!V117=0,"",ROUNDUP('[1]底稿-用途別'!V117/1000,0))</f>
        <v/>
      </c>
      <c r="T116" s="6" t="str">
        <f>IF('[1]底稿-用途別'!W117=0,"",ROUNDUP('[1]底稿-用途別'!W117/1000,0))</f>
        <v/>
      </c>
      <c r="U116" s="6">
        <f>IF('[1]底稿-用途別'!X117=0,"",ROUNDUP('[1]底稿-用途別'!X117/1000,0))</f>
        <v>1</v>
      </c>
      <c r="V116" s="6" t="str">
        <f>IF('[1]底稿-用途別'!Y117=0,"",ROUNDUP('[1]底稿-用途別'!Y117/1000,0))</f>
        <v/>
      </c>
      <c r="W116" s="6" t="str">
        <f>IF('[1]底稿-用途別'!Z117=0,"",ROUNDUP('[1]底稿-用途別'!Z117/1000,0))</f>
        <v/>
      </c>
      <c r="X116" s="6" t="str">
        <f>IF('[1]底稿-用途別'!AA117=0,"",ROUNDUP('[1]底稿-用途別'!AA117/1000,0))</f>
        <v/>
      </c>
      <c r="Y116" s="6" t="str">
        <f>IF('[1]底稿-用途別'!AB117=0,"",ROUNDUP('[1]底稿-用途別'!AB117/1000,0))</f>
        <v/>
      </c>
      <c r="Z116" s="6">
        <f>IF('[1]底稿-用途別'!AC117=0,"",ROUNDUP('[1]底稿-用途別'!AC117/1000,0))</f>
        <v>80</v>
      </c>
      <c r="AA116" s="6">
        <f>IF('[1]底稿-用途別'!AD117=0,"",ROUNDUP('[1]底稿-用途別'!AD117/1000,0))</f>
        <v>10</v>
      </c>
      <c r="AB116" s="6">
        <f>IF('[1]底稿-用途別'!AE117=0,"",ROUNDUP('[1]底稿-用途別'!AE117/1000,0))</f>
        <v>3</v>
      </c>
      <c r="AC116" s="6">
        <f>IF('[1]底稿-用途別'!AF117=0,"",ROUNDUP('[1]底稿-用途別'!AF117/1000,0))</f>
        <v>102</v>
      </c>
      <c r="AD116" s="116">
        <f>IF('[1]底稿-用途別'!AG117=0,"",ROUNDUP('[1]底稿-用途別'!AG117/1000,0))</f>
        <v>79</v>
      </c>
      <c r="AE116" s="116">
        <f>IF('[1]底稿-用途別'!AH117=0,"",ROUNDUP('[1]底稿-用途別'!AH117/1000,0))</f>
        <v>4</v>
      </c>
      <c r="AF116" s="116">
        <f>IF('[1]底稿-用途別'!AI117=0,"",ROUNDUP('[1]底稿-用途別'!AI117/1000,0))</f>
        <v>120</v>
      </c>
      <c r="AG116" s="116">
        <f>IF('[1]底稿-用途別'!AJ117=0,"",ROUNDUP('[1]底稿-用途別'!AJ117/1000,0))</f>
        <v>105</v>
      </c>
      <c r="AH116" s="117">
        <f>IF('[1]底稿-用途別'!AK117=0,0,ROUNDUP('[1]底稿-用途別'!AK117/1000,0))</f>
        <v>20</v>
      </c>
      <c r="AI116" s="6">
        <f>IF('[1]底稿-用途別'!AL117=0,0,ROUNDUP('[1]底稿-用途別'!AL117/1000,0))</f>
        <v>0</v>
      </c>
      <c r="AJ116" s="6">
        <f>IF('[1]底稿-用途別'!AM117=0,0,ROUNDUP('[1]底稿-用途別'!AM117/1000,0))</f>
        <v>0</v>
      </c>
      <c r="AK116" s="6">
        <f>IF('[1]底稿-用途別'!AN117=0,0,ROUNDUP('[1]底稿-用途別'!AN117/1000,0))</f>
        <v>0</v>
      </c>
      <c r="AL116" s="128">
        <f t="shared" si="16"/>
        <v>20914</v>
      </c>
      <c r="AM116" s="6">
        <f t="shared" si="17"/>
        <v>248</v>
      </c>
      <c r="AN116" s="6">
        <f t="shared" si="18"/>
        <v>0</v>
      </c>
      <c r="AO116" s="116">
        <f t="shared" si="19"/>
        <v>21162</v>
      </c>
      <c r="AP116" s="129"/>
      <c r="AQ116" s="130">
        <f>VLOOKUP(A116,'[1]113年度各學校賸餘數'!$A$2:$L$171,12,0)</f>
        <v>248229</v>
      </c>
      <c r="AR116" s="118">
        <f t="shared" si="20"/>
        <v>20914000</v>
      </c>
      <c r="AS116" s="118">
        <f t="shared" si="21"/>
        <v>20000</v>
      </c>
      <c r="AT116" s="118">
        <f t="shared" si="22"/>
        <v>20894000</v>
      </c>
    </row>
    <row r="117" spans="1:46" ht="18.399999999999999" customHeight="1" x14ac:dyDescent="0.25">
      <c r="A117" s="132" t="s">
        <v>258</v>
      </c>
      <c r="B117" s="132" t="s">
        <v>610</v>
      </c>
      <c r="C117" s="6">
        <f>IF('[1]底稿-用途別'!F118=0,"",ROUNDUP('[1]底稿-用途別'!F118/1000,0))</f>
        <v>26754</v>
      </c>
      <c r="D117" s="6" t="str">
        <f>IF('[1]底稿-用途別'!G118=0,"",ROUNDUP('[1]底稿-用途別'!G118/1000,0))</f>
        <v/>
      </c>
      <c r="E117" s="127">
        <f t="shared" si="15"/>
        <v>26754</v>
      </c>
      <c r="F117" s="56" t="str">
        <f>IF('[1]底稿-用途別'!I118=0,"",ROUNDUP('[1]底稿-用途別'!I118/1000,0))</f>
        <v/>
      </c>
      <c r="G117" s="6">
        <f>IF('[1]底稿-用途別'!J118=0,"",ROUNDUP('[1]底稿-用途別'!J118/1000,0))</f>
        <v>24</v>
      </c>
      <c r="H117" s="6">
        <f>IF('[1]底稿-用途別'!K118=0,"",ROUNDUP('[1]底稿-用途別'!K118/1000,0))</f>
        <v>240</v>
      </c>
      <c r="I117" s="6">
        <f>IF('[1]底稿-用途別'!L118=0,"",ROUNDUP('[1]底稿-用途別'!L118/1000,0))</f>
        <v>51</v>
      </c>
      <c r="J117" s="6">
        <f>IF('[1]底稿-用途別'!M118=0,"",ROUNDUP('[1]底稿-用途別'!M118/1000,0))</f>
        <v>11</v>
      </c>
      <c r="K117" s="6">
        <f>IF('[1]底稿-用途別'!N118=0,"",ROUNDUP('[1]底稿-用途別'!N118/1000,0))</f>
        <v>22</v>
      </c>
      <c r="L117" s="6">
        <f>IF('[1]底稿-用途別'!O118=0,"",ROUNDUP('[1]底稿-用途別'!O118/1000,0))</f>
        <v>20</v>
      </c>
      <c r="M117" s="6">
        <f>IF('[1]底稿-用途別'!P118=0,"",ROUNDUP('[1]底稿-用途別'!P118/1000,0))</f>
        <v>18</v>
      </c>
      <c r="N117" s="6">
        <f>IF('[1]底稿-用途別'!Q118=0,"",ROUNDUP('[1]底稿-用途別'!Q118/1000,0))</f>
        <v>5</v>
      </c>
      <c r="O117" s="6" t="str">
        <f>IF('[1]底稿-用途別'!R118=0,"",ROUNDUP('[1]底稿-用途別'!R118/1000,0))</f>
        <v/>
      </c>
      <c r="P117" s="6">
        <f>IF('[1]底稿-用途別'!S118=0,"",ROUNDUP('[1]底稿-用途別'!S118/1000,0))</f>
        <v>3</v>
      </c>
      <c r="Q117" s="6" t="str">
        <f>IF('[1]底稿-用途別'!T118=0,"",ROUNDUP('[1]底稿-用途別'!T118/1000,0))</f>
        <v/>
      </c>
      <c r="R117" s="6">
        <f>IF('[1]底稿-用途別'!U118=0,"",ROUNDUP('[1]底稿-用途別'!U118/1000,0))</f>
        <v>165</v>
      </c>
      <c r="S117" s="6">
        <f>IF('[1]底稿-用途別'!V118=0,"",ROUNDUP('[1]底稿-用途別'!V118/1000,0))</f>
        <v>6</v>
      </c>
      <c r="T117" s="6" t="str">
        <f>IF('[1]底稿-用途別'!W118=0,"",ROUNDUP('[1]底稿-用途別'!W118/1000,0))</f>
        <v/>
      </c>
      <c r="U117" s="6" t="str">
        <f>IF('[1]底稿-用途別'!X118=0,"",ROUNDUP('[1]底稿-用途別'!X118/1000,0))</f>
        <v/>
      </c>
      <c r="V117" s="6" t="str">
        <f>IF('[1]底稿-用途別'!Y118=0,"",ROUNDUP('[1]底稿-用途別'!Y118/1000,0))</f>
        <v/>
      </c>
      <c r="W117" s="6" t="str">
        <f>IF('[1]底稿-用途別'!Z118=0,"",ROUNDUP('[1]底稿-用途別'!Z118/1000,0))</f>
        <v/>
      </c>
      <c r="X117" s="6" t="str">
        <f>IF('[1]底稿-用途別'!AA118=0,"",ROUNDUP('[1]底稿-用途別'!AA118/1000,0))</f>
        <v/>
      </c>
      <c r="Y117" s="6" t="str">
        <f>IF('[1]底稿-用途別'!AB118=0,"",ROUNDUP('[1]底稿-用途別'!AB118/1000,0))</f>
        <v/>
      </c>
      <c r="Z117" s="6">
        <f>IF('[1]底稿-用途別'!AC118=0,"",ROUNDUP('[1]底稿-用途別'!AC118/1000,0))</f>
        <v>80</v>
      </c>
      <c r="AA117" s="6">
        <f>IF('[1]底稿-用途別'!AD118=0,"",ROUNDUP('[1]底稿-用途別'!AD118/1000,0))</f>
        <v>10</v>
      </c>
      <c r="AB117" s="6">
        <f>IF('[1]底稿-用途別'!AE118=0,"",ROUNDUP('[1]底稿-用途別'!AE118/1000,0))</f>
        <v>3</v>
      </c>
      <c r="AC117" s="6">
        <f>IF('[1]底稿-用途別'!AF118=0,"",ROUNDUP('[1]底稿-用途別'!AF118/1000,0))</f>
        <v>102</v>
      </c>
      <c r="AD117" s="116">
        <f>IF('[1]底稿-用途別'!AG118=0,"",ROUNDUP('[1]底稿-用途別'!AG118/1000,0))</f>
        <v>79</v>
      </c>
      <c r="AE117" s="116">
        <f>IF('[1]底稿-用途別'!AH118=0,"",ROUNDUP('[1]底稿-用途別'!AH118/1000,0))</f>
        <v>8</v>
      </c>
      <c r="AF117" s="116">
        <f>IF('[1]底稿-用途別'!AI118=0,"",ROUNDUP('[1]底稿-用途別'!AI118/1000,0))</f>
        <v>220</v>
      </c>
      <c r="AG117" s="116">
        <f>IF('[1]底稿-用途別'!AJ118=0,"",ROUNDUP('[1]底稿-用途別'!AJ118/1000,0))</f>
        <v>155</v>
      </c>
      <c r="AH117" s="117">
        <f>IF('[1]底稿-用途別'!AK118=0,0,ROUNDUP('[1]底稿-用途別'!AK118/1000,0))</f>
        <v>35</v>
      </c>
      <c r="AI117" s="6">
        <f>IF('[1]底稿-用途別'!AL118=0,0,ROUNDUP('[1]底稿-用途別'!AL118/1000,0))</f>
        <v>0</v>
      </c>
      <c r="AJ117" s="6">
        <f>IF('[1]底稿-用途別'!AM118=0,0,ROUNDUP('[1]底稿-用途別'!AM118/1000,0))</f>
        <v>0</v>
      </c>
      <c r="AK117" s="6">
        <f>IF('[1]底稿-用途別'!AN118=0,0,ROUNDUP('[1]底稿-用途別'!AN118/1000,0))</f>
        <v>0</v>
      </c>
      <c r="AL117" s="128">
        <f t="shared" si="16"/>
        <v>28011</v>
      </c>
      <c r="AM117" s="6">
        <f t="shared" si="17"/>
        <v>1598</v>
      </c>
      <c r="AN117" s="6">
        <f t="shared" si="18"/>
        <v>0</v>
      </c>
      <c r="AO117" s="116">
        <f t="shared" si="19"/>
        <v>29609</v>
      </c>
      <c r="AP117" s="129"/>
      <c r="AQ117" s="130">
        <f>VLOOKUP(A117,'[1]113年度各學校賸餘數'!$A$2:$L$171,12,0)</f>
        <v>1598963</v>
      </c>
      <c r="AR117" s="118">
        <f t="shared" si="20"/>
        <v>28011000</v>
      </c>
      <c r="AS117" s="118">
        <f t="shared" si="21"/>
        <v>35000</v>
      </c>
      <c r="AT117" s="118">
        <f t="shared" si="22"/>
        <v>27976000</v>
      </c>
    </row>
    <row r="118" spans="1:46" ht="18.399999999999999" customHeight="1" x14ac:dyDescent="0.25">
      <c r="A118" s="132" t="s">
        <v>611</v>
      </c>
      <c r="B118" s="132" t="s">
        <v>261</v>
      </c>
      <c r="C118" s="6">
        <f>IF('[1]底稿-用途別'!F119=0,"",ROUNDUP('[1]底稿-用途別'!F119/1000,0))</f>
        <v>25009</v>
      </c>
      <c r="D118" s="6" t="str">
        <f>IF('[1]底稿-用途別'!G119=0,"",ROUNDUP('[1]底稿-用途別'!G119/1000,0))</f>
        <v/>
      </c>
      <c r="E118" s="127">
        <f t="shared" si="15"/>
        <v>25009</v>
      </c>
      <c r="F118" s="56" t="str">
        <f>IF('[1]底稿-用途別'!I119=0,"",ROUNDUP('[1]底稿-用途別'!I119/1000,0))</f>
        <v/>
      </c>
      <c r="G118" s="6">
        <f>IF('[1]底稿-用途別'!J119=0,"",ROUNDUP('[1]底稿-用途別'!J119/1000,0))</f>
        <v>6</v>
      </c>
      <c r="H118" s="6">
        <f>IF('[1]底稿-用途別'!K119=0,"",ROUNDUP('[1]底稿-用途別'!K119/1000,0))</f>
        <v>240</v>
      </c>
      <c r="I118" s="6">
        <f>IF('[1]底稿-用途別'!L119=0,"",ROUNDUP('[1]底稿-用途別'!L119/1000,0))</f>
        <v>51</v>
      </c>
      <c r="J118" s="6">
        <f>IF('[1]底稿-用途別'!M119=0,"",ROUNDUP('[1]底稿-用途別'!M119/1000,0))</f>
        <v>3</v>
      </c>
      <c r="K118" s="6">
        <f>IF('[1]底稿-用途別'!N119=0,"",ROUNDUP('[1]底稿-用途別'!N119/1000,0))</f>
        <v>5</v>
      </c>
      <c r="L118" s="6">
        <f>IF('[1]底稿-用途別'!O119=0,"",ROUNDUP('[1]底稿-用途別'!O119/1000,0))</f>
        <v>20</v>
      </c>
      <c r="M118" s="6">
        <f>IF('[1]底稿-用途別'!P119=0,"",ROUNDUP('[1]底稿-用途別'!P119/1000,0))</f>
        <v>18</v>
      </c>
      <c r="N118" s="6">
        <f>IF('[1]底稿-用途別'!Q119=0,"",ROUNDUP('[1]底稿-用途別'!Q119/1000,0))</f>
        <v>5</v>
      </c>
      <c r="O118" s="6" t="str">
        <f>IF('[1]底稿-用途別'!R119=0,"",ROUNDUP('[1]底稿-用途別'!R119/1000,0))</f>
        <v/>
      </c>
      <c r="P118" s="6">
        <f>IF('[1]底稿-用途別'!S119=0,"",ROUNDUP('[1]底稿-用途別'!S119/1000,0))</f>
        <v>2</v>
      </c>
      <c r="Q118" s="6" t="str">
        <f>IF('[1]底稿-用途別'!T119=0,"",ROUNDUP('[1]底稿-用途別'!T119/1000,0))</f>
        <v/>
      </c>
      <c r="R118" s="6">
        <f>IF('[1]底稿-用途別'!U119=0,"",ROUNDUP('[1]底稿-用途別'!U119/1000,0))</f>
        <v>165</v>
      </c>
      <c r="S118" s="6" t="str">
        <f>IF('[1]底稿-用途別'!V119=0,"",ROUNDUP('[1]底稿-用途別'!V119/1000,0))</f>
        <v/>
      </c>
      <c r="T118" s="6" t="str">
        <f>IF('[1]底稿-用途別'!W119=0,"",ROUNDUP('[1]底稿-用途別'!W119/1000,0))</f>
        <v/>
      </c>
      <c r="U118" s="6">
        <f>IF('[1]底稿-用途別'!X119=0,"",ROUNDUP('[1]底稿-用途別'!X119/1000,0))</f>
        <v>1</v>
      </c>
      <c r="V118" s="6" t="str">
        <f>IF('[1]底稿-用途別'!Y119=0,"",ROUNDUP('[1]底稿-用途別'!Y119/1000,0))</f>
        <v/>
      </c>
      <c r="W118" s="6" t="str">
        <f>IF('[1]底稿-用途別'!Z119=0,"",ROUNDUP('[1]底稿-用途別'!Z119/1000,0))</f>
        <v/>
      </c>
      <c r="X118" s="6">
        <f>IF('[1]底稿-用途別'!AA119=0,"",ROUNDUP('[1]底稿-用途別'!AA119/1000,0))</f>
        <v>10</v>
      </c>
      <c r="Y118" s="6" t="str">
        <f>IF('[1]底稿-用途別'!AB119=0,"",ROUNDUP('[1]底稿-用途別'!AB119/1000,0))</f>
        <v/>
      </c>
      <c r="Z118" s="6">
        <f>IF('[1]底稿-用途別'!AC119=0,"",ROUNDUP('[1]底稿-用途別'!AC119/1000,0))</f>
        <v>80</v>
      </c>
      <c r="AA118" s="6">
        <f>IF('[1]底稿-用途別'!AD119=0,"",ROUNDUP('[1]底稿-用途別'!AD119/1000,0))</f>
        <v>10</v>
      </c>
      <c r="AB118" s="6">
        <f>IF('[1]底稿-用途別'!AE119=0,"",ROUNDUP('[1]底稿-用途別'!AE119/1000,0))</f>
        <v>3</v>
      </c>
      <c r="AC118" s="6">
        <f>IF('[1]底稿-用途別'!AF119=0,"",ROUNDUP('[1]底稿-用途別'!AF119/1000,0))</f>
        <v>102</v>
      </c>
      <c r="AD118" s="116">
        <f>IF('[1]底稿-用途別'!AG119=0,"",ROUNDUP('[1]底稿-用途別'!AG119/1000,0))</f>
        <v>85</v>
      </c>
      <c r="AE118" s="116">
        <f>IF('[1]底稿-用途別'!AH119=0,"",ROUNDUP('[1]底稿-用途別'!AH119/1000,0))</f>
        <v>4</v>
      </c>
      <c r="AF118" s="116">
        <f>IF('[1]底稿-用途別'!AI119=0,"",ROUNDUP('[1]底稿-用途別'!AI119/1000,0))</f>
        <v>150</v>
      </c>
      <c r="AG118" s="116">
        <f>IF('[1]底稿-用途別'!AJ119=0,"",ROUNDUP('[1]底稿-用途別'!AJ119/1000,0))</f>
        <v>74</v>
      </c>
      <c r="AH118" s="117">
        <f>IF('[1]底稿-用途別'!AK119=0,0,ROUNDUP('[1]底稿-用途別'!AK119/1000,0))</f>
        <v>0</v>
      </c>
      <c r="AI118" s="6">
        <f>IF('[1]底稿-用途別'!AL119=0,0,ROUNDUP('[1]底稿-用途別'!AL119/1000,0))</f>
        <v>0</v>
      </c>
      <c r="AJ118" s="6">
        <f>IF('[1]底稿-用途別'!AM119=0,0,ROUNDUP('[1]底稿-用途別'!AM119/1000,0))</f>
        <v>0</v>
      </c>
      <c r="AK118" s="6">
        <f>IF('[1]底稿-用途別'!AN119=0,0,ROUNDUP('[1]底稿-用途別'!AN119/1000,0))</f>
        <v>0</v>
      </c>
      <c r="AL118" s="128">
        <f t="shared" si="16"/>
        <v>26043</v>
      </c>
      <c r="AM118" s="6">
        <f t="shared" si="17"/>
        <v>355</v>
      </c>
      <c r="AN118" s="6">
        <f t="shared" si="18"/>
        <v>0</v>
      </c>
      <c r="AO118" s="116">
        <f t="shared" si="19"/>
        <v>26398</v>
      </c>
      <c r="AP118" s="129"/>
      <c r="AQ118" s="130">
        <f>VLOOKUP(A118,'[1]113年度各學校賸餘數'!$A$2:$L$171,12,0)</f>
        <v>355656</v>
      </c>
      <c r="AR118" s="118">
        <f t="shared" si="20"/>
        <v>26043000</v>
      </c>
      <c r="AS118" s="118">
        <f t="shared" si="21"/>
        <v>0</v>
      </c>
      <c r="AT118" s="118">
        <f t="shared" si="22"/>
        <v>26043000</v>
      </c>
    </row>
    <row r="119" spans="1:46" ht="18.399999999999999" customHeight="1" x14ac:dyDescent="0.25">
      <c r="A119" s="132" t="s">
        <v>262</v>
      </c>
      <c r="B119" s="132" t="s">
        <v>263</v>
      </c>
      <c r="C119" s="6">
        <f>IF('[1]底稿-用途別'!F120=0,"",ROUNDUP('[1]底稿-用途別'!F120/1000,0))</f>
        <v>26476</v>
      </c>
      <c r="D119" s="6" t="str">
        <f>IF('[1]底稿-用途別'!G120=0,"",ROUNDUP('[1]底稿-用途別'!G120/1000,0))</f>
        <v/>
      </c>
      <c r="E119" s="127">
        <f t="shared" si="15"/>
        <v>26476</v>
      </c>
      <c r="F119" s="56" t="str">
        <f>IF('[1]底稿-用途別'!I120=0,"",ROUNDUP('[1]底稿-用途別'!I120/1000,0))</f>
        <v/>
      </c>
      <c r="G119" s="6">
        <f>IF('[1]底稿-用途別'!J120=0,"",ROUNDUP('[1]底稿-用途別'!J120/1000,0))</f>
        <v>12</v>
      </c>
      <c r="H119" s="6">
        <f>IF('[1]底稿-用途別'!K120=0,"",ROUNDUP('[1]底稿-用途別'!K120/1000,0))</f>
        <v>240</v>
      </c>
      <c r="I119" s="6">
        <f>IF('[1]底稿-用途別'!L120=0,"",ROUNDUP('[1]底稿-用途別'!L120/1000,0))</f>
        <v>58</v>
      </c>
      <c r="J119" s="6">
        <f>IF('[1]底稿-用途別'!M120=0,"",ROUNDUP('[1]底稿-用途別'!M120/1000,0))</f>
        <v>9</v>
      </c>
      <c r="K119" s="6">
        <f>IF('[1]底稿-用途別'!N120=0,"",ROUNDUP('[1]底稿-用途別'!N120/1000,0))</f>
        <v>17</v>
      </c>
      <c r="L119" s="6">
        <f>IF('[1]底稿-用途別'!O120=0,"",ROUNDUP('[1]底稿-用途別'!O120/1000,0))</f>
        <v>21</v>
      </c>
      <c r="M119" s="6">
        <f>IF('[1]底稿-用途別'!P120=0,"",ROUNDUP('[1]底稿-用途別'!P120/1000,0))</f>
        <v>19</v>
      </c>
      <c r="N119" s="6">
        <f>IF('[1]底稿-用途別'!Q120=0,"",ROUNDUP('[1]底稿-用途別'!Q120/1000,0))</f>
        <v>5</v>
      </c>
      <c r="O119" s="6" t="str">
        <f>IF('[1]底稿-用途別'!R120=0,"",ROUNDUP('[1]底稿-用途別'!R120/1000,0))</f>
        <v/>
      </c>
      <c r="P119" s="6">
        <f>IF('[1]底稿-用途別'!S120=0,"",ROUNDUP('[1]底稿-用途別'!S120/1000,0))</f>
        <v>4</v>
      </c>
      <c r="Q119" s="6" t="str">
        <f>IF('[1]底稿-用途別'!T120=0,"",ROUNDUP('[1]底稿-用途別'!T120/1000,0))</f>
        <v/>
      </c>
      <c r="R119" s="6">
        <f>IF('[1]底稿-用途別'!U120=0,"",ROUNDUP('[1]底稿-用途別'!U120/1000,0))</f>
        <v>165</v>
      </c>
      <c r="S119" s="6" t="str">
        <f>IF('[1]底稿-用途別'!V120=0,"",ROUNDUP('[1]底稿-用途別'!V120/1000,0))</f>
        <v/>
      </c>
      <c r="T119" s="6" t="str">
        <f>IF('[1]底稿-用途別'!W120=0,"",ROUNDUP('[1]底稿-用途別'!W120/1000,0))</f>
        <v/>
      </c>
      <c r="U119" s="6" t="str">
        <f>IF('[1]底稿-用途別'!X120=0,"",ROUNDUP('[1]底稿-用途別'!X120/1000,0))</f>
        <v/>
      </c>
      <c r="V119" s="6" t="str">
        <f>IF('[1]底稿-用途別'!Y120=0,"",ROUNDUP('[1]底稿-用途別'!Y120/1000,0))</f>
        <v/>
      </c>
      <c r="W119" s="6" t="str">
        <f>IF('[1]底稿-用途別'!Z120=0,"",ROUNDUP('[1]底稿-用途別'!Z120/1000,0))</f>
        <v/>
      </c>
      <c r="X119" s="6">
        <f>IF('[1]底稿-用途別'!AA120=0,"",ROUNDUP('[1]底稿-用途別'!AA120/1000,0))</f>
        <v>13</v>
      </c>
      <c r="Y119" s="6" t="str">
        <f>IF('[1]底稿-用途別'!AB120=0,"",ROUNDUP('[1]底稿-用途別'!AB120/1000,0))</f>
        <v/>
      </c>
      <c r="Z119" s="6">
        <f>IF('[1]底稿-用途別'!AC120=0,"",ROUNDUP('[1]底稿-用途別'!AC120/1000,0))</f>
        <v>80</v>
      </c>
      <c r="AA119" s="6">
        <f>IF('[1]底稿-用途別'!AD120=0,"",ROUNDUP('[1]底稿-用途別'!AD120/1000,0))</f>
        <v>10</v>
      </c>
      <c r="AB119" s="6">
        <f>IF('[1]底稿-用途別'!AE120=0,"",ROUNDUP('[1]底稿-用途別'!AE120/1000,0))</f>
        <v>3</v>
      </c>
      <c r="AC119" s="6">
        <f>IF('[1]底稿-用途別'!AF120=0,"",ROUNDUP('[1]底稿-用途別'!AF120/1000,0))</f>
        <v>102</v>
      </c>
      <c r="AD119" s="116">
        <f>IF('[1]底稿-用途別'!AG120=0,"",ROUNDUP('[1]底稿-用途別'!AG120/1000,0))</f>
        <v>79</v>
      </c>
      <c r="AE119" s="116">
        <f>IF('[1]底稿-用途別'!AH120=0,"",ROUNDUP('[1]底稿-用途別'!AH120/1000,0))</f>
        <v>8</v>
      </c>
      <c r="AF119" s="116">
        <f>IF('[1]底稿-用途別'!AI120=0,"",ROUNDUP('[1]底稿-用途別'!AI120/1000,0))</f>
        <v>180</v>
      </c>
      <c r="AG119" s="116">
        <f>IF('[1]底稿-用途別'!AJ120=0,"",ROUNDUP('[1]底稿-用途別'!AJ120/1000,0))</f>
        <v>186</v>
      </c>
      <c r="AH119" s="117">
        <f>IF('[1]底稿-用途別'!AK120=0,0,ROUNDUP('[1]底稿-用途別'!AK120/1000,0))</f>
        <v>0</v>
      </c>
      <c r="AI119" s="6">
        <f>IF('[1]底稿-用途別'!AL120=0,0,ROUNDUP('[1]底稿-用途別'!AL120/1000,0))</f>
        <v>0</v>
      </c>
      <c r="AJ119" s="6">
        <f>IF('[1]底稿-用途別'!AM120=0,0,ROUNDUP('[1]底稿-用途別'!AM120/1000,0))</f>
        <v>0</v>
      </c>
      <c r="AK119" s="6">
        <f>IF('[1]底稿-用途別'!AN120=0,0,ROUNDUP('[1]底稿-用途別'!AN120/1000,0))</f>
        <v>0</v>
      </c>
      <c r="AL119" s="128">
        <f t="shared" si="16"/>
        <v>27687</v>
      </c>
      <c r="AM119" s="6">
        <f t="shared" si="17"/>
        <v>162</v>
      </c>
      <c r="AN119" s="6">
        <f t="shared" si="18"/>
        <v>0</v>
      </c>
      <c r="AO119" s="116">
        <f t="shared" si="19"/>
        <v>27849</v>
      </c>
      <c r="AP119" s="129"/>
      <c r="AQ119" s="130">
        <f>VLOOKUP(A119,'[1]113年度各學校賸餘數'!$A$2:$L$171,12,0)</f>
        <v>162953</v>
      </c>
      <c r="AR119" s="118">
        <f t="shared" si="20"/>
        <v>27687000</v>
      </c>
      <c r="AS119" s="118">
        <f t="shared" si="21"/>
        <v>0</v>
      </c>
      <c r="AT119" s="118">
        <f t="shared" si="22"/>
        <v>27687000</v>
      </c>
    </row>
    <row r="120" spans="1:46" ht="18.399999999999999" customHeight="1" x14ac:dyDescent="0.25">
      <c r="A120" s="132" t="s">
        <v>264</v>
      </c>
      <c r="B120" s="132" t="s">
        <v>265</v>
      </c>
      <c r="C120" s="6">
        <f>IF('[1]底稿-用途別'!F121=0,"",ROUNDUP('[1]底稿-用途別'!F121/1000,0))</f>
        <v>22168</v>
      </c>
      <c r="D120" s="6" t="str">
        <f>IF('[1]底稿-用途別'!G121=0,"",ROUNDUP('[1]底稿-用途別'!G121/1000,0))</f>
        <v/>
      </c>
      <c r="E120" s="127">
        <f t="shared" si="15"/>
        <v>22168</v>
      </c>
      <c r="F120" s="56" t="str">
        <f>IF('[1]底稿-用途別'!I121=0,"",ROUNDUP('[1]底稿-用途別'!I121/1000,0))</f>
        <v/>
      </c>
      <c r="G120" s="6">
        <f>IF('[1]底稿-用途別'!J121=0,"",ROUNDUP('[1]底稿-用途別'!J121/1000,0))</f>
        <v>6</v>
      </c>
      <c r="H120" s="6">
        <f>IF('[1]底稿-用途別'!K121=0,"",ROUNDUP('[1]底稿-用途別'!K121/1000,0))</f>
        <v>240</v>
      </c>
      <c r="I120" s="6">
        <f>IF('[1]底稿-用途別'!L121=0,"",ROUNDUP('[1]底稿-用途別'!L121/1000,0))</f>
        <v>44</v>
      </c>
      <c r="J120" s="6">
        <f>IF('[1]底稿-用途別'!M121=0,"",ROUNDUP('[1]底稿-用途別'!M121/1000,0))</f>
        <v>6</v>
      </c>
      <c r="K120" s="6">
        <f>IF('[1]底稿-用途別'!N121=0,"",ROUNDUP('[1]底稿-用途別'!N121/1000,0))</f>
        <v>12</v>
      </c>
      <c r="L120" s="6">
        <f>IF('[1]底稿-用途別'!O121=0,"",ROUNDUP('[1]底稿-用途別'!O121/1000,0))</f>
        <v>19</v>
      </c>
      <c r="M120" s="6">
        <f>IF('[1]底稿-用途別'!P121=0,"",ROUNDUP('[1]底稿-用途別'!P121/1000,0))</f>
        <v>18</v>
      </c>
      <c r="N120" s="6">
        <f>IF('[1]底稿-用途別'!Q121=0,"",ROUNDUP('[1]底稿-用途別'!Q121/1000,0))</f>
        <v>5</v>
      </c>
      <c r="O120" s="6" t="str">
        <f>IF('[1]底稿-用途別'!R121=0,"",ROUNDUP('[1]底稿-用途別'!R121/1000,0))</f>
        <v/>
      </c>
      <c r="P120" s="6">
        <f>IF('[1]底稿-用途別'!S121=0,"",ROUNDUP('[1]底稿-用途別'!S121/1000,0))</f>
        <v>2</v>
      </c>
      <c r="Q120" s="6" t="str">
        <f>IF('[1]底稿-用途別'!T121=0,"",ROUNDUP('[1]底稿-用途別'!T121/1000,0))</f>
        <v/>
      </c>
      <c r="R120" s="6">
        <f>IF('[1]底稿-用途別'!U121=0,"",ROUNDUP('[1]底稿-用途別'!U121/1000,0))</f>
        <v>165</v>
      </c>
      <c r="S120" s="6" t="str">
        <f>IF('[1]底稿-用途別'!V121=0,"",ROUNDUP('[1]底稿-用途別'!V121/1000,0))</f>
        <v/>
      </c>
      <c r="T120" s="6" t="str">
        <f>IF('[1]底稿-用途別'!W121=0,"",ROUNDUP('[1]底稿-用途別'!W121/1000,0))</f>
        <v/>
      </c>
      <c r="U120" s="6">
        <f>IF('[1]底稿-用途別'!X121=0,"",ROUNDUP('[1]底稿-用途別'!X121/1000,0))</f>
        <v>1</v>
      </c>
      <c r="V120" s="6" t="str">
        <f>IF('[1]底稿-用途別'!Y121=0,"",ROUNDUP('[1]底稿-用途別'!Y121/1000,0))</f>
        <v/>
      </c>
      <c r="W120" s="6" t="str">
        <f>IF('[1]底稿-用途別'!Z121=0,"",ROUNDUP('[1]底稿-用途別'!Z121/1000,0))</f>
        <v/>
      </c>
      <c r="X120" s="6" t="str">
        <f>IF('[1]底稿-用途別'!AA121=0,"",ROUNDUP('[1]底稿-用途別'!AA121/1000,0))</f>
        <v/>
      </c>
      <c r="Y120" s="6" t="str">
        <f>IF('[1]底稿-用途別'!AB121=0,"",ROUNDUP('[1]底稿-用途別'!AB121/1000,0))</f>
        <v/>
      </c>
      <c r="Z120" s="6">
        <f>IF('[1]底稿-用途別'!AC121=0,"",ROUNDUP('[1]底稿-用途別'!AC121/1000,0))</f>
        <v>80</v>
      </c>
      <c r="AA120" s="6">
        <f>IF('[1]底稿-用途別'!AD121=0,"",ROUNDUP('[1]底稿-用途別'!AD121/1000,0))</f>
        <v>10</v>
      </c>
      <c r="AB120" s="6">
        <f>IF('[1]底稿-用途別'!AE121=0,"",ROUNDUP('[1]底稿-用途別'!AE121/1000,0))</f>
        <v>3</v>
      </c>
      <c r="AC120" s="6">
        <f>IF('[1]底稿-用途別'!AF121=0,"",ROUNDUP('[1]底稿-用途別'!AF121/1000,0))</f>
        <v>102</v>
      </c>
      <c r="AD120" s="116">
        <f>IF('[1]底稿-用途別'!AG121=0,"",ROUNDUP('[1]底稿-用途別'!AG121/1000,0))</f>
        <v>79</v>
      </c>
      <c r="AE120" s="116">
        <f>IF('[1]底稿-用途別'!AH121=0,"",ROUNDUP('[1]底稿-用途別'!AH121/1000,0))</f>
        <v>4</v>
      </c>
      <c r="AF120" s="116">
        <f>IF('[1]底稿-用途別'!AI121=0,"",ROUNDUP('[1]底稿-用途別'!AI121/1000,0))</f>
        <v>120</v>
      </c>
      <c r="AG120" s="116">
        <f>IF('[1]底稿-用途別'!AJ121=0,"",ROUNDUP('[1]底稿-用途別'!AJ121/1000,0))</f>
        <v>69</v>
      </c>
      <c r="AH120" s="117">
        <f>IF('[1]底稿-用途別'!AK121=0,0,ROUNDUP('[1]底稿-用途別'!AK121/1000,0))</f>
        <v>0</v>
      </c>
      <c r="AI120" s="6">
        <f>IF('[1]底稿-用途別'!AL121=0,0,ROUNDUP('[1]底稿-用途別'!AL121/1000,0))</f>
        <v>0</v>
      </c>
      <c r="AJ120" s="6">
        <f>IF('[1]底稿-用途別'!AM121=0,0,ROUNDUP('[1]底稿-用途別'!AM121/1000,0))</f>
        <v>0</v>
      </c>
      <c r="AK120" s="6">
        <f>IF('[1]底稿-用途別'!AN121=0,0,ROUNDUP('[1]底稿-用途別'!AN121/1000,0))</f>
        <v>0</v>
      </c>
      <c r="AL120" s="128">
        <f t="shared" si="16"/>
        <v>23153</v>
      </c>
      <c r="AM120" s="6">
        <f t="shared" si="17"/>
        <v>0</v>
      </c>
      <c r="AN120" s="6">
        <f t="shared" si="18"/>
        <v>0</v>
      </c>
      <c r="AO120" s="116">
        <f t="shared" si="19"/>
        <v>23153</v>
      </c>
      <c r="AP120" s="129"/>
      <c r="AQ120" s="130">
        <f>VLOOKUP(A120,'[1]113年度各學校賸餘數'!$A$2:$L$171,12,0)</f>
        <v>22</v>
      </c>
      <c r="AR120" s="118">
        <f t="shared" si="20"/>
        <v>23153000</v>
      </c>
      <c r="AS120" s="118">
        <f t="shared" si="21"/>
        <v>0</v>
      </c>
      <c r="AT120" s="118">
        <f t="shared" si="22"/>
        <v>23153000</v>
      </c>
    </row>
    <row r="121" spans="1:46" ht="18.399999999999999" customHeight="1" x14ac:dyDescent="0.25">
      <c r="A121" s="132" t="s">
        <v>266</v>
      </c>
      <c r="B121" s="132" t="s">
        <v>267</v>
      </c>
      <c r="C121" s="6">
        <f>IF('[1]底稿-用途別'!F122=0,"",ROUNDUP('[1]底稿-用途別'!F122/1000,0))</f>
        <v>19449</v>
      </c>
      <c r="D121" s="6" t="str">
        <f>IF('[1]底稿-用途別'!G122=0,"",ROUNDUP('[1]底稿-用途別'!G122/1000,0))</f>
        <v/>
      </c>
      <c r="E121" s="127">
        <f t="shared" si="15"/>
        <v>19449</v>
      </c>
      <c r="F121" s="56" t="str">
        <f>IF('[1]底稿-用途別'!I122=0,"",ROUNDUP('[1]底稿-用途別'!I122/1000,0))</f>
        <v/>
      </c>
      <c r="G121" s="6" t="str">
        <f>IF('[1]底稿-用途別'!J122=0,"",ROUNDUP('[1]底稿-用途別'!J122/1000,0))</f>
        <v/>
      </c>
      <c r="H121" s="6">
        <f>IF('[1]底稿-用途別'!K122=0,"",ROUNDUP('[1]底稿-用途別'!K122/1000,0))</f>
        <v>240</v>
      </c>
      <c r="I121" s="6">
        <f>IF('[1]底稿-用途別'!L122=0,"",ROUNDUP('[1]底稿-用途別'!L122/1000,0))</f>
        <v>44</v>
      </c>
      <c r="J121" s="6">
        <f>IF('[1]底稿-用途別'!M122=0,"",ROUNDUP('[1]底稿-用途別'!M122/1000,0))</f>
        <v>5</v>
      </c>
      <c r="K121" s="6">
        <f>IF('[1]底稿-用途別'!N122=0,"",ROUNDUP('[1]底稿-用途別'!N122/1000,0))</f>
        <v>9</v>
      </c>
      <c r="L121" s="6">
        <f>IF('[1]底稿-用途別'!O122=0,"",ROUNDUP('[1]底稿-用途別'!O122/1000,0))</f>
        <v>19</v>
      </c>
      <c r="M121" s="6">
        <f>IF('[1]底稿-用途別'!P122=0,"",ROUNDUP('[1]底稿-用途別'!P122/1000,0))</f>
        <v>18</v>
      </c>
      <c r="N121" s="6">
        <f>IF('[1]底稿-用途別'!Q122=0,"",ROUNDUP('[1]底稿-用途別'!Q122/1000,0))</f>
        <v>5</v>
      </c>
      <c r="O121" s="6" t="str">
        <f>IF('[1]底稿-用途別'!R122=0,"",ROUNDUP('[1]底稿-用途別'!R122/1000,0))</f>
        <v/>
      </c>
      <c r="P121" s="6">
        <f>IF('[1]底稿-用途別'!S122=0,"",ROUNDUP('[1]底稿-用途別'!S122/1000,0))</f>
        <v>2</v>
      </c>
      <c r="Q121" s="6" t="str">
        <f>IF('[1]底稿-用途別'!T122=0,"",ROUNDUP('[1]底稿-用途別'!T122/1000,0))</f>
        <v/>
      </c>
      <c r="R121" s="6">
        <f>IF('[1]底稿-用途別'!U122=0,"",ROUNDUP('[1]底稿-用途別'!U122/1000,0))</f>
        <v>165</v>
      </c>
      <c r="S121" s="6" t="str">
        <f>IF('[1]底稿-用途別'!V122=0,"",ROUNDUP('[1]底稿-用途別'!V122/1000,0))</f>
        <v/>
      </c>
      <c r="T121" s="6" t="str">
        <f>IF('[1]底稿-用途別'!W122=0,"",ROUNDUP('[1]底稿-用途別'!W122/1000,0))</f>
        <v/>
      </c>
      <c r="U121" s="6" t="str">
        <f>IF('[1]底稿-用途別'!X122=0,"",ROUNDUP('[1]底稿-用途別'!X122/1000,0))</f>
        <v/>
      </c>
      <c r="V121" s="6" t="str">
        <f>IF('[1]底稿-用途別'!Y122=0,"",ROUNDUP('[1]底稿-用途別'!Y122/1000,0))</f>
        <v/>
      </c>
      <c r="W121" s="6" t="str">
        <f>IF('[1]底稿-用途別'!Z122=0,"",ROUNDUP('[1]底稿-用途別'!Z122/1000,0))</f>
        <v/>
      </c>
      <c r="X121" s="6" t="str">
        <f>IF('[1]底稿-用途別'!AA122=0,"",ROUNDUP('[1]底稿-用途別'!AA122/1000,0))</f>
        <v/>
      </c>
      <c r="Y121" s="6" t="str">
        <f>IF('[1]底稿-用途別'!AB122=0,"",ROUNDUP('[1]底稿-用途別'!AB122/1000,0))</f>
        <v/>
      </c>
      <c r="Z121" s="6">
        <f>IF('[1]底稿-用途別'!AC122=0,"",ROUNDUP('[1]底稿-用途別'!AC122/1000,0))</f>
        <v>80</v>
      </c>
      <c r="AA121" s="6">
        <f>IF('[1]底稿-用途別'!AD122=0,"",ROUNDUP('[1]底稿-用途別'!AD122/1000,0))</f>
        <v>10</v>
      </c>
      <c r="AB121" s="6">
        <f>IF('[1]底稿-用途別'!AE122=0,"",ROUNDUP('[1]底稿-用途別'!AE122/1000,0))</f>
        <v>3</v>
      </c>
      <c r="AC121" s="6">
        <f>IF('[1]底稿-用途別'!AF122=0,"",ROUNDUP('[1]底稿-用途別'!AF122/1000,0))</f>
        <v>102</v>
      </c>
      <c r="AD121" s="116">
        <f>IF('[1]底稿-用途別'!AG122=0,"",ROUNDUP('[1]底稿-用途別'!AG122/1000,0))</f>
        <v>59</v>
      </c>
      <c r="AE121" s="116">
        <f>IF('[1]底稿-用途別'!AH122=0,"",ROUNDUP('[1]底稿-用途別'!AH122/1000,0))</f>
        <v>7</v>
      </c>
      <c r="AF121" s="116">
        <f>IF('[1]底稿-用途別'!AI122=0,"",ROUNDUP('[1]底稿-用途別'!AI122/1000,0))</f>
        <v>120</v>
      </c>
      <c r="AG121" s="116" t="str">
        <f>IF('[1]底稿-用途別'!AJ122=0,"",ROUNDUP('[1]底稿-用途別'!AJ122/1000,0))</f>
        <v/>
      </c>
      <c r="AH121" s="117">
        <f>IF('[1]底稿-用途別'!AK122=0,0,ROUNDUP('[1]底稿-用途別'!AK122/1000,0))</f>
        <v>0</v>
      </c>
      <c r="AI121" s="6">
        <f>IF('[1]底稿-用途別'!AL122=0,0,ROUNDUP('[1]底稿-用途別'!AL122/1000,0))</f>
        <v>0</v>
      </c>
      <c r="AJ121" s="6">
        <f>IF('[1]底稿-用途別'!AM122=0,0,ROUNDUP('[1]底稿-用途別'!AM122/1000,0))</f>
        <v>0</v>
      </c>
      <c r="AK121" s="6">
        <f>IF('[1]底稿-用途別'!AN122=0,0,ROUNDUP('[1]底稿-用途別'!AN122/1000,0))</f>
        <v>0</v>
      </c>
      <c r="AL121" s="128">
        <f t="shared" si="16"/>
        <v>20337</v>
      </c>
      <c r="AM121" s="6">
        <f t="shared" si="17"/>
        <v>252</v>
      </c>
      <c r="AN121" s="6">
        <f t="shared" si="18"/>
        <v>0</v>
      </c>
      <c r="AO121" s="116">
        <f t="shared" si="19"/>
        <v>20589</v>
      </c>
      <c r="AP121" s="129"/>
      <c r="AQ121" s="130">
        <f>VLOOKUP(A121,'[1]113年度各學校賸餘數'!$A$2:$L$171,12,0)</f>
        <v>252771</v>
      </c>
      <c r="AR121" s="118">
        <f t="shared" si="20"/>
        <v>20337000</v>
      </c>
      <c r="AS121" s="118">
        <f t="shared" si="21"/>
        <v>0</v>
      </c>
      <c r="AT121" s="118">
        <f t="shared" si="22"/>
        <v>20337000</v>
      </c>
    </row>
    <row r="122" spans="1:46" ht="18.399999999999999" customHeight="1" x14ac:dyDescent="0.25">
      <c r="A122" s="132" t="s">
        <v>612</v>
      </c>
      <c r="B122" s="132" t="s">
        <v>613</v>
      </c>
      <c r="C122" s="6">
        <f>IF('[1]底稿-用途別'!F123=0,"",ROUNDUP('[1]底稿-用途別'!F123/1000,0))</f>
        <v>21522</v>
      </c>
      <c r="D122" s="6" t="str">
        <f>IF('[1]底稿-用途別'!G123=0,"",ROUNDUP('[1]底稿-用途別'!G123/1000,0))</f>
        <v/>
      </c>
      <c r="E122" s="127">
        <f t="shared" si="15"/>
        <v>21522</v>
      </c>
      <c r="F122" s="56" t="str">
        <f>IF('[1]底稿-用途別'!I123=0,"",ROUNDUP('[1]底稿-用途別'!I123/1000,0))</f>
        <v/>
      </c>
      <c r="G122" s="6">
        <f>IF('[1]底稿-用途別'!J123=0,"",ROUNDUP('[1]底稿-用途別'!J123/1000,0))</f>
        <v>6</v>
      </c>
      <c r="H122" s="6">
        <f>IF('[1]底稿-用途別'!K123=0,"",ROUNDUP('[1]底稿-用途別'!K123/1000,0))</f>
        <v>240</v>
      </c>
      <c r="I122" s="6">
        <f>IF('[1]底稿-用途別'!L123=0,"",ROUNDUP('[1]底稿-用途別'!L123/1000,0))</f>
        <v>44</v>
      </c>
      <c r="J122" s="6">
        <f>IF('[1]底稿-用途別'!M123=0,"",ROUNDUP('[1]底稿-用途別'!M123/1000,0))</f>
        <v>5</v>
      </c>
      <c r="K122" s="6">
        <f>IF('[1]底稿-用途別'!N123=0,"",ROUNDUP('[1]底稿-用途別'!N123/1000,0))</f>
        <v>9</v>
      </c>
      <c r="L122" s="6">
        <f>IF('[1]底稿-用途別'!O123=0,"",ROUNDUP('[1]底稿-用途別'!O123/1000,0))</f>
        <v>19</v>
      </c>
      <c r="M122" s="6">
        <f>IF('[1]底稿-用途別'!P123=0,"",ROUNDUP('[1]底稿-用途別'!P123/1000,0))</f>
        <v>18</v>
      </c>
      <c r="N122" s="6">
        <f>IF('[1]底稿-用途別'!Q123=0,"",ROUNDUP('[1]底稿-用途別'!Q123/1000,0))</f>
        <v>5</v>
      </c>
      <c r="O122" s="6" t="str">
        <f>IF('[1]底稿-用途別'!R123=0,"",ROUNDUP('[1]底稿-用途別'!R123/1000,0))</f>
        <v/>
      </c>
      <c r="P122" s="6">
        <f>IF('[1]底稿-用途別'!S123=0,"",ROUNDUP('[1]底稿-用途別'!S123/1000,0))</f>
        <v>2</v>
      </c>
      <c r="Q122" s="6" t="str">
        <f>IF('[1]底稿-用途別'!T123=0,"",ROUNDUP('[1]底稿-用途別'!T123/1000,0))</f>
        <v/>
      </c>
      <c r="R122" s="6">
        <f>IF('[1]底稿-用途別'!U123=0,"",ROUNDUP('[1]底稿-用途別'!U123/1000,0))</f>
        <v>165</v>
      </c>
      <c r="S122" s="6" t="str">
        <f>IF('[1]底稿-用途別'!V123=0,"",ROUNDUP('[1]底稿-用途別'!V123/1000,0))</f>
        <v/>
      </c>
      <c r="T122" s="6" t="str">
        <f>IF('[1]底稿-用途別'!W123=0,"",ROUNDUP('[1]底稿-用途別'!W123/1000,0))</f>
        <v/>
      </c>
      <c r="U122" s="6" t="str">
        <f>IF('[1]底稿-用途別'!X123=0,"",ROUNDUP('[1]底稿-用途別'!X123/1000,0))</f>
        <v/>
      </c>
      <c r="V122" s="6" t="str">
        <f>IF('[1]底稿-用途別'!Y123=0,"",ROUNDUP('[1]底稿-用途別'!Y123/1000,0))</f>
        <v/>
      </c>
      <c r="W122" s="6" t="str">
        <f>IF('[1]底稿-用途別'!Z123=0,"",ROUNDUP('[1]底稿-用途別'!Z123/1000,0))</f>
        <v/>
      </c>
      <c r="X122" s="6" t="str">
        <f>IF('[1]底稿-用途別'!AA123=0,"",ROUNDUP('[1]底稿-用途別'!AA123/1000,0))</f>
        <v/>
      </c>
      <c r="Y122" s="6" t="str">
        <f>IF('[1]底稿-用途別'!AB123=0,"",ROUNDUP('[1]底稿-用途別'!AB123/1000,0))</f>
        <v/>
      </c>
      <c r="Z122" s="6">
        <f>IF('[1]底稿-用途別'!AC123=0,"",ROUNDUP('[1]底稿-用途別'!AC123/1000,0))</f>
        <v>80</v>
      </c>
      <c r="AA122" s="6">
        <f>IF('[1]底稿-用途別'!AD123=0,"",ROUNDUP('[1]底稿-用途別'!AD123/1000,0))</f>
        <v>10</v>
      </c>
      <c r="AB122" s="6">
        <f>IF('[1]底稿-用途別'!AE123=0,"",ROUNDUP('[1]底稿-用途別'!AE123/1000,0))</f>
        <v>3</v>
      </c>
      <c r="AC122" s="6">
        <f>IF('[1]底稿-用途別'!AF123=0,"",ROUNDUP('[1]底稿-用途別'!AF123/1000,0))</f>
        <v>102</v>
      </c>
      <c r="AD122" s="116">
        <f>IF('[1]底稿-用途別'!AG123=0,"",ROUNDUP('[1]底稿-用途別'!AG123/1000,0))</f>
        <v>59</v>
      </c>
      <c r="AE122" s="116">
        <f>IF('[1]底稿-用途別'!AH123=0,"",ROUNDUP('[1]底稿-用途別'!AH123/1000,0))</f>
        <v>4</v>
      </c>
      <c r="AF122" s="116">
        <f>IF('[1]底稿-用途別'!AI123=0,"",ROUNDUP('[1]底稿-用途別'!AI123/1000,0))</f>
        <v>120</v>
      </c>
      <c r="AG122" s="116">
        <f>IF('[1]底稿-用途別'!AJ123=0,"",ROUNDUP('[1]底稿-用途別'!AJ123/1000,0))</f>
        <v>108</v>
      </c>
      <c r="AH122" s="117">
        <f>IF('[1]底稿-用途別'!AK123=0,0,ROUNDUP('[1]底稿-用途別'!AK123/1000,0))</f>
        <v>0</v>
      </c>
      <c r="AI122" s="6">
        <f>IF('[1]底稿-用途別'!AL123=0,0,ROUNDUP('[1]底稿-用途別'!AL123/1000,0))</f>
        <v>0</v>
      </c>
      <c r="AJ122" s="6">
        <f>IF('[1]底稿-用途別'!AM123=0,0,ROUNDUP('[1]底稿-用途別'!AM123/1000,0))</f>
        <v>0</v>
      </c>
      <c r="AK122" s="6">
        <f>IF('[1]底稿-用途別'!AN123=0,0,ROUNDUP('[1]底稿-用途別'!AN123/1000,0))</f>
        <v>0</v>
      </c>
      <c r="AL122" s="128">
        <f t="shared" si="16"/>
        <v>22521</v>
      </c>
      <c r="AM122" s="6">
        <f t="shared" si="17"/>
        <v>347</v>
      </c>
      <c r="AN122" s="6">
        <f t="shared" si="18"/>
        <v>0</v>
      </c>
      <c r="AO122" s="116">
        <f t="shared" si="19"/>
        <v>22868</v>
      </c>
      <c r="AP122" s="129"/>
      <c r="AQ122" s="130">
        <f>VLOOKUP(A122,'[1]113年度各學校賸餘數'!$A$2:$L$171,12,0)</f>
        <v>347106</v>
      </c>
      <c r="AR122" s="118">
        <f t="shared" si="20"/>
        <v>22521000</v>
      </c>
      <c r="AS122" s="118">
        <f t="shared" si="21"/>
        <v>0</v>
      </c>
      <c r="AT122" s="118">
        <f t="shared" si="22"/>
        <v>22521000</v>
      </c>
    </row>
    <row r="123" spans="1:46" ht="18.399999999999999" customHeight="1" x14ac:dyDescent="0.25">
      <c r="A123" s="132" t="s">
        <v>270</v>
      </c>
      <c r="B123" s="132" t="s">
        <v>614</v>
      </c>
      <c r="C123" s="6">
        <f>IF('[1]底稿-用途別'!F124=0,"",ROUNDUP('[1]底稿-用途別'!F124/1000,0))</f>
        <v>19874</v>
      </c>
      <c r="D123" s="6" t="str">
        <f>IF('[1]底稿-用途別'!G124=0,"",ROUNDUP('[1]底稿-用途別'!G124/1000,0))</f>
        <v/>
      </c>
      <c r="E123" s="127">
        <f t="shared" si="15"/>
        <v>19874</v>
      </c>
      <c r="F123" s="56" t="str">
        <f>IF('[1]底稿-用途別'!I124=0,"",ROUNDUP('[1]底稿-用途別'!I124/1000,0))</f>
        <v/>
      </c>
      <c r="G123" s="6" t="str">
        <f>IF('[1]底稿-用途別'!J124=0,"",ROUNDUP('[1]底稿-用途別'!J124/1000,0))</f>
        <v/>
      </c>
      <c r="H123" s="6">
        <f>IF('[1]底稿-用途別'!K124=0,"",ROUNDUP('[1]底稿-用途別'!K124/1000,0))</f>
        <v>240</v>
      </c>
      <c r="I123" s="6">
        <f>IF('[1]底稿-用途別'!L124=0,"",ROUNDUP('[1]底稿-用途別'!L124/1000,0))</f>
        <v>44</v>
      </c>
      <c r="J123" s="6">
        <f>IF('[1]底稿-用途別'!M124=0,"",ROUNDUP('[1]底稿-用途別'!M124/1000,0))</f>
        <v>2</v>
      </c>
      <c r="K123" s="6">
        <f>IF('[1]底稿-用途別'!N124=0,"",ROUNDUP('[1]底稿-用途別'!N124/1000,0))</f>
        <v>3</v>
      </c>
      <c r="L123" s="6">
        <f>IF('[1]底稿-用途別'!O124=0,"",ROUNDUP('[1]底稿-用途別'!O124/1000,0))</f>
        <v>19</v>
      </c>
      <c r="M123" s="6">
        <f>IF('[1]底稿-用途別'!P124=0,"",ROUNDUP('[1]底稿-用途別'!P124/1000,0))</f>
        <v>18</v>
      </c>
      <c r="N123" s="6">
        <f>IF('[1]底稿-用途別'!Q124=0,"",ROUNDUP('[1]底稿-用途別'!Q124/1000,0))</f>
        <v>5</v>
      </c>
      <c r="O123" s="6" t="str">
        <f>IF('[1]底稿-用途別'!R124=0,"",ROUNDUP('[1]底稿-用途別'!R124/1000,0))</f>
        <v/>
      </c>
      <c r="P123" s="6">
        <f>IF('[1]底稿-用途別'!S124=0,"",ROUNDUP('[1]底稿-用途別'!S124/1000,0))</f>
        <v>1</v>
      </c>
      <c r="Q123" s="6" t="str">
        <f>IF('[1]底稿-用途別'!T124=0,"",ROUNDUP('[1]底稿-用途別'!T124/1000,0))</f>
        <v/>
      </c>
      <c r="R123" s="6">
        <f>IF('[1]底稿-用途別'!U124=0,"",ROUNDUP('[1]底稿-用途別'!U124/1000,0))</f>
        <v>165</v>
      </c>
      <c r="S123" s="6" t="str">
        <f>IF('[1]底稿-用途別'!V124=0,"",ROUNDUP('[1]底稿-用途別'!V124/1000,0))</f>
        <v/>
      </c>
      <c r="T123" s="6" t="str">
        <f>IF('[1]底稿-用途別'!W124=0,"",ROUNDUP('[1]底稿-用途別'!W124/1000,0))</f>
        <v/>
      </c>
      <c r="U123" s="6">
        <f>IF('[1]底稿-用途別'!X124=0,"",ROUNDUP('[1]底稿-用途別'!X124/1000,0))</f>
        <v>1</v>
      </c>
      <c r="V123" s="6" t="str">
        <f>IF('[1]底稿-用途別'!Y124=0,"",ROUNDUP('[1]底稿-用途別'!Y124/1000,0))</f>
        <v/>
      </c>
      <c r="W123" s="6" t="str">
        <f>IF('[1]底稿-用途別'!Z124=0,"",ROUNDUP('[1]底稿-用途別'!Z124/1000,0))</f>
        <v/>
      </c>
      <c r="X123" s="6" t="str">
        <f>IF('[1]底稿-用途別'!AA124=0,"",ROUNDUP('[1]底稿-用途別'!AA124/1000,0))</f>
        <v/>
      </c>
      <c r="Y123" s="6" t="str">
        <f>IF('[1]底稿-用途別'!AB124=0,"",ROUNDUP('[1]底稿-用途別'!AB124/1000,0))</f>
        <v/>
      </c>
      <c r="Z123" s="6">
        <f>IF('[1]底稿-用途別'!AC124=0,"",ROUNDUP('[1]底稿-用途別'!AC124/1000,0))</f>
        <v>80</v>
      </c>
      <c r="AA123" s="6">
        <f>IF('[1]底稿-用途別'!AD124=0,"",ROUNDUP('[1]底稿-用途別'!AD124/1000,0))</f>
        <v>10</v>
      </c>
      <c r="AB123" s="6">
        <f>IF('[1]底稿-用途別'!AE124=0,"",ROUNDUP('[1]底稿-用途別'!AE124/1000,0))</f>
        <v>3</v>
      </c>
      <c r="AC123" s="6">
        <f>IF('[1]底稿-用途別'!AF124=0,"",ROUNDUP('[1]底稿-用途別'!AF124/1000,0))</f>
        <v>102</v>
      </c>
      <c r="AD123" s="116">
        <f>IF('[1]底稿-用途別'!AG124=0,"",ROUNDUP('[1]底稿-用途別'!AG124/1000,0))</f>
        <v>59</v>
      </c>
      <c r="AE123" s="116">
        <f>IF('[1]底稿-用途別'!AH124=0,"",ROUNDUP('[1]底稿-用途別'!AH124/1000,0))</f>
        <v>4</v>
      </c>
      <c r="AF123" s="116">
        <f>IF('[1]底稿-用途別'!AI124=0,"",ROUNDUP('[1]底稿-用途別'!AI124/1000,0))</f>
        <v>120</v>
      </c>
      <c r="AG123" s="116">
        <f>IF('[1]底稿-用途別'!AJ124=0,"",ROUNDUP('[1]底稿-用途別'!AJ124/1000,0))</f>
        <v>76</v>
      </c>
      <c r="AH123" s="117">
        <f>IF('[1]底稿-用途別'!AK124=0,0,ROUNDUP('[1]底稿-用途別'!AK124/1000,0))</f>
        <v>0</v>
      </c>
      <c r="AI123" s="6">
        <f>IF('[1]底稿-用途別'!AL124=0,0,ROUNDUP('[1]底稿-用途別'!AL124/1000,0))</f>
        <v>0</v>
      </c>
      <c r="AJ123" s="6">
        <f>IF('[1]底稿-用途別'!AM124=0,0,ROUNDUP('[1]底稿-用途別'!AM124/1000,0))</f>
        <v>0</v>
      </c>
      <c r="AK123" s="6">
        <f>IF('[1]底稿-用途別'!AN124=0,0,ROUNDUP('[1]底稿-用途別'!AN124/1000,0))</f>
        <v>0</v>
      </c>
      <c r="AL123" s="128">
        <f t="shared" si="16"/>
        <v>20826</v>
      </c>
      <c r="AM123" s="6">
        <f t="shared" si="17"/>
        <v>815</v>
      </c>
      <c r="AN123" s="6">
        <f t="shared" si="18"/>
        <v>0</v>
      </c>
      <c r="AO123" s="116">
        <f t="shared" si="19"/>
        <v>21641</v>
      </c>
      <c r="AP123" s="129"/>
      <c r="AQ123" s="130">
        <f>VLOOKUP(A123,'[1]113年度各學校賸餘數'!$A$2:$L$171,12,0)</f>
        <v>815832</v>
      </c>
      <c r="AR123" s="118">
        <f t="shared" si="20"/>
        <v>20826000</v>
      </c>
      <c r="AS123" s="118">
        <f t="shared" si="21"/>
        <v>0</v>
      </c>
      <c r="AT123" s="118">
        <f t="shared" si="22"/>
        <v>20826000</v>
      </c>
    </row>
    <row r="124" spans="1:46" ht="18.399999999999999" customHeight="1" x14ac:dyDescent="0.25">
      <c r="A124" s="132" t="s">
        <v>272</v>
      </c>
      <c r="B124" s="132" t="s">
        <v>273</v>
      </c>
      <c r="C124" s="6">
        <f>IF('[1]底稿-用途別'!F125=0,"",ROUNDUP('[1]底稿-用途別'!F125/1000,0))</f>
        <v>27669</v>
      </c>
      <c r="D124" s="6" t="str">
        <f>IF('[1]底稿-用途別'!G125=0,"",ROUNDUP('[1]底稿-用途別'!G125/1000,0))</f>
        <v/>
      </c>
      <c r="E124" s="127">
        <f t="shared" si="15"/>
        <v>27669</v>
      </c>
      <c r="F124" s="56" t="str">
        <f>IF('[1]底稿-用途別'!I125=0,"",ROUNDUP('[1]底稿-用途別'!I125/1000,0))</f>
        <v/>
      </c>
      <c r="G124" s="6" t="str">
        <f>IF('[1]底稿-用途別'!J125=0,"",ROUNDUP('[1]底稿-用途別'!J125/1000,0))</f>
        <v/>
      </c>
      <c r="H124" s="6">
        <f>IF('[1]底稿-用途別'!K125=0,"",ROUNDUP('[1]底稿-用途別'!K125/1000,0))</f>
        <v>240</v>
      </c>
      <c r="I124" s="6">
        <f>IF('[1]底稿-用途別'!L125=0,"",ROUNDUP('[1]底稿-用途別'!L125/1000,0))</f>
        <v>51</v>
      </c>
      <c r="J124" s="6">
        <f>IF('[1]底稿-用途別'!M125=0,"",ROUNDUP('[1]底稿-用途別'!M125/1000,0))</f>
        <v>8</v>
      </c>
      <c r="K124" s="6">
        <f>IF('[1]底稿-用途別'!N125=0,"",ROUNDUP('[1]底稿-用途別'!N125/1000,0))</f>
        <v>16</v>
      </c>
      <c r="L124" s="6">
        <f>IF('[1]底稿-用途別'!O125=0,"",ROUNDUP('[1]底稿-用途別'!O125/1000,0))</f>
        <v>20</v>
      </c>
      <c r="M124" s="6">
        <f>IF('[1]底稿-用途別'!P125=0,"",ROUNDUP('[1]底稿-用途別'!P125/1000,0))</f>
        <v>18</v>
      </c>
      <c r="N124" s="6">
        <f>IF('[1]底稿-用途別'!Q125=0,"",ROUNDUP('[1]底稿-用途別'!Q125/1000,0))</f>
        <v>5</v>
      </c>
      <c r="O124" s="6" t="str">
        <f>IF('[1]底稿-用途別'!R125=0,"",ROUNDUP('[1]底稿-用途別'!R125/1000,0))</f>
        <v/>
      </c>
      <c r="P124" s="6">
        <f>IF('[1]底稿-用途別'!S125=0,"",ROUNDUP('[1]底稿-用途別'!S125/1000,0))</f>
        <v>3</v>
      </c>
      <c r="Q124" s="6" t="str">
        <f>IF('[1]底稿-用途別'!T125=0,"",ROUNDUP('[1]底稿-用途別'!T125/1000,0))</f>
        <v/>
      </c>
      <c r="R124" s="6">
        <f>IF('[1]底稿-用途別'!U125=0,"",ROUNDUP('[1]底稿-用途別'!U125/1000,0))</f>
        <v>165</v>
      </c>
      <c r="S124" s="6" t="str">
        <f>IF('[1]底稿-用途別'!V125=0,"",ROUNDUP('[1]底稿-用途別'!V125/1000,0))</f>
        <v/>
      </c>
      <c r="T124" s="6" t="str">
        <f>IF('[1]底稿-用途別'!W125=0,"",ROUNDUP('[1]底稿-用途別'!W125/1000,0))</f>
        <v/>
      </c>
      <c r="U124" s="6">
        <f>IF('[1]底稿-用途別'!X125=0,"",ROUNDUP('[1]底稿-用途別'!X125/1000,0))</f>
        <v>1</v>
      </c>
      <c r="V124" s="6" t="str">
        <f>IF('[1]底稿-用途別'!Y125=0,"",ROUNDUP('[1]底稿-用途別'!Y125/1000,0))</f>
        <v/>
      </c>
      <c r="W124" s="6" t="str">
        <f>IF('[1]底稿-用途別'!Z125=0,"",ROUNDUP('[1]底稿-用途別'!Z125/1000,0))</f>
        <v/>
      </c>
      <c r="X124" s="6">
        <f>IF('[1]底稿-用途別'!AA125=0,"",ROUNDUP('[1]底稿-用途別'!AA125/1000,0))</f>
        <v>10</v>
      </c>
      <c r="Y124" s="6" t="str">
        <f>IF('[1]底稿-用途別'!AB125=0,"",ROUNDUP('[1]底稿-用途別'!AB125/1000,0))</f>
        <v/>
      </c>
      <c r="Z124" s="6">
        <f>IF('[1]底稿-用途別'!AC125=0,"",ROUNDUP('[1]底稿-用途別'!AC125/1000,0))</f>
        <v>80</v>
      </c>
      <c r="AA124" s="6">
        <f>IF('[1]底稿-用途別'!AD125=0,"",ROUNDUP('[1]底稿-用途別'!AD125/1000,0))</f>
        <v>10</v>
      </c>
      <c r="AB124" s="6">
        <f>IF('[1]底稿-用途別'!AE125=0,"",ROUNDUP('[1]底稿-用途別'!AE125/1000,0))</f>
        <v>3</v>
      </c>
      <c r="AC124" s="6">
        <f>IF('[1]底稿-用途別'!AF125=0,"",ROUNDUP('[1]底稿-用途別'!AF125/1000,0))</f>
        <v>102</v>
      </c>
      <c r="AD124" s="116">
        <f>IF('[1]底稿-用途別'!AG125=0,"",ROUNDUP('[1]底稿-用途別'!AG125/1000,0))</f>
        <v>79</v>
      </c>
      <c r="AE124" s="116">
        <f>IF('[1]底稿-用途別'!AH125=0,"",ROUNDUP('[1]底稿-用途別'!AH125/1000,0))</f>
        <v>8</v>
      </c>
      <c r="AF124" s="116">
        <f>IF('[1]底稿-用途別'!AI125=0,"",ROUNDUP('[1]底稿-用途別'!AI125/1000,0))</f>
        <v>150</v>
      </c>
      <c r="AG124" s="116">
        <f>IF('[1]底稿-用途別'!AJ125=0,"",ROUNDUP('[1]底稿-用途別'!AJ125/1000,0))</f>
        <v>87</v>
      </c>
      <c r="AH124" s="117">
        <f>IF('[1]底稿-用途別'!AK125=0,0,ROUNDUP('[1]底稿-用途別'!AK125/1000,0))</f>
        <v>0</v>
      </c>
      <c r="AI124" s="6">
        <f>IF('[1]底稿-用途別'!AL125=0,0,ROUNDUP('[1]底稿-用途別'!AL125/1000,0))</f>
        <v>0</v>
      </c>
      <c r="AJ124" s="6">
        <f>IF('[1]底稿-用途別'!AM125=0,0,ROUNDUP('[1]底稿-用途別'!AM125/1000,0))</f>
        <v>0</v>
      </c>
      <c r="AK124" s="6">
        <f>IF('[1]底稿-用途別'!AN125=0,0,ROUNDUP('[1]底稿-用途別'!AN125/1000,0))</f>
        <v>0</v>
      </c>
      <c r="AL124" s="128">
        <f t="shared" si="16"/>
        <v>28725</v>
      </c>
      <c r="AM124" s="6">
        <f t="shared" si="17"/>
        <v>769</v>
      </c>
      <c r="AN124" s="6">
        <f t="shared" si="18"/>
        <v>0</v>
      </c>
      <c r="AO124" s="116">
        <f t="shared" si="19"/>
        <v>29494</v>
      </c>
      <c r="AP124" s="129"/>
      <c r="AQ124" s="130">
        <f>VLOOKUP(A124,'[1]113年度各學校賸餘數'!$A$2:$L$171,12,0)</f>
        <v>769138</v>
      </c>
      <c r="AR124" s="118">
        <f t="shared" si="20"/>
        <v>28725000</v>
      </c>
      <c r="AS124" s="118">
        <f t="shared" si="21"/>
        <v>0</v>
      </c>
      <c r="AT124" s="118">
        <f t="shared" si="22"/>
        <v>28725000</v>
      </c>
    </row>
    <row r="125" spans="1:46" ht="18.399999999999999" customHeight="1" x14ac:dyDescent="0.25">
      <c r="A125" s="132" t="s">
        <v>274</v>
      </c>
      <c r="B125" s="132" t="s">
        <v>275</v>
      </c>
      <c r="C125" s="6">
        <f>IF('[1]底稿-用途別'!F126=0,"",ROUNDUP('[1]底稿-用途別'!F126/1000,0))</f>
        <v>73180</v>
      </c>
      <c r="D125" s="6" t="str">
        <f>IF('[1]底稿-用途別'!G126=0,"",ROUNDUP('[1]底稿-用途別'!G126/1000,0))</f>
        <v/>
      </c>
      <c r="E125" s="127">
        <f t="shared" si="15"/>
        <v>73180</v>
      </c>
      <c r="F125" s="56" t="str">
        <f>IF('[1]底稿-用途別'!I126=0,"",ROUNDUP('[1]底稿-用途別'!I126/1000,0))</f>
        <v/>
      </c>
      <c r="G125" s="6">
        <f>IF('[1]底稿-用途別'!J126=0,"",ROUNDUP('[1]底稿-用途別'!J126/1000,0))</f>
        <v>36</v>
      </c>
      <c r="H125" s="6">
        <f>IF('[1]底稿-用途別'!K126=0,"",ROUNDUP('[1]底稿-用途別'!K126/1000,0))</f>
        <v>240</v>
      </c>
      <c r="I125" s="6">
        <f>IF('[1]底稿-用途別'!L126=0,"",ROUNDUP('[1]底稿-用途別'!L126/1000,0))</f>
        <v>166</v>
      </c>
      <c r="J125" s="6">
        <f>IF('[1]底稿-用途別'!M126=0,"",ROUNDUP('[1]底稿-用途別'!M126/1000,0))</f>
        <v>41</v>
      </c>
      <c r="K125" s="6">
        <f>IF('[1]底稿-用途別'!N126=0,"",ROUNDUP('[1]底稿-用途別'!N126/1000,0))</f>
        <v>82</v>
      </c>
      <c r="L125" s="6">
        <f>IF('[1]底稿-用途別'!O126=0,"",ROUNDUP('[1]底稿-用途別'!O126/1000,0))</f>
        <v>36</v>
      </c>
      <c r="M125" s="6">
        <f>IF('[1]底稿-用途別'!P126=0,"",ROUNDUP('[1]底稿-用途別'!P126/1000,0))</f>
        <v>25</v>
      </c>
      <c r="N125" s="6">
        <f>IF('[1]底稿-用途別'!Q126=0,"",ROUNDUP('[1]底稿-用途別'!Q126/1000,0))</f>
        <v>5</v>
      </c>
      <c r="O125" s="6" t="str">
        <f>IF('[1]底稿-用途別'!R126=0,"",ROUNDUP('[1]底稿-用途別'!R126/1000,0))</f>
        <v/>
      </c>
      <c r="P125" s="6">
        <f>IF('[1]底稿-用途別'!S126=0,"",ROUNDUP('[1]底稿-用途別'!S126/1000,0))</f>
        <v>12</v>
      </c>
      <c r="Q125" s="6" t="str">
        <f>IF('[1]底稿-用途別'!T126=0,"",ROUNDUP('[1]底稿-用途別'!T126/1000,0))</f>
        <v/>
      </c>
      <c r="R125" s="6">
        <f>IF('[1]底稿-用途別'!U126=0,"",ROUNDUP('[1]底稿-用途別'!U126/1000,0))</f>
        <v>165</v>
      </c>
      <c r="S125" s="6">
        <f>IF('[1]底稿-用途別'!V126=0,"",ROUNDUP('[1]底稿-用途別'!V126/1000,0))</f>
        <v>12</v>
      </c>
      <c r="T125" s="6" t="str">
        <f>IF('[1]底稿-用途別'!W126=0,"",ROUNDUP('[1]底稿-用途別'!W126/1000,0))</f>
        <v/>
      </c>
      <c r="U125" s="6">
        <f>IF('[1]底稿-用途別'!X126=0,"",ROUNDUP('[1]底稿-用途別'!X126/1000,0))</f>
        <v>2</v>
      </c>
      <c r="V125" s="6" t="str">
        <f>IF('[1]底稿-用途別'!Y126=0,"",ROUNDUP('[1]底稿-用途別'!Y126/1000,0))</f>
        <v/>
      </c>
      <c r="W125" s="6" t="str">
        <f>IF('[1]底稿-用途別'!Z126=0,"",ROUNDUP('[1]底稿-用途別'!Z126/1000,0))</f>
        <v/>
      </c>
      <c r="X125" s="6">
        <f>IF('[1]底稿-用途別'!AA126=0,"",ROUNDUP('[1]底稿-用途別'!AA126/1000,0))</f>
        <v>10</v>
      </c>
      <c r="Y125" s="6" t="str">
        <f>IF('[1]底稿-用途別'!AB126=0,"",ROUNDUP('[1]底稿-用途別'!AB126/1000,0))</f>
        <v/>
      </c>
      <c r="Z125" s="6">
        <f>IF('[1]底稿-用途別'!AC126=0,"",ROUNDUP('[1]底稿-用途別'!AC126/1000,0))</f>
        <v>120</v>
      </c>
      <c r="AA125" s="6">
        <f>IF('[1]底稿-用途別'!AD126=0,"",ROUNDUP('[1]底稿-用途別'!AD126/1000,0))</f>
        <v>10</v>
      </c>
      <c r="AB125" s="6">
        <f>IF('[1]底稿-用途別'!AE126=0,"",ROUNDUP('[1]底稿-用途別'!AE126/1000,0))</f>
        <v>3</v>
      </c>
      <c r="AC125" s="6">
        <f>IF('[1]底稿-用途別'!AF126=0,"",ROUNDUP('[1]底稿-用途別'!AF126/1000,0))</f>
        <v>306</v>
      </c>
      <c r="AD125" s="116">
        <f>IF('[1]底稿-用途別'!AG126=0,"",ROUNDUP('[1]底稿-用途別'!AG126/1000,0))</f>
        <v>265</v>
      </c>
      <c r="AE125" s="116">
        <f>IF('[1]底稿-用途別'!AH126=0,"",ROUNDUP('[1]底稿-用途別'!AH126/1000,0))</f>
        <v>15</v>
      </c>
      <c r="AF125" s="116">
        <f>IF('[1]底稿-用途別'!AI126=0,"",ROUNDUP('[1]底稿-用途別'!AI126/1000,0))</f>
        <v>625</v>
      </c>
      <c r="AG125" s="116">
        <f>IF('[1]底稿-用途別'!AJ126=0,"",ROUNDUP('[1]底稿-用途別'!AJ126/1000,0))</f>
        <v>191</v>
      </c>
      <c r="AH125" s="117">
        <f>IF('[1]底稿-用途別'!AK126=0,0,ROUNDUP('[1]底稿-用途別'!AK126/1000,0))</f>
        <v>20</v>
      </c>
      <c r="AI125" s="6">
        <f>IF('[1]底稿-用途別'!AL126=0,0,ROUNDUP('[1]底稿-用途別'!AL126/1000,0))</f>
        <v>0</v>
      </c>
      <c r="AJ125" s="6">
        <f>IF('[1]底稿-用途別'!AM126=0,0,ROUNDUP('[1]底稿-用途別'!AM126/1000,0))</f>
        <v>0</v>
      </c>
      <c r="AK125" s="6">
        <f>IF('[1]底稿-用途別'!AN126=0,0,ROUNDUP('[1]底稿-用途別'!AN126/1000,0))</f>
        <v>0</v>
      </c>
      <c r="AL125" s="128">
        <f t="shared" si="16"/>
        <v>75567</v>
      </c>
      <c r="AM125" s="6">
        <f t="shared" si="17"/>
        <v>668</v>
      </c>
      <c r="AN125" s="6">
        <f t="shared" si="18"/>
        <v>0</v>
      </c>
      <c r="AO125" s="116">
        <f t="shared" si="19"/>
        <v>76235</v>
      </c>
      <c r="AP125" s="129"/>
      <c r="AQ125" s="130">
        <f>VLOOKUP(A125,'[1]113年度各學校賸餘數'!$A$2:$L$171,12,0)</f>
        <v>668977</v>
      </c>
      <c r="AR125" s="118">
        <f t="shared" si="20"/>
        <v>75567000</v>
      </c>
      <c r="AS125" s="118">
        <f t="shared" si="21"/>
        <v>20000</v>
      </c>
      <c r="AT125" s="118">
        <f t="shared" si="22"/>
        <v>75547000</v>
      </c>
    </row>
    <row r="126" spans="1:46" ht="18.399999999999999" customHeight="1" x14ac:dyDescent="0.25">
      <c r="A126" s="132" t="s">
        <v>276</v>
      </c>
      <c r="B126" s="132" t="s">
        <v>615</v>
      </c>
      <c r="C126" s="6">
        <f>IF('[1]底稿-用途別'!F127=0,"",ROUNDUP('[1]底稿-用途別'!F127/1000,0))</f>
        <v>38673</v>
      </c>
      <c r="D126" s="6" t="str">
        <f>IF('[1]底稿-用途別'!G127=0,"",ROUNDUP('[1]底稿-用途別'!G127/1000,0))</f>
        <v/>
      </c>
      <c r="E126" s="127">
        <f t="shared" si="15"/>
        <v>38673</v>
      </c>
      <c r="F126" s="56" t="str">
        <f>IF('[1]底稿-用途別'!I127=0,"",ROUNDUP('[1]底稿-用途別'!I127/1000,0))</f>
        <v/>
      </c>
      <c r="G126" s="6">
        <f>IF('[1]底稿-用途別'!J127=0,"",ROUNDUP('[1]底稿-用途別'!J127/1000,0))</f>
        <v>12</v>
      </c>
      <c r="H126" s="6">
        <f>IF('[1]底稿-用途別'!K127=0,"",ROUNDUP('[1]底稿-用途別'!K127/1000,0))</f>
        <v>240</v>
      </c>
      <c r="I126" s="6">
        <f>IF('[1]底稿-用途別'!L127=0,"",ROUNDUP('[1]底稿-用途別'!L127/1000,0))</f>
        <v>87</v>
      </c>
      <c r="J126" s="6">
        <f>IF('[1]底稿-用途別'!M127=0,"",ROUNDUP('[1]底稿-用途別'!M127/1000,0))</f>
        <v>17</v>
      </c>
      <c r="K126" s="6">
        <f>IF('[1]底稿-用途別'!N127=0,"",ROUNDUP('[1]底稿-用途別'!N127/1000,0))</f>
        <v>33</v>
      </c>
      <c r="L126" s="6">
        <f>IF('[1]底稿-用途別'!O127=0,"",ROUNDUP('[1]底稿-用途別'!O127/1000,0))</f>
        <v>25</v>
      </c>
      <c r="M126" s="6">
        <f>IF('[1]底稿-用途別'!P127=0,"",ROUNDUP('[1]底稿-用途別'!P127/1000,0))</f>
        <v>20</v>
      </c>
      <c r="N126" s="6">
        <f>IF('[1]底稿-用途別'!Q127=0,"",ROUNDUP('[1]底稿-用途別'!Q127/1000,0))</f>
        <v>5</v>
      </c>
      <c r="O126" s="6" t="str">
        <f>IF('[1]底稿-用途別'!R127=0,"",ROUNDUP('[1]底稿-用途別'!R127/1000,0))</f>
        <v/>
      </c>
      <c r="P126" s="6">
        <f>IF('[1]底稿-用途別'!S127=0,"",ROUNDUP('[1]底稿-用途別'!S127/1000,0))</f>
        <v>5</v>
      </c>
      <c r="Q126" s="6" t="str">
        <f>IF('[1]底稿-用途別'!T127=0,"",ROUNDUP('[1]底稿-用途別'!T127/1000,0))</f>
        <v/>
      </c>
      <c r="R126" s="6">
        <f>IF('[1]底稿-用途別'!U127=0,"",ROUNDUP('[1]底稿-用途別'!U127/1000,0))</f>
        <v>165</v>
      </c>
      <c r="S126" s="6">
        <f>IF('[1]底稿-用途別'!V127=0,"",ROUNDUP('[1]底稿-用途別'!V127/1000,0))</f>
        <v>6</v>
      </c>
      <c r="T126" s="6" t="str">
        <f>IF('[1]底稿-用途別'!W127=0,"",ROUNDUP('[1]底稿-用途別'!W127/1000,0))</f>
        <v/>
      </c>
      <c r="U126" s="6">
        <f>IF('[1]底稿-用途別'!X127=0,"",ROUNDUP('[1]底稿-用途別'!X127/1000,0))</f>
        <v>8</v>
      </c>
      <c r="V126" s="6" t="str">
        <f>IF('[1]底稿-用途別'!Y127=0,"",ROUNDUP('[1]底稿-用途別'!Y127/1000,0))</f>
        <v/>
      </c>
      <c r="W126" s="6" t="str">
        <f>IF('[1]底稿-用途別'!Z127=0,"",ROUNDUP('[1]底稿-用途別'!Z127/1000,0))</f>
        <v/>
      </c>
      <c r="X126" s="6">
        <f>IF('[1]底稿-用途別'!AA127=0,"",ROUNDUP('[1]底稿-用途別'!AA127/1000,0))</f>
        <v>10</v>
      </c>
      <c r="Y126" s="6" t="str">
        <f>IF('[1]底稿-用途別'!AB127=0,"",ROUNDUP('[1]底稿-用途別'!AB127/1000,0))</f>
        <v/>
      </c>
      <c r="Z126" s="6">
        <f>IF('[1]底稿-用途別'!AC127=0,"",ROUNDUP('[1]底稿-用途別'!AC127/1000,0))</f>
        <v>80</v>
      </c>
      <c r="AA126" s="6">
        <f>IF('[1]底稿-用途別'!AD127=0,"",ROUNDUP('[1]底稿-用途別'!AD127/1000,0))</f>
        <v>10</v>
      </c>
      <c r="AB126" s="6">
        <f>IF('[1]底稿-用途別'!AE127=0,"",ROUNDUP('[1]底稿-用途別'!AE127/1000,0))</f>
        <v>3</v>
      </c>
      <c r="AC126" s="6">
        <f>IF('[1]底稿-用途別'!AF127=0,"",ROUNDUP('[1]底稿-用途別'!AF127/1000,0))</f>
        <v>153</v>
      </c>
      <c r="AD126" s="116">
        <f>IF('[1]底稿-用途別'!AG127=0,"",ROUNDUP('[1]底稿-用途別'!AG127/1000,0))</f>
        <v>215</v>
      </c>
      <c r="AE126" s="116">
        <f>IF('[1]底稿-用途別'!AH127=0,"",ROUNDUP('[1]底稿-用途別'!AH127/1000,0))</f>
        <v>11</v>
      </c>
      <c r="AF126" s="116">
        <f>IF('[1]底稿-用途別'!AI127=0,"",ROUNDUP('[1]底稿-用途別'!AI127/1000,0))</f>
        <v>375</v>
      </c>
      <c r="AG126" s="116">
        <f>IF('[1]底稿-用途別'!AJ127=0,"",ROUNDUP('[1]底稿-用途別'!AJ127/1000,0))</f>
        <v>179</v>
      </c>
      <c r="AH126" s="117">
        <f>IF('[1]底稿-用途別'!AK127=0,0,ROUNDUP('[1]底稿-用途別'!AK127/1000,0))</f>
        <v>0</v>
      </c>
      <c r="AI126" s="6">
        <f>IF('[1]底稿-用途別'!AL127=0,0,ROUNDUP('[1]底稿-用途別'!AL127/1000,0))</f>
        <v>0</v>
      </c>
      <c r="AJ126" s="6">
        <f>IF('[1]底稿-用途別'!AM127=0,0,ROUNDUP('[1]底稿-用途別'!AM127/1000,0))</f>
        <v>0</v>
      </c>
      <c r="AK126" s="6">
        <f>IF('[1]底稿-用途別'!AN127=0,0,ROUNDUP('[1]底稿-用途別'!AN127/1000,0))</f>
        <v>0</v>
      </c>
      <c r="AL126" s="128">
        <f t="shared" si="16"/>
        <v>40332</v>
      </c>
      <c r="AM126" s="6">
        <f t="shared" si="17"/>
        <v>575</v>
      </c>
      <c r="AN126" s="6">
        <f t="shared" si="18"/>
        <v>0</v>
      </c>
      <c r="AO126" s="116">
        <f t="shared" si="19"/>
        <v>40907</v>
      </c>
      <c r="AP126" s="129"/>
      <c r="AQ126" s="130">
        <f>VLOOKUP(A126,'[1]113年度各學校賸餘數'!$A$2:$L$171,12,0)</f>
        <v>575939</v>
      </c>
      <c r="AR126" s="118">
        <f t="shared" si="20"/>
        <v>40332000</v>
      </c>
      <c r="AS126" s="118">
        <f t="shared" si="21"/>
        <v>0</v>
      </c>
      <c r="AT126" s="118">
        <f t="shared" si="22"/>
        <v>40332000</v>
      </c>
    </row>
    <row r="127" spans="1:46" ht="18.399999999999999" customHeight="1" x14ac:dyDescent="0.25">
      <c r="A127" s="132" t="s">
        <v>278</v>
      </c>
      <c r="B127" s="132" t="s">
        <v>279</v>
      </c>
      <c r="C127" s="6">
        <f>IF('[1]底稿-用途別'!F128=0,"",ROUNDUP('[1]底稿-用途別'!F128/1000,0))</f>
        <v>21823</v>
      </c>
      <c r="D127" s="6" t="str">
        <f>IF('[1]底稿-用途別'!G128=0,"",ROUNDUP('[1]底稿-用途別'!G128/1000,0))</f>
        <v/>
      </c>
      <c r="E127" s="127">
        <f t="shared" si="15"/>
        <v>21823</v>
      </c>
      <c r="F127" s="56" t="str">
        <f>IF('[1]底稿-用途別'!I128=0,"",ROUNDUP('[1]底稿-用途別'!I128/1000,0))</f>
        <v/>
      </c>
      <c r="G127" s="6">
        <f>IF('[1]底稿-用途別'!J128=0,"",ROUNDUP('[1]底稿-用途別'!J128/1000,0))</f>
        <v>12</v>
      </c>
      <c r="H127" s="6">
        <f>IF('[1]底稿-用途別'!K128=0,"",ROUNDUP('[1]底稿-用途別'!K128/1000,0))</f>
        <v>240</v>
      </c>
      <c r="I127" s="6">
        <f>IF('[1]底稿-用途別'!L128=0,"",ROUNDUP('[1]底稿-用途別'!L128/1000,0))</f>
        <v>44</v>
      </c>
      <c r="J127" s="6">
        <f>IF('[1]底稿-用途別'!M128=0,"",ROUNDUP('[1]底稿-用途別'!M128/1000,0))</f>
        <v>8</v>
      </c>
      <c r="K127" s="6">
        <f>IF('[1]底稿-用途別'!N128=0,"",ROUNDUP('[1]底稿-用途別'!N128/1000,0))</f>
        <v>15</v>
      </c>
      <c r="L127" s="6">
        <f>IF('[1]底稿-用途別'!O128=0,"",ROUNDUP('[1]底稿-用途別'!O128/1000,0))</f>
        <v>19</v>
      </c>
      <c r="M127" s="6">
        <f>IF('[1]底稿-用途別'!P128=0,"",ROUNDUP('[1]底稿-用途別'!P128/1000,0))</f>
        <v>18</v>
      </c>
      <c r="N127" s="6">
        <f>IF('[1]底稿-用途別'!Q128=0,"",ROUNDUP('[1]底稿-用途別'!Q128/1000,0))</f>
        <v>5</v>
      </c>
      <c r="O127" s="6" t="str">
        <f>IF('[1]底稿-用途別'!R128=0,"",ROUNDUP('[1]底稿-用途別'!R128/1000,0))</f>
        <v/>
      </c>
      <c r="P127" s="6">
        <f>IF('[1]底稿-用途別'!S128=0,"",ROUNDUP('[1]底稿-用途別'!S128/1000,0))</f>
        <v>2</v>
      </c>
      <c r="Q127" s="6" t="str">
        <f>IF('[1]底稿-用途別'!T128=0,"",ROUNDUP('[1]底稿-用途別'!T128/1000,0))</f>
        <v/>
      </c>
      <c r="R127" s="6">
        <f>IF('[1]底稿-用途別'!U128=0,"",ROUNDUP('[1]底稿-用途別'!U128/1000,0))</f>
        <v>165</v>
      </c>
      <c r="S127" s="6" t="str">
        <f>IF('[1]底稿-用途別'!V128=0,"",ROUNDUP('[1]底稿-用途別'!V128/1000,0))</f>
        <v/>
      </c>
      <c r="T127" s="6" t="str">
        <f>IF('[1]底稿-用途別'!W128=0,"",ROUNDUP('[1]底稿-用途別'!W128/1000,0))</f>
        <v/>
      </c>
      <c r="U127" s="6">
        <f>IF('[1]底稿-用途別'!X128=0,"",ROUNDUP('[1]底稿-用途別'!X128/1000,0))</f>
        <v>1</v>
      </c>
      <c r="V127" s="6" t="str">
        <f>IF('[1]底稿-用途別'!Y128=0,"",ROUNDUP('[1]底稿-用途別'!Y128/1000,0))</f>
        <v/>
      </c>
      <c r="W127" s="6" t="str">
        <f>IF('[1]底稿-用途別'!Z128=0,"",ROUNDUP('[1]底稿-用途別'!Z128/1000,0))</f>
        <v/>
      </c>
      <c r="X127" s="6" t="str">
        <f>IF('[1]底稿-用途別'!AA128=0,"",ROUNDUP('[1]底稿-用途別'!AA128/1000,0))</f>
        <v/>
      </c>
      <c r="Y127" s="6" t="str">
        <f>IF('[1]底稿-用途別'!AB128=0,"",ROUNDUP('[1]底稿-用途別'!AB128/1000,0))</f>
        <v/>
      </c>
      <c r="Z127" s="6">
        <f>IF('[1]底稿-用途別'!AC128=0,"",ROUNDUP('[1]底稿-用途別'!AC128/1000,0))</f>
        <v>80</v>
      </c>
      <c r="AA127" s="6">
        <f>IF('[1]底稿-用途別'!AD128=0,"",ROUNDUP('[1]底稿-用途別'!AD128/1000,0))</f>
        <v>10</v>
      </c>
      <c r="AB127" s="6">
        <f>IF('[1]底稿-用途別'!AE128=0,"",ROUNDUP('[1]底稿-用途別'!AE128/1000,0))</f>
        <v>3</v>
      </c>
      <c r="AC127" s="6">
        <f>IF('[1]底稿-用途別'!AF128=0,"",ROUNDUP('[1]底稿-用途別'!AF128/1000,0))</f>
        <v>102</v>
      </c>
      <c r="AD127" s="116">
        <f>IF('[1]底稿-用途別'!AG128=0,"",ROUNDUP('[1]底稿-用途別'!AG128/1000,0))</f>
        <v>79</v>
      </c>
      <c r="AE127" s="116">
        <f>IF('[1]底稿-用途別'!AH128=0,"",ROUNDUP('[1]底稿-用途別'!AH128/1000,0))</f>
        <v>8</v>
      </c>
      <c r="AF127" s="116">
        <f>IF('[1]底稿-用途別'!AI128=0,"",ROUNDUP('[1]底稿-用途別'!AI128/1000,0))</f>
        <v>120</v>
      </c>
      <c r="AG127" s="116">
        <f>IF('[1]底稿-用途別'!AJ128=0,"",ROUNDUP('[1]底稿-用途別'!AJ128/1000,0))</f>
        <v>83</v>
      </c>
      <c r="AH127" s="117">
        <f>IF('[1]底稿-用途別'!AK128=0,0,ROUNDUP('[1]底稿-用途別'!AK128/1000,0))</f>
        <v>10</v>
      </c>
      <c r="AI127" s="6">
        <f>IF('[1]底稿-用途別'!AL128=0,0,ROUNDUP('[1]底稿-用途別'!AL128/1000,0))</f>
        <v>0</v>
      </c>
      <c r="AJ127" s="6">
        <f>IF('[1]底稿-用途別'!AM128=0,0,ROUNDUP('[1]底稿-用途別'!AM128/1000,0))</f>
        <v>0</v>
      </c>
      <c r="AK127" s="6">
        <f>IF('[1]底稿-用途別'!AN128=0,0,ROUNDUP('[1]底稿-用途別'!AN128/1000,0))</f>
        <v>0</v>
      </c>
      <c r="AL127" s="128">
        <f t="shared" si="16"/>
        <v>22847</v>
      </c>
      <c r="AM127" s="6">
        <f t="shared" si="17"/>
        <v>696</v>
      </c>
      <c r="AN127" s="6">
        <f t="shared" si="18"/>
        <v>0</v>
      </c>
      <c r="AO127" s="116">
        <f t="shared" si="19"/>
        <v>23543</v>
      </c>
      <c r="AP127" s="129"/>
      <c r="AQ127" s="130">
        <f>VLOOKUP(A127,'[1]113年度各學校賸餘數'!$A$2:$L$171,12,0)</f>
        <v>696708</v>
      </c>
      <c r="AR127" s="118">
        <f t="shared" si="20"/>
        <v>22847000</v>
      </c>
      <c r="AS127" s="118">
        <f t="shared" si="21"/>
        <v>10000</v>
      </c>
      <c r="AT127" s="118">
        <f t="shared" si="22"/>
        <v>22837000</v>
      </c>
    </row>
    <row r="128" spans="1:46" ht="18.399999999999999" customHeight="1" x14ac:dyDescent="0.25">
      <c r="A128" s="132" t="s">
        <v>280</v>
      </c>
      <c r="B128" s="132" t="s">
        <v>616</v>
      </c>
      <c r="C128" s="6">
        <f>IF('[1]底稿-用途別'!F129=0,"",ROUNDUP('[1]底稿-用途別'!F129/1000,0))</f>
        <v>21474</v>
      </c>
      <c r="D128" s="6" t="str">
        <f>IF('[1]底稿-用途別'!G129=0,"",ROUNDUP('[1]底稿-用途別'!G129/1000,0))</f>
        <v/>
      </c>
      <c r="E128" s="127">
        <f t="shared" si="15"/>
        <v>21474</v>
      </c>
      <c r="F128" s="56" t="str">
        <f>IF('[1]底稿-用途別'!I129=0,"",ROUNDUP('[1]底稿-用途別'!I129/1000,0))</f>
        <v/>
      </c>
      <c r="G128" s="6">
        <f>IF('[1]底稿-用途別'!J129=0,"",ROUNDUP('[1]底稿-用途別'!J129/1000,0))</f>
        <v>18</v>
      </c>
      <c r="H128" s="6">
        <f>IF('[1]底稿-用途別'!K129=0,"",ROUNDUP('[1]底稿-用途別'!K129/1000,0))</f>
        <v>240</v>
      </c>
      <c r="I128" s="6">
        <f>IF('[1]底稿-用途別'!L129=0,"",ROUNDUP('[1]底稿-用途別'!L129/1000,0))</f>
        <v>51</v>
      </c>
      <c r="J128" s="6">
        <f>IF('[1]底稿-用途別'!M129=0,"",ROUNDUP('[1]底稿-用途別'!M129/1000,0))</f>
        <v>9</v>
      </c>
      <c r="K128" s="6">
        <f>IF('[1]底稿-用途別'!N129=0,"",ROUNDUP('[1]底稿-用途別'!N129/1000,0))</f>
        <v>18</v>
      </c>
      <c r="L128" s="6">
        <f>IF('[1]底稿-用途別'!O129=0,"",ROUNDUP('[1]底稿-用途別'!O129/1000,0))</f>
        <v>20</v>
      </c>
      <c r="M128" s="6">
        <f>IF('[1]底稿-用途別'!P129=0,"",ROUNDUP('[1]底稿-用途別'!P129/1000,0))</f>
        <v>18</v>
      </c>
      <c r="N128" s="6">
        <f>IF('[1]底稿-用途別'!Q129=0,"",ROUNDUP('[1]底稿-用途別'!Q129/1000,0))</f>
        <v>5</v>
      </c>
      <c r="O128" s="6" t="str">
        <f>IF('[1]底稿-用途別'!R129=0,"",ROUNDUP('[1]底稿-用途別'!R129/1000,0))</f>
        <v/>
      </c>
      <c r="P128" s="6">
        <f>IF('[1]底稿-用途別'!S129=0,"",ROUNDUP('[1]底稿-用途別'!S129/1000,0))</f>
        <v>3</v>
      </c>
      <c r="Q128" s="6" t="str">
        <f>IF('[1]底稿-用途別'!T129=0,"",ROUNDUP('[1]底稿-用途別'!T129/1000,0))</f>
        <v/>
      </c>
      <c r="R128" s="6">
        <f>IF('[1]底稿-用途別'!U129=0,"",ROUNDUP('[1]底稿-用途別'!U129/1000,0))</f>
        <v>165</v>
      </c>
      <c r="S128" s="6" t="str">
        <f>IF('[1]底稿-用途別'!V129=0,"",ROUNDUP('[1]底稿-用途別'!V129/1000,0))</f>
        <v/>
      </c>
      <c r="T128" s="6" t="str">
        <f>IF('[1]底稿-用途別'!W129=0,"",ROUNDUP('[1]底稿-用途別'!W129/1000,0))</f>
        <v/>
      </c>
      <c r="U128" s="6">
        <f>IF('[1]底稿-用途別'!X129=0,"",ROUNDUP('[1]底稿-用途別'!X129/1000,0))</f>
        <v>1</v>
      </c>
      <c r="V128" s="6" t="str">
        <f>IF('[1]底稿-用途別'!Y129=0,"",ROUNDUP('[1]底稿-用途別'!Y129/1000,0))</f>
        <v/>
      </c>
      <c r="W128" s="6" t="str">
        <f>IF('[1]底稿-用途別'!Z129=0,"",ROUNDUP('[1]底稿-用途別'!Z129/1000,0))</f>
        <v/>
      </c>
      <c r="X128" s="6">
        <f>IF('[1]底稿-用途別'!AA129=0,"",ROUNDUP('[1]底稿-用途別'!AA129/1000,0))</f>
        <v>10</v>
      </c>
      <c r="Y128" s="6" t="str">
        <f>IF('[1]底稿-用途別'!AB129=0,"",ROUNDUP('[1]底稿-用途別'!AB129/1000,0))</f>
        <v/>
      </c>
      <c r="Z128" s="6">
        <f>IF('[1]底稿-用途別'!AC129=0,"",ROUNDUP('[1]底稿-用途別'!AC129/1000,0))</f>
        <v>80</v>
      </c>
      <c r="AA128" s="6">
        <f>IF('[1]底稿-用途別'!AD129=0,"",ROUNDUP('[1]底稿-用途別'!AD129/1000,0))</f>
        <v>10</v>
      </c>
      <c r="AB128" s="6">
        <f>IF('[1]底稿-用途別'!AE129=0,"",ROUNDUP('[1]底稿-用途別'!AE129/1000,0))</f>
        <v>3</v>
      </c>
      <c r="AC128" s="6">
        <f>IF('[1]底稿-用途別'!AF129=0,"",ROUNDUP('[1]底稿-用途別'!AF129/1000,0))</f>
        <v>102</v>
      </c>
      <c r="AD128" s="116">
        <f>IF('[1]底稿-用途別'!AG129=0,"",ROUNDUP('[1]底稿-用途別'!AG129/1000,0))</f>
        <v>79</v>
      </c>
      <c r="AE128" s="116">
        <f>IF('[1]底稿-用途別'!AH129=0,"",ROUNDUP('[1]底稿-用途別'!AH129/1000,0))</f>
        <v>4</v>
      </c>
      <c r="AF128" s="116">
        <f>IF('[1]底稿-用途別'!AI129=0,"",ROUNDUP('[1]底稿-用途別'!AI129/1000,0))</f>
        <v>150</v>
      </c>
      <c r="AG128" s="116">
        <f>IF('[1]底稿-用途別'!AJ129=0,"",ROUNDUP('[1]底稿-用途別'!AJ129/1000,0))</f>
        <v>288</v>
      </c>
      <c r="AH128" s="117">
        <f>IF('[1]底稿-用途別'!AK129=0,0,ROUNDUP('[1]底稿-用途別'!AK129/1000,0))</f>
        <v>0</v>
      </c>
      <c r="AI128" s="6">
        <f>IF('[1]底稿-用途別'!AL129=0,0,ROUNDUP('[1]底稿-用途別'!AL129/1000,0))</f>
        <v>0</v>
      </c>
      <c r="AJ128" s="6">
        <f>IF('[1]底稿-用途別'!AM129=0,0,ROUNDUP('[1]底稿-用途別'!AM129/1000,0))</f>
        <v>0</v>
      </c>
      <c r="AK128" s="6">
        <f>IF('[1]底稿-用途別'!AN129=0,0,ROUNDUP('[1]底稿-用途別'!AN129/1000,0))</f>
        <v>0</v>
      </c>
      <c r="AL128" s="128">
        <f t="shared" si="16"/>
        <v>22748</v>
      </c>
      <c r="AM128" s="6">
        <f t="shared" si="17"/>
        <v>258</v>
      </c>
      <c r="AN128" s="6">
        <f t="shared" si="18"/>
        <v>0</v>
      </c>
      <c r="AO128" s="116">
        <f t="shared" si="19"/>
        <v>23006</v>
      </c>
      <c r="AP128" s="129"/>
      <c r="AQ128" s="130">
        <f>VLOOKUP(A128,'[1]113年度各學校賸餘數'!$A$2:$L$171,12,0)</f>
        <v>258320</v>
      </c>
      <c r="AR128" s="118">
        <f t="shared" si="20"/>
        <v>22748000</v>
      </c>
      <c r="AS128" s="118">
        <f t="shared" si="21"/>
        <v>0</v>
      </c>
      <c r="AT128" s="118">
        <f t="shared" si="22"/>
        <v>22748000</v>
      </c>
    </row>
    <row r="129" spans="1:46" ht="18.399999999999999" customHeight="1" x14ac:dyDescent="0.25">
      <c r="A129" s="132" t="s">
        <v>282</v>
      </c>
      <c r="B129" s="132" t="s">
        <v>283</v>
      </c>
      <c r="C129" s="6">
        <f>IF('[1]底稿-用途別'!F130=0,"",ROUNDUP('[1]底稿-用途別'!F130/1000,0))</f>
        <v>38448</v>
      </c>
      <c r="D129" s="6" t="str">
        <f>IF('[1]底稿-用途別'!G130=0,"",ROUNDUP('[1]底稿-用途別'!G130/1000,0))</f>
        <v/>
      </c>
      <c r="E129" s="127">
        <f t="shared" si="15"/>
        <v>38448</v>
      </c>
      <c r="F129" s="56" t="str">
        <f>IF('[1]底稿-用途別'!I130=0,"",ROUNDUP('[1]底稿-用途別'!I130/1000,0))</f>
        <v/>
      </c>
      <c r="G129" s="6">
        <f>IF('[1]底稿-用途別'!J130=0,"",ROUNDUP('[1]底稿-用途別'!J130/1000,0))</f>
        <v>6</v>
      </c>
      <c r="H129" s="6">
        <f>IF('[1]底稿-用途別'!K130=0,"",ROUNDUP('[1]底稿-用途別'!K130/1000,0))</f>
        <v>240</v>
      </c>
      <c r="I129" s="6">
        <f>IF('[1]底稿-用途別'!L130=0,"",ROUNDUP('[1]底稿-用途別'!L130/1000,0))</f>
        <v>87</v>
      </c>
      <c r="J129" s="6">
        <f>IF('[1]底稿-用途別'!M130=0,"",ROUNDUP('[1]底稿-用途別'!M130/1000,0))</f>
        <v>22</v>
      </c>
      <c r="K129" s="6">
        <f>IF('[1]底稿-用途別'!N130=0,"",ROUNDUP('[1]底稿-用途別'!N130/1000,0))</f>
        <v>44</v>
      </c>
      <c r="L129" s="6">
        <f>IF('[1]底稿-用途別'!O130=0,"",ROUNDUP('[1]底稿-用途別'!O130/1000,0))</f>
        <v>25</v>
      </c>
      <c r="M129" s="6">
        <f>IF('[1]底稿-用途別'!P130=0,"",ROUNDUP('[1]底稿-用途別'!P130/1000,0))</f>
        <v>20</v>
      </c>
      <c r="N129" s="6">
        <f>IF('[1]底稿-用途別'!Q130=0,"",ROUNDUP('[1]底稿-用途別'!Q130/1000,0))</f>
        <v>5</v>
      </c>
      <c r="O129" s="6" t="str">
        <f>IF('[1]底稿-用途別'!R130=0,"",ROUNDUP('[1]底稿-用途別'!R130/1000,0))</f>
        <v/>
      </c>
      <c r="P129" s="6">
        <f>IF('[1]底稿-用途別'!S130=0,"",ROUNDUP('[1]底稿-用途別'!S130/1000,0))</f>
        <v>6</v>
      </c>
      <c r="Q129" s="6" t="str">
        <f>IF('[1]底稿-用途別'!T130=0,"",ROUNDUP('[1]底稿-用途別'!T130/1000,0))</f>
        <v/>
      </c>
      <c r="R129" s="6">
        <f>IF('[1]底稿-用途別'!U130=0,"",ROUNDUP('[1]底稿-用途別'!U130/1000,0))</f>
        <v>165</v>
      </c>
      <c r="S129" s="6" t="str">
        <f>IF('[1]底稿-用途別'!V130=0,"",ROUNDUP('[1]底稿-用途別'!V130/1000,0))</f>
        <v/>
      </c>
      <c r="T129" s="6" t="str">
        <f>IF('[1]底稿-用途別'!W130=0,"",ROUNDUP('[1]底稿-用途別'!W130/1000,0))</f>
        <v/>
      </c>
      <c r="U129" s="6">
        <f>IF('[1]底稿-用途別'!X130=0,"",ROUNDUP('[1]底稿-用途別'!X130/1000,0))</f>
        <v>1</v>
      </c>
      <c r="V129" s="6" t="str">
        <f>IF('[1]底稿-用途別'!Y130=0,"",ROUNDUP('[1]底稿-用途別'!Y130/1000,0))</f>
        <v/>
      </c>
      <c r="W129" s="6" t="str">
        <f>IF('[1]底稿-用途別'!Z130=0,"",ROUNDUP('[1]底稿-用途別'!Z130/1000,0))</f>
        <v/>
      </c>
      <c r="X129" s="6" t="str">
        <f>IF('[1]底稿-用途別'!AA130=0,"",ROUNDUP('[1]底稿-用途別'!AA130/1000,0))</f>
        <v/>
      </c>
      <c r="Y129" s="6" t="str">
        <f>IF('[1]底稿-用途別'!AB130=0,"",ROUNDUP('[1]底稿-用途別'!AB130/1000,0))</f>
        <v/>
      </c>
      <c r="Z129" s="6">
        <f>IF('[1]底稿-用途別'!AC130=0,"",ROUNDUP('[1]底稿-用途別'!AC130/1000,0))</f>
        <v>80</v>
      </c>
      <c r="AA129" s="6">
        <f>IF('[1]底稿-用途別'!AD130=0,"",ROUNDUP('[1]底稿-用途別'!AD130/1000,0))</f>
        <v>10</v>
      </c>
      <c r="AB129" s="6">
        <f>IF('[1]底稿-用途別'!AE130=0,"",ROUNDUP('[1]底稿-用途別'!AE130/1000,0))</f>
        <v>3</v>
      </c>
      <c r="AC129" s="6">
        <f>IF('[1]底稿-用途別'!AF130=0,"",ROUNDUP('[1]底稿-用途別'!AF130/1000,0))</f>
        <v>204</v>
      </c>
      <c r="AD129" s="116">
        <f>IF('[1]底稿-用途別'!AG130=0,"",ROUNDUP('[1]底稿-用途別'!AG130/1000,0))</f>
        <v>155</v>
      </c>
      <c r="AE129" s="116">
        <f>IF('[1]底稿-用途別'!AH130=0,"",ROUNDUP('[1]底稿-用途別'!AH130/1000,0))</f>
        <v>8</v>
      </c>
      <c r="AF129" s="116">
        <f>IF('[1]底稿-用途別'!AI130=0,"",ROUNDUP('[1]底稿-用途別'!AI130/1000,0))</f>
        <v>300</v>
      </c>
      <c r="AG129" s="116">
        <f>IF('[1]底稿-用途別'!AJ130=0,"",ROUNDUP('[1]底稿-用途別'!AJ130/1000,0))</f>
        <v>108</v>
      </c>
      <c r="AH129" s="117">
        <f>IF('[1]底稿-用途別'!AK130=0,0,ROUNDUP('[1]底稿-用途別'!AK130/1000,0))</f>
        <v>0</v>
      </c>
      <c r="AI129" s="6">
        <f>IF('[1]底稿-用途別'!AL130=0,0,ROUNDUP('[1]底稿-用途別'!AL130/1000,0))</f>
        <v>0</v>
      </c>
      <c r="AJ129" s="6">
        <f>IF('[1]底稿-用途別'!AM130=0,0,ROUNDUP('[1]底稿-用途別'!AM130/1000,0))</f>
        <v>0</v>
      </c>
      <c r="AK129" s="6">
        <f>IF('[1]底稿-用途別'!AN130=0,0,ROUNDUP('[1]底稿-用途別'!AN130/1000,0))</f>
        <v>0</v>
      </c>
      <c r="AL129" s="128">
        <f t="shared" si="16"/>
        <v>39937</v>
      </c>
      <c r="AM129" s="6">
        <f t="shared" si="17"/>
        <v>392</v>
      </c>
      <c r="AN129" s="6">
        <f t="shared" si="18"/>
        <v>0</v>
      </c>
      <c r="AO129" s="116">
        <f t="shared" si="19"/>
        <v>40329</v>
      </c>
      <c r="AP129" s="129"/>
      <c r="AQ129" s="130">
        <f>VLOOKUP(A129,'[1]113年度各學校賸餘數'!$A$2:$L$171,12,0)</f>
        <v>392281</v>
      </c>
      <c r="AR129" s="118">
        <f t="shared" si="20"/>
        <v>39937000</v>
      </c>
      <c r="AS129" s="118">
        <f t="shared" si="21"/>
        <v>0</v>
      </c>
      <c r="AT129" s="118">
        <f t="shared" si="22"/>
        <v>39937000</v>
      </c>
    </row>
    <row r="130" spans="1:46" ht="18.399999999999999" customHeight="1" x14ac:dyDescent="0.25">
      <c r="A130" s="132" t="s">
        <v>284</v>
      </c>
      <c r="B130" s="132" t="s">
        <v>285</v>
      </c>
      <c r="C130" s="6">
        <f>IF('[1]底稿-用途別'!F131=0,"",ROUNDUP('[1]底稿-用途別'!F131/1000,0))</f>
        <v>19057</v>
      </c>
      <c r="D130" s="6" t="str">
        <f>IF('[1]底稿-用途別'!G131=0,"",ROUNDUP('[1]底稿-用途別'!G131/1000,0))</f>
        <v/>
      </c>
      <c r="E130" s="127">
        <f t="shared" si="15"/>
        <v>19057</v>
      </c>
      <c r="F130" s="56" t="str">
        <f>IF('[1]底稿-用途別'!I131=0,"",ROUNDUP('[1]底稿-用途別'!I131/1000,0))</f>
        <v/>
      </c>
      <c r="G130" s="6">
        <f>IF('[1]底稿-用途別'!J131=0,"",ROUNDUP('[1]底稿-用途別'!J131/1000,0))</f>
        <v>6</v>
      </c>
      <c r="H130" s="6">
        <f>IF('[1]底稿-用途別'!K131=0,"",ROUNDUP('[1]底稿-用途別'!K131/1000,0))</f>
        <v>240</v>
      </c>
      <c r="I130" s="6">
        <f>IF('[1]底稿-用途別'!L131=0,"",ROUNDUP('[1]底稿-用途別'!L131/1000,0))</f>
        <v>44</v>
      </c>
      <c r="J130" s="6">
        <f>IF('[1]底稿-用途別'!M131=0,"",ROUNDUP('[1]底稿-用途別'!M131/1000,0))</f>
        <v>3</v>
      </c>
      <c r="K130" s="6">
        <f>IF('[1]底稿-用途別'!N131=0,"",ROUNDUP('[1]底稿-用途別'!N131/1000,0))</f>
        <v>6</v>
      </c>
      <c r="L130" s="6">
        <f>IF('[1]底稿-用途別'!O131=0,"",ROUNDUP('[1]底稿-用途別'!O131/1000,0))</f>
        <v>19</v>
      </c>
      <c r="M130" s="6">
        <f>IF('[1]底稿-用途別'!P131=0,"",ROUNDUP('[1]底稿-用途別'!P131/1000,0))</f>
        <v>18</v>
      </c>
      <c r="N130" s="6">
        <f>IF('[1]底稿-用途別'!Q131=0,"",ROUNDUP('[1]底稿-用途別'!Q131/1000,0))</f>
        <v>5</v>
      </c>
      <c r="O130" s="6" t="str">
        <f>IF('[1]底稿-用途別'!R131=0,"",ROUNDUP('[1]底稿-用途別'!R131/1000,0))</f>
        <v/>
      </c>
      <c r="P130" s="6">
        <f>IF('[1]底稿-用途別'!S131=0,"",ROUNDUP('[1]底稿-用途別'!S131/1000,0))</f>
        <v>1</v>
      </c>
      <c r="Q130" s="6" t="str">
        <f>IF('[1]底稿-用途別'!T131=0,"",ROUNDUP('[1]底稿-用途別'!T131/1000,0))</f>
        <v/>
      </c>
      <c r="R130" s="6">
        <f>IF('[1]底稿-用途別'!U131=0,"",ROUNDUP('[1]底稿-用途別'!U131/1000,0))</f>
        <v>165</v>
      </c>
      <c r="S130" s="6" t="str">
        <f>IF('[1]底稿-用途別'!V131=0,"",ROUNDUP('[1]底稿-用途別'!V131/1000,0))</f>
        <v/>
      </c>
      <c r="T130" s="6" t="str">
        <f>IF('[1]底稿-用途別'!W131=0,"",ROUNDUP('[1]底稿-用途別'!W131/1000,0))</f>
        <v/>
      </c>
      <c r="U130" s="6" t="str">
        <f>IF('[1]底稿-用途別'!X131=0,"",ROUNDUP('[1]底稿-用途別'!X131/1000,0))</f>
        <v/>
      </c>
      <c r="V130" s="6" t="str">
        <f>IF('[1]底稿-用途別'!Y131=0,"",ROUNDUP('[1]底稿-用途別'!Y131/1000,0))</f>
        <v/>
      </c>
      <c r="W130" s="6" t="str">
        <f>IF('[1]底稿-用途別'!Z131=0,"",ROUNDUP('[1]底稿-用途別'!Z131/1000,0))</f>
        <v/>
      </c>
      <c r="X130" s="6" t="str">
        <f>IF('[1]底稿-用途別'!AA131=0,"",ROUNDUP('[1]底稿-用途別'!AA131/1000,0))</f>
        <v/>
      </c>
      <c r="Y130" s="6" t="str">
        <f>IF('[1]底稿-用途別'!AB131=0,"",ROUNDUP('[1]底稿-用途別'!AB131/1000,0))</f>
        <v/>
      </c>
      <c r="Z130" s="6">
        <f>IF('[1]底稿-用途別'!AC131=0,"",ROUNDUP('[1]底稿-用途別'!AC131/1000,0))</f>
        <v>80</v>
      </c>
      <c r="AA130" s="6">
        <f>IF('[1]底稿-用途別'!AD131=0,"",ROUNDUP('[1]底稿-用途別'!AD131/1000,0))</f>
        <v>10</v>
      </c>
      <c r="AB130" s="6">
        <f>IF('[1]底稿-用途別'!AE131=0,"",ROUNDUP('[1]底稿-用途別'!AE131/1000,0))</f>
        <v>3</v>
      </c>
      <c r="AC130" s="6">
        <f>IF('[1]底稿-用途別'!AF131=0,"",ROUNDUP('[1]底稿-用途別'!AF131/1000,0))</f>
        <v>102</v>
      </c>
      <c r="AD130" s="116">
        <f>IF('[1]底稿-用途別'!AG131=0,"",ROUNDUP('[1]底稿-用途別'!AG131/1000,0))</f>
        <v>85</v>
      </c>
      <c r="AE130" s="116">
        <f>IF('[1]底稿-用途別'!AH131=0,"",ROUNDUP('[1]底稿-用途別'!AH131/1000,0))</f>
        <v>4</v>
      </c>
      <c r="AF130" s="116">
        <f>IF('[1]底稿-用途別'!AI131=0,"",ROUNDUP('[1]底稿-用途別'!AI131/1000,0))</f>
        <v>120</v>
      </c>
      <c r="AG130" s="116">
        <f>IF('[1]底稿-用途別'!AJ131=0,"",ROUNDUP('[1]底稿-用途別'!AJ131/1000,0))</f>
        <v>22</v>
      </c>
      <c r="AH130" s="117">
        <f>IF('[1]底稿-用途別'!AK131=0,0,ROUNDUP('[1]底稿-用途別'!AK131/1000,0))</f>
        <v>0</v>
      </c>
      <c r="AI130" s="6">
        <f>IF('[1]底稿-用途別'!AL131=0,0,ROUNDUP('[1]底稿-用途別'!AL131/1000,0))</f>
        <v>0</v>
      </c>
      <c r="AJ130" s="6">
        <f>IF('[1]底稿-用途別'!AM131=0,0,ROUNDUP('[1]底稿-用途別'!AM131/1000,0))</f>
        <v>0</v>
      </c>
      <c r="AK130" s="6">
        <f>IF('[1]底稿-用途別'!AN131=0,0,ROUNDUP('[1]底稿-用途別'!AN131/1000,0))</f>
        <v>0</v>
      </c>
      <c r="AL130" s="128">
        <f t="shared" si="16"/>
        <v>19990</v>
      </c>
      <c r="AM130" s="6">
        <f t="shared" si="17"/>
        <v>257</v>
      </c>
      <c r="AN130" s="6">
        <f t="shared" si="18"/>
        <v>0</v>
      </c>
      <c r="AO130" s="116">
        <f t="shared" si="19"/>
        <v>20247</v>
      </c>
      <c r="AP130" s="129"/>
      <c r="AQ130" s="130">
        <f>VLOOKUP(A130,'[1]113年度各學校賸餘數'!$A$2:$L$171,12,0)</f>
        <v>257160</v>
      </c>
      <c r="AR130" s="118">
        <f t="shared" si="20"/>
        <v>19990000</v>
      </c>
      <c r="AS130" s="118">
        <f t="shared" si="21"/>
        <v>0</v>
      </c>
      <c r="AT130" s="118">
        <f t="shared" si="22"/>
        <v>19990000</v>
      </c>
    </row>
    <row r="131" spans="1:46" ht="18.399999999999999" customHeight="1" x14ac:dyDescent="0.25">
      <c r="A131" s="132" t="s">
        <v>286</v>
      </c>
      <c r="B131" s="132" t="s">
        <v>287</v>
      </c>
      <c r="C131" s="6">
        <f>IF('[1]底稿-用途別'!F132=0,"",ROUNDUP('[1]底稿-用途別'!F132/1000,0))</f>
        <v>25390</v>
      </c>
      <c r="D131" s="6" t="str">
        <f>IF('[1]底稿-用途別'!G132=0,"",ROUNDUP('[1]底稿-用途別'!G132/1000,0))</f>
        <v/>
      </c>
      <c r="E131" s="127">
        <f t="shared" si="15"/>
        <v>25390</v>
      </c>
      <c r="F131" s="56" t="str">
        <f>IF('[1]底稿-用途別'!I132=0,"",ROUNDUP('[1]底稿-用途別'!I132/1000,0))</f>
        <v/>
      </c>
      <c r="G131" s="6">
        <f>IF('[1]底稿-用途別'!J132=0,"",ROUNDUP('[1]底稿-用途別'!J132/1000,0))</f>
        <v>6</v>
      </c>
      <c r="H131" s="6">
        <f>IF('[1]底稿-用途別'!K132=0,"",ROUNDUP('[1]底稿-用途別'!K132/1000,0))</f>
        <v>240</v>
      </c>
      <c r="I131" s="6">
        <f>IF('[1]底稿-用途別'!L132=0,"",ROUNDUP('[1]底稿-用途別'!L132/1000,0))</f>
        <v>51</v>
      </c>
      <c r="J131" s="6">
        <f>IF('[1]底稿-用途別'!M132=0,"",ROUNDUP('[1]底稿-用途別'!M132/1000,0))</f>
        <v>5</v>
      </c>
      <c r="K131" s="6">
        <f>IF('[1]底稿-用途別'!N132=0,"",ROUNDUP('[1]底稿-用途別'!N132/1000,0))</f>
        <v>10</v>
      </c>
      <c r="L131" s="6">
        <f>IF('[1]底稿-用途別'!O132=0,"",ROUNDUP('[1]底稿-用途別'!O132/1000,0))</f>
        <v>20</v>
      </c>
      <c r="M131" s="6">
        <f>IF('[1]底稿-用途別'!P132=0,"",ROUNDUP('[1]底稿-用途別'!P132/1000,0))</f>
        <v>18</v>
      </c>
      <c r="N131" s="6">
        <f>IF('[1]底稿-用途別'!Q132=0,"",ROUNDUP('[1]底稿-用途別'!Q132/1000,0))</f>
        <v>5</v>
      </c>
      <c r="O131" s="6" t="str">
        <f>IF('[1]底稿-用途別'!R132=0,"",ROUNDUP('[1]底稿-用途別'!R132/1000,0))</f>
        <v/>
      </c>
      <c r="P131" s="6">
        <f>IF('[1]底稿-用途別'!S132=0,"",ROUNDUP('[1]底稿-用途別'!S132/1000,0))</f>
        <v>2</v>
      </c>
      <c r="Q131" s="6" t="str">
        <f>IF('[1]底稿-用途別'!T132=0,"",ROUNDUP('[1]底稿-用途別'!T132/1000,0))</f>
        <v/>
      </c>
      <c r="R131" s="6">
        <f>IF('[1]底稿-用途別'!U132=0,"",ROUNDUP('[1]底稿-用途別'!U132/1000,0))</f>
        <v>165</v>
      </c>
      <c r="S131" s="6" t="str">
        <f>IF('[1]底稿-用途別'!V132=0,"",ROUNDUP('[1]底稿-用途別'!V132/1000,0))</f>
        <v/>
      </c>
      <c r="T131" s="6" t="str">
        <f>IF('[1]底稿-用途別'!W132=0,"",ROUNDUP('[1]底稿-用途別'!W132/1000,0))</f>
        <v/>
      </c>
      <c r="U131" s="6" t="str">
        <f>IF('[1]底稿-用途別'!X132=0,"",ROUNDUP('[1]底稿-用途別'!X132/1000,0))</f>
        <v/>
      </c>
      <c r="V131" s="6" t="str">
        <f>IF('[1]底稿-用途別'!Y132=0,"",ROUNDUP('[1]底稿-用途別'!Y132/1000,0))</f>
        <v/>
      </c>
      <c r="W131" s="6" t="str">
        <f>IF('[1]底稿-用途別'!Z132=0,"",ROUNDUP('[1]底稿-用途別'!Z132/1000,0))</f>
        <v/>
      </c>
      <c r="X131" s="6">
        <f>IF('[1]底稿-用途別'!AA132=0,"",ROUNDUP('[1]底稿-用途別'!AA132/1000,0))</f>
        <v>10</v>
      </c>
      <c r="Y131" s="6" t="str">
        <f>IF('[1]底稿-用途別'!AB132=0,"",ROUNDUP('[1]底稿-用途別'!AB132/1000,0))</f>
        <v/>
      </c>
      <c r="Z131" s="6">
        <f>IF('[1]底稿-用途別'!AC132=0,"",ROUNDUP('[1]底稿-用途別'!AC132/1000,0))</f>
        <v>80</v>
      </c>
      <c r="AA131" s="6">
        <f>IF('[1]底稿-用途別'!AD132=0,"",ROUNDUP('[1]底稿-用途別'!AD132/1000,0))</f>
        <v>10</v>
      </c>
      <c r="AB131" s="6">
        <f>IF('[1]底稿-用途別'!AE132=0,"",ROUNDUP('[1]底稿-用途別'!AE132/1000,0))</f>
        <v>3</v>
      </c>
      <c r="AC131" s="6">
        <f>IF('[1]底稿-用途別'!AF132=0,"",ROUNDUP('[1]底稿-用途別'!AF132/1000,0))</f>
        <v>102</v>
      </c>
      <c r="AD131" s="116">
        <f>IF('[1]底稿-用途別'!AG132=0,"",ROUNDUP('[1]底稿-用途別'!AG132/1000,0))</f>
        <v>59</v>
      </c>
      <c r="AE131" s="116">
        <f>IF('[1]底稿-用途別'!AH132=0,"",ROUNDUP('[1]底稿-用途別'!AH132/1000,0))</f>
        <v>8</v>
      </c>
      <c r="AF131" s="116">
        <f>IF('[1]底稿-用途別'!AI132=0,"",ROUNDUP('[1]底稿-用途別'!AI132/1000,0))</f>
        <v>150</v>
      </c>
      <c r="AG131" s="116">
        <f>IF('[1]底稿-用途別'!AJ132=0,"",ROUNDUP('[1]底稿-用途別'!AJ132/1000,0))</f>
        <v>23</v>
      </c>
      <c r="AH131" s="117">
        <f>IF('[1]底稿-用途別'!AK132=0,0,ROUNDUP('[1]底稿-用途別'!AK132/1000,0))</f>
        <v>0</v>
      </c>
      <c r="AI131" s="6">
        <f>IF('[1]底稿-用途別'!AL132=0,0,ROUNDUP('[1]底稿-用途別'!AL132/1000,0))</f>
        <v>0</v>
      </c>
      <c r="AJ131" s="6">
        <f>IF('[1]底稿-用途別'!AM132=0,0,ROUNDUP('[1]底稿-用途別'!AM132/1000,0))</f>
        <v>0</v>
      </c>
      <c r="AK131" s="6">
        <f>IF('[1]底稿-用途別'!AN132=0,0,ROUNDUP('[1]底稿-用途別'!AN132/1000,0))</f>
        <v>0</v>
      </c>
      <c r="AL131" s="128">
        <f t="shared" si="16"/>
        <v>26357</v>
      </c>
      <c r="AM131" s="6">
        <f t="shared" si="17"/>
        <v>458</v>
      </c>
      <c r="AN131" s="6">
        <f t="shared" si="18"/>
        <v>0</v>
      </c>
      <c r="AO131" s="116">
        <f t="shared" si="19"/>
        <v>26815</v>
      </c>
      <c r="AP131" s="129"/>
      <c r="AQ131" s="130">
        <f>VLOOKUP(A131,'[1]113年度各學校賸餘數'!$A$2:$L$171,12,0)</f>
        <v>458982</v>
      </c>
      <c r="AR131" s="118">
        <f t="shared" si="20"/>
        <v>26357000</v>
      </c>
      <c r="AS131" s="118">
        <f t="shared" si="21"/>
        <v>0</v>
      </c>
      <c r="AT131" s="118">
        <f t="shared" si="22"/>
        <v>26357000</v>
      </c>
    </row>
    <row r="132" spans="1:46" ht="18.399999999999999" customHeight="1" x14ac:dyDescent="0.25">
      <c r="A132" s="132" t="s">
        <v>288</v>
      </c>
      <c r="B132" s="132" t="s">
        <v>289</v>
      </c>
      <c r="C132" s="6">
        <f>IF('[1]底稿-用途別'!F133=0,"",ROUNDUP('[1]底稿-用途別'!F133/1000,0))</f>
        <v>20065</v>
      </c>
      <c r="D132" s="6" t="str">
        <f>IF('[1]底稿-用途別'!G133=0,"",ROUNDUP('[1]底稿-用途別'!G133/1000,0))</f>
        <v/>
      </c>
      <c r="E132" s="127">
        <f t="shared" si="15"/>
        <v>20065</v>
      </c>
      <c r="F132" s="56" t="str">
        <f>IF('[1]底稿-用途別'!I133=0,"",ROUNDUP('[1]底稿-用途別'!I133/1000,0))</f>
        <v/>
      </c>
      <c r="G132" s="6">
        <f>IF('[1]底稿-用途別'!J133=0,"",ROUNDUP('[1]底稿-用途別'!J133/1000,0))</f>
        <v>6</v>
      </c>
      <c r="H132" s="6">
        <f>IF('[1]底稿-用途別'!K133=0,"",ROUNDUP('[1]底稿-用途別'!K133/1000,0))</f>
        <v>240</v>
      </c>
      <c r="I132" s="6">
        <f>IF('[1]底稿-用途別'!L133=0,"",ROUNDUP('[1]底稿-用途別'!L133/1000,0))</f>
        <v>44</v>
      </c>
      <c r="J132" s="6">
        <f>IF('[1]底稿-用途別'!M133=0,"",ROUNDUP('[1]底稿-用途別'!M133/1000,0))</f>
        <v>5</v>
      </c>
      <c r="K132" s="6">
        <f>IF('[1]底稿-用途別'!N133=0,"",ROUNDUP('[1]底稿-用途別'!N133/1000,0))</f>
        <v>10</v>
      </c>
      <c r="L132" s="6">
        <f>IF('[1]底稿-用途別'!O133=0,"",ROUNDUP('[1]底稿-用途別'!O133/1000,0))</f>
        <v>19</v>
      </c>
      <c r="M132" s="6">
        <f>IF('[1]底稿-用途別'!P133=0,"",ROUNDUP('[1]底稿-用途別'!P133/1000,0))</f>
        <v>18</v>
      </c>
      <c r="N132" s="6">
        <f>IF('[1]底稿-用途別'!Q133=0,"",ROUNDUP('[1]底稿-用途別'!Q133/1000,0))</f>
        <v>5</v>
      </c>
      <c r="O132" s="6" t="str">
        <f>IF('[1]底稿-用途別'!R133=0,"",ROUNDUP('[1]底稿-用途別'!R133/1000,0))</f>
        <v/>
      </c>
      <c r="P132" s="6">
        <f>IF('[1]底稿-用途別'!S133=0,"",ROUNDUP('[1]底稿-用途別'!S133/1000,0))</f>
        <v>2</v>
      </c>
      <c r="Q132" s="6" t="str">
        <f>IF('[1]底稿-用途別'!T133=0,"",ROUNDUP('[1]底稿-用途別'!T133/1000,0))</f>
        <v/>
      </c>
      <c r="R132" s="6">
        <f>IF('[1]底稿-用途別'!U133=0,"",ROUNDUP('[1]底稿-用途別'!U133/1000,0))</f>
        <v>165</v>
      </c>
      <c r="S132" s="6" t="str">
        <f>IF('[1]底稿-用途別'!V133=0,"",ROUNDUP('[1]底稿-用途別'!V133/1000,0))</f>
        <v/>
      </c>
      <c r="T132" s="6" t="str">
        <f>IF('[1]底稿-用途別'!W133=0,"",ROUNDUP('[1]底稿-用途別'!W133/1000,0))</f>
        <v/>
      </c>
      <c r="U132" s="6" t="str">
        <f>IF('[1]底稿-用途別'!X133=0,"",ROUNDUP('[1]底稿-用途別'!X133/1000,0))</f>
        <v/>
      </c>
      <c r="V132" s="6" t="str">
        <f>IF('[1]底稿-用途別'!Y133=0,"",ROUNDUP('[1]底稿-用途別'!Y133/1000,0))</f>
        <v/>
      </c>
      <c r="W132" s="6" t="str">
        <f>IF('[1]底稿-用途別'!Z133=0,"",ROUNDUP('[1]底稿-用途別'!Z133/1000,0))</f>
        <v/>
      </c>
      <c r="X132" s="6" t="str">
        <f>IF('[1]底稿-用途別'!AA133=0,"",ROUNDUP('[1]底稿-用途別'!AA133/1000,0))</f>
        <v/>
      </c>
      <c r="Y132" s="6" t="str">
        <f>IF('[1]底稿-用途別'!AB133=0,"",ROUNDUP('[1]底稿-用途別'!AB133/1000,0))</f>
        <v/>
      </c>
      <c r="Z132" s="6">
        <f>IF('[1]底稿-用途別'!AC133=0,"",ROUNDUP('[1]底稿-用途別'!AC133/1000,0))</f>
        <v>80</v>
      </c>
      <c r="AA132" s="6">
        <f>IF('[1]底稿-用途別'!AD133=0,"",ROUNDUP('[1]底稿-用途別'!AD133/1000,0))</f>
        <v>10</v>
      </c>
      <c r="AB132" s="6">
        <f>IF('[1]底稿-用途別'!AE133=0,"",ROUNDUP('[1]底稿-用途別'!AE133/1000,0))</f>
        <v>3</v>
      </c>
      <c r="AC132" s="6">
        <f>IF('[1]底稿-用途別'!AF133=0,"",ROUNDUP('[1]底稿-用途別'!AF133/1000,0))</f>
        <v>102</v>
      </c>
      <c r="AD132" s="116">
        <f>IF('[1]底稿-用途別'!AG133=0,"",ROUNDUP('[1]底稿-用途別'!AG133/1000,0))</f>
        <v>59</v>
      </c>
      <c r="AE132" s="116">
        <f>IF('[1]底稿-用途別'!AH133=0,"",ROUNDUP('[1]底稿-用途別'!AH133/1000,0))</f>
        <v>4</v>
      </c>
      <c r="AF132" s="116">
        <f>IF('[1]底稿-用途別'!AI133=0,"",ROUNDUP('[1]底稿-用途別'!AI133/1000,0))</f>
        <v>120</v>
      </c>
      <c r="AG132" s="116">
        <f>IF('[1]底稿-用途別'!AJ133=0,"",ROUNDUP('[1]底稿-用途別'!AJ133/1000,0))</f>
        <v>58</v>
      </c>
      <c r="AH132" s="117">
        <f>IF('[1]底稿-用途別'!AK133=0,0,ROUNDUP('[1]底稿-用途別'!AK133/1000,0))</f>
        <v>0</v>
      </c>
      <c r="AI132" s="6">
        <f>IF('[1]底稿-用途別'!AL133=0,0,ROUNDUP('[1]底稿-用途別'!AL133/1000,0))</f>
        <v>0</v>
      </c>
      <c r="AJ132" s="6">
        <f>IF('[1]底稿-用途別'!AM133=0,0,ROUNDUP('[1]底稿-用途別'!AM133/1000,0))</f>
        <v>0</v>
      </c>
      <c r="AK132" s="6">
        <f>IF('[1]底稿-用途別'!AN133=0,0,ROUNDUP('[1]底稿-用途別'!AN133/1000,0))</f>
        <v>0</v>
      </c>
      <c r="AL132" s="128">
        <f t="shared" si="16"/>
        <v>21015</v>
      </c>
      <c r="AM132" s="6">
        <f t="shared" si="17"/>
        <v>187</v>
      </c>
      <c r="AN132" s="6">
        <f>AP132/1000</f>
        <v>0</v>
      </c>
      <c r="AO132" s="116">
        <f t="shared" si="19"/>
        <v>21202</v>
      </c>
      <c r="AP132" s="129"/>
      <c r="AQ132" s="130">
        <f>VLOOKUP(A132,'[1]113年度各學校賸餘數'!$A$2:$L$171,12,0)</f>
        <v>187038</v>
      </c>
      <c r="AR132" s="118">
        <f t="shared" si="20"/>
        <v>21015000</v>
      </c>
      <c r="AS132" s="118">
        <f t="shared" si="21"/>
        <v>0</v>
      </c>
      <c r="AT132" s="118">
        <f t="shared" si="22"/>
        <v>21015000</v>
      </c>
    </row>
    <row r="133" spans="1:46" ht="18.399999999999999" customHeight="1" x14ac:dyDescent="0.25">
      <c r="A133" s="132" t="s">
        <v>290</v>
      </c>
      <c r="B133" s="132" t="s">
        <v>617</v>
      </c>
      <c r="C133" s="6">
        <f>IF('[1]底稿-用途別'!F134=0,"",ROUNDUP('[1]底稿-用途別'!F134/1000,0))</f>
        <v>28711</v>
      </c>
      <c r="D133" s="6" t="str">
        <f>IF('[1]底稿-用途別'!G134=0,"",ROUNDUP('[1]底稿-用途別'!G134/1000,0))</f>
        <v/>
      </c>
      <c r="E133" s="127">
        <f t="shared" si="15"/>
        <v>28711</v>
      </c>
      <c r="F133" s="56" t="str">
        <f>IF('[1]底稿-用途別'!I134=0,"",ROUNDUP('[1]底稿-用途別'!I134/1000,0))</f>
        <v/>
      </c>
      <c r="G133" s="6">
        <f>IF('[1]底稿-用途別'!J134=0,"",ROUNDUP('[1]底稿-用途別'!J134/1000,0))</f>
        <v>6</v>
      </c>
      <c r="H133" s="6">
        <f>IF('[1]底稿-用途別'!K134=0,"",ROUNDUP('[1]底稿-用途別'!K134/1000,0))</f>
        <v>240</v>
      </c>
      <c r="I133" s="6">
        <f>IF('[1]底稿-用途別'!L134=0,"",ROUNDUP('[1]底稿-用途別'!L134/1000,0))</f>
        <v>80</v>
      </c>
      <c r="J133" s="6">
        <f>IF('[1]底稿-用途別'!M134=0,"",ROUNDUP('[1]底稿-用途別'!M134/1000,0))</f>
        <v>13</v>
      </c>
      <c r="K133" s="6">
        <f>IF('[1]底稿-用途別'!N134=0,"",ROUNDUP('[1]底稿-用途別'!N134/1000,0))</f>
        <v>25</v>
      </c>
      <c r="L133" s="6">
        <f>IF('[1]底稿-用途別'!O134=0,"",ROUNDUP('[1]底稿-用途別'!O134/1000,0))</f>
        <v>24</v>
      </c>
      <c r="M133" s="6">
        <f>IF('[1]底稿-用途別'!P134=0,"",ROUNDUP('[1]底稿-用途別'!P134/1000,0))</f>
        <v>20</v>
      </c>
      <c r="N133" s="6">
        <f>IF('[1]底稿-用途別'!Q134=0,"",ROUNDUP('[1]底稿-用途別'!Q134/1000,0))</f>
        <v>5</v>
      </c>
      <c r="O133" s="6" t="str">
        <f>IF('[1]底稿-用途別'!R134=0,"",ROUNDUP('[1]底稿-用途別'!R134/1000,0))</f>
        <v/>
      </c>
      <c r="P133" s="6">
        <f>IF('[1]底稿-用途別'!S134=0,"",ROUNDUP('[1]底稿-用途別'!S134/1000,0))</f>
        <v>5</v>
      </c>
      <c r="Q133" s="6" t="str">
        <f>IF('[1]底稿-用途別'!T134=0,"",ROUNDUP('[1]底稿-用途別'!T134/1000,0))</f>
        <v/>
      </c>
      <c r="R133" s="6">
        <f>IF('[1]底稿-用途別'!U134=0,"",ROUNDUP('[1]底稿-用途別'!U134/1000,0))</f>
        <v>165</v>
      </c>
      <c r="S133" s="6">
        <f>IF('[1]底稿-用途別'!V134=0,"",ROUNDUP('[1]底稿-用途別'!V134/1000,0))</f>
        <v>6</v>
      </c>
      <c r="T133" s="6">
        <f>IF('[1]底稿-用途別'!W134=0,"",ROUNDUP('[1]底稿-用途別'!W134/1000,0))</f>
        <v>12</v>
      </c>
      <c r="U133" s="6">
        <f>IF('[1]底稿-用途別'!X134=0,"",ROUNDUP('[1]底稿-用途別'!X134/1000,0))</f>
        <v>1</v>
      </c>
      <c r="V133" s="6" t="str">
        <f>IF('[1]底稿-用途別'!Y134=0,"",ROUNDUP('[1]底稿-用途別'!Y134/1000,0))</f>
        <v/>
      </c>
      <c r="W133" s="6" t="str">
        <f>IF('[1]底稿-用途別'!Z134=0,"",ROUNDUP('[1]底稿-用途別'!Z134/1000,0))</f>
        <v/>
      </c>
      <c r="X133" s="6">
        <f>IF('[1]底稿-用途別'!AA134=0,"",ROUNDUP('[1]底稿-用途別'!AA134/1000,0))</f>
        <v>13</v>
      </c>
      <c r="Y133" s="6" t="str">
        <f>IF('[1]底稿-用途別'!AB134=0,"",ROUNDUP('[1]底稿-用途別'!AB134/1000,0))</f>
        <v/>
      </c>
      <c r="Z133" s="6">
        <f>IF('[1]底稿-用途別'!AC134=0,"",ROUNDUP('[1]底稿-用途別'!AC134/1000,0))</f>
        <v>80</v>
      </c>
      <c r="AA133" s="6">
        <f>IF('[1]底稿-用途別'!AD134=0,"",ROUNDUP('[1]底稿-用途別'!AD134/1000,0))</f>
        <v>10</v>
      </c>
      <c r="AB133" s="6">
        <f>IF('[1]底稿-用途別'!AE134=0,"",ROUNDUP('[1]底稿-用途別'!AE134/1000,0))</f>
        <v>3</v>
      </c>
      <c r="AC133" s="6">
        <f>IF('[1]底稿-用途別'!AF134=0,"",ROUNDUP('[1]底稿-用途別'!AF134/1000,0))</f>
        <v>119</v>
      </c>
      <c r="AD133" s="116">
        <f>IF('[1]底稿-用途別'!AG134=0,"",ROUNDUP('[1]底稿-用途別'!AG134/1000,0))</f>
        <v>105</v>
      </c>
      <c r="AE133" s="116">
        <f>IF('[1]底稿-用途別'!AH134=0,"",ROUNDUP('[1]底稿-用途別'!AH134/1000,0))</f>
        <v>8</v>
      </c>
      <c r="AF133" s="116">
        <f>IF('[1]底稿-用途別'!AI134=0,"",ROUNDUP('[1]底稿-用途別'!AI134/1000,0))</f>
        <v>350</v>
      </c>
      <c r="AG133" s="116">
        <f>IF('[1]底稿-用途別'!AJ134=0,"",ROUNDUP('[1]底稿-用途別'!AJ134/1000,0))</f>
        <v>277</v>
      </c>
      <c r="AH133" s="117">
        <f>IF('[1]底稿-用途別'!AK134=0,0,ROUNDUP('[1]底稿-用途別'!AK134/1000,0))</f>
        <v>0</v>
      </c>
      <c r="AI133" s="6">
        <f>IF('[1]底稿-用途別'!AL134=0,0,ROUNDUP('[1]底稿-用途別'!AL134/1000,0))</f>
        <v>0</v>
      </c>
      <c r="AJ133" s="6">
        <f>IF('[1]底稿-用途別'!AM134=0,0,ROUNDUP('[1]底稿-用途別'!AM134/1000,0))</f>
        <v>0</v>
      </c>
      <c r="AK133" s="6">
        <f>IF('[1]底稿-用途別'!AN134=0,0,ROUNDUP('[1]底稿-用途別'!AN134/1000,0))</f>
        <v>0</v>
      </c>
      <c r="AL133" s="128">
        <f t="shared" si="16"/>
        <v>30278</v>
      </c>
      <c r="AM133" s="6">
        <f t="shared" si="17"/>
        <v>336</v>
      </c>
      <c r="AN133" s="6">
        <f t="shared" si="18"/>
        <v>0</v>
      </c>
      <c r="AO133" s="116">
        <f t="shared" si="19"/>
        <v>30614</v>
      </c>
      <c r="AP133" s="129"/>
      <c r="AQ133" s="130">
        <f>VLOOKUP(A133,'[1]113年度各學校賸餘數'!$A$2:$L$171,12,0)</f>
        <v>336581</v>
      </c>
      <c r="AR133" s="118">
        <f t="shared" si="20"/>
        <v>30278000</v>
      </c>
      <c r="AS133" s="118">
        <f t="shared" si="21"/>
        <v>0</v>
      </c>
      <c r="AT133" s="118">
        <f t="shared" si="22"/>
        <v>30278000</v>
      </c>
    </row>
    <row r="134" spans="1:46" ht="18.399999999999999" customHeight="1" x14ac:dyDescent="0.25">
      <c r="A134" s="132" t="s">
        <v>292</v>
      </c>
      <c r="B134" s="132" t="s">
        <v>293</v>
      </c>
      <c r="C134" s="6">
        <f>IF('[1]底稿-用途別'!F135=0,"",ROUNDUP('[1]底稿-用途別'!F135/1000,0))</f>
        <v>25133</v>
      </c>
      <c r="D134" s="6" t="str">
        <f>IF('[1]底稿-用途別'!G135=0,"",ROUNDUP('[1]底稿-用途別'!G135/1000,0))</f>
        <v/>
      </c>
      <c r="E134" s="127">
        <f t="shared" si="15"/>
        <v>25133</v>
      </c>
      <c r="F134" s="56" t="str">
        <f>IF('[1]底稿-用途別'!I135=0,"",ROUNDUP('[1]底稿-用途別'!I135/1000,0))</f>
        <v/>
      </c>
      <c r="G134" s="6">
        <f>IF('[1]底稿-用途別'!J135=0,"",ROUNDUP('[1]底稿-用途別'!J135/1000,0))</f>
        <v>6</v>
      </c>
      <c r="H134" s="6">
        <f>IF('[1]底稿-用途別'!K135=0,"",ROUNDUP('[1]底稿-用途別'!K135/1000,0))</f>
        <v>240</v>
      </c>
      <c r="I134" s="6">
        <f>IF('[1]底稿-用途別'!L135=0,"",ROUNDUP('[1]底稿-用途別'!L135/1000,0))</f>
        <v>51</v>
      </c>
      <c r="J134" s="6">
        <f>IF('[1]底稿-用途別'!M135=0,"",ROUNDUP('[1]底稿-用途別'!M135/1000,0))</f>
        <v>4</v>
      </c>
      <c r="K134" s="6">
        <f>IF('[1]底稿-用途別'!N135=0,"",ROUNDUP('[1]底稿-用途別'!N135/1000,0))</f>
        <v>7</v>
      </c>
      <c r="L134" s="6">
        <f>IF('[1]底稿-用途別'!O135=0,"",ROUNDUP('[1]底稿-用途別'!O135/1000,0))</f>
        <v>20</v>
      </c>
      <c r="M134" s="6">
        <f>IF('[1]底稿-用途別'!P135=0,"",ROUNDUP('[1]底稿-用途別'!P135/1000,0))</f>
        <v>18</v>
      </c>
      <c r="N134" s="6">
        <f>IF('[1]底稿-用途別'!Q135=0,"",ROUNDUP('[1]底稿-用途別'!Q135/1000,0))</f>
        <v>5</v>
      </c>
      <c r="O134" s="6" t="str">
        <f>IF('[1]底稿-用途別'!R135=0,"",ROUNDUP('[1]底稿-用途別'!R135/1000,0))</f>
        <v/>
      </c>
      <c r="P134" s="6">
        <f>IF('[1]底稿-用途別'!S135=0,"",ROUNDUP('[1]底稿-用途別'!S135/1000,0))</f>
        <v>2</v>
      </c>
      <c r="Q134" s="6" t="str">
        <f>IF('[1]底稿-用途別'!T135=0,"",ROUNDUP('[1]底稿-用途別'!T135/1000,0))</f>
        <v/>
      </c>
      <c r="R134" s="6">
        <f>IF('[1]底稿-用途別'!U135=0,"",ROUNDUP('[1]底稿-用途別'!U135/1000,0))</f>
        <v>165</v>
      </c>
      <c r="S134" s="6" t="str">
        <f>IF('[1]底稿-用途別'!V135=0,"",ROUNDUP('[1]底稿-用途別'!V135/1000,0))</f>
        <v/>
      </c>
      <c r="T134" s="6" t="str">
        <f>IF('[1]底稿-用途別'!W135=0,"",ROUNDUP('[1]底稿-用途別'!W135/1000,0))</f>
        <v/>
      </c>
      <c r="U134" s="6" t="str">
        <f>IF('[1]底稿-用途別'!X135=0,"",ROUNDUP('[1]底稿-用途別'!X135/1000,0))</f>
        <v/>
      </c>
      <c r="V134" s="6" t="str">
        <f>IF('[1]底稿-用途別'!Y135=0,"",ROUNDUP('[1]底稿-用途別'!Y135/1000,0))</f>
        <v/>
      </c>
      <c r="W134" s="6" t="str">
        <f>IF('[1]底稿-用途別'!Z135=0,"",ROUNDUP('[1]底稿-用途別'!Z135/1000,0))</f>
        <v/>
      </c>
      <c r="X134" s="6">
        <f>IF('[1]底稿-用途別'!AA135=0,"",ROUNDUP('[1]底稿-用途別'!AA135/1000,0))</f>
        <v>10</v>
      </c>
      <c r="Y134" s="6" t="str">
        <f>IF('[1]底稿-用途別'!AB135=0,"",ROUNDUP('[1]底稿-用途別'!AB135/1000,0))</f>
        <v/>
      </c>
      <c r="Z134" s="6">
        <f>IF('[1]底稿-用途別'!AC135=0,"",ROUNDUP('[1]底稿-用途別'!AC135/1000,0))</f>
        <v>80</v>
      </c>
      <c r="AA134" s="6">
        <f>IF('[1]底稿-用途別'!AD135=0,"",ROUNDUP('[1]底稿-用途別'!AD135/1000,0))</f>
        <v>10</v>
      </c>
      <c r="AB134" s="6">
        <f>IF('[1]底稿-用途別'!AE135=0,"",ROUNDUP('[1]底稿-用途別'!AE135/1000,0))</f>
        <v>3</v>
      </c>
      <c r="AC134" s="6">
        <f>IF('[1]底稿-用途別'!AF135=0,"",ROUNDUP('[1]底稿-用途別'!AF135/1000,0))</f>
        <v>102</v>
      </c>
      <c r="AD134" s="116">
        <f>IF('[1]底稿-用途別'!AG135=0,"",ROUNDUP('[1]底稿-用途別'!AG135/1000,0))</f>
        <v>59</v>
      </c>
      <c r="AE134" s="116">
        <f>IF('[1]底稿-用途別'!AH135=0,"",ROUNDUP('[1]底稿-用途別'!AH135/1000,0))</f>
        <v>4</v>
      </c>
      <c r="AF134" s="116">
        <f>IF('[1]底稿-用途別'!AI135=0,"",ROUNDUP('[1]底稿-用途別'!AI135/1000,0))</f>
        <v>150</v>
      </c>
      <c r="AG134" s="116">
        <f>IF('[1]底稿-用途別'!AJ135=0,"",ROUNDUP('[1]底稿-用途別'!AJ135/1000,0))</f>
        <v>132</v>
      </c>
      <c r="AH134" s="117">
        <f>IF('[1]底稿-用途別'!AK135=0,0,ROUNDUP('[1]底稿-用途別'!AK135/1000,0))</f>
        <v>0</v>
      </c>
      <c r="AI134" s="6">
        <f>IF('[1]底稿-用途別'!AL135=0,0,ROUNDUP('[1]底稿-用途別'!AL135/1000,0))</f>
        <v>0</v>
      </c>
      <c r="AJ134" s="6">
        <f>IF('[1]底稿-用途別'!AM135=0,0,ROUNDUP('[1]底稿-用途別'!AM135/1000,0))</f>
        <v>0</v>
      </c>
      <c r="AK134" s="6">
        <f>IF('[1]底稿-用途別'!AN135=0,0,ROUNDUP('[1]底稿-用途別'!AN135/1000,0))</f>
        <v>0</v>
      </c>
      <c r="AL134" s="128">
        <f t="shared" si="16"/>
        <v>26201</v>
      </c>
      <c r="AM134" s="6">
        <f t="shared" si="17"/>
        <v>159</v>
      </c>
      <c r="AN134" s="6">
        <f t="shared" si="18"/>
        <v>0</v>
      </c>
      <c r="AO134" s="116">
        <f t="shared" si="19"/>
        <v>26360</v>
      </c>
      <c r="AP134" s="129"/>
      <c r="AQ134" s="130">
        <f>VLOOKUP(A134,'[1]113年度各學校賸餘數'!$A$2:$L$171,12,0)</f>
        <v>159530</v>
      </c>
      <c r="AR134" s="118">
        <f t="shared" si="20"/>
        <v>26201000</v>
      </c>
      <c r="AS134" s="118">
        <f t="shared" si="21"/>
        <v>0</v>
      </c>
      <c r="AT134" s="118">
        <f t="shared" si="22"/>
        <v>26201000</v>
      </c>
    </row>
    <row r="135" spans="1:46" ht="18.399999999999999" customHeight="1" x14ac:dyDescent="0.25">
      <c r="A135" s="132" t="s">
        <v>294</v>
      </c>
      <c r="B135" s="132" t="s">
        <v>618</v>
      </c>
      <c r="C135" s="6">
        <f>IF('[1]底稿-用途別'!F136=0,"",ROUNDUP('[1]底稿-用途別'!F136/1000,0))</f>
        <v>23387</v>
      </c>
      <c r="D135" s="6" t="str">
        <f>IF('[1]底稿-用途別'!G136=0,"",ROUNDUP('[1]底稿-用途別'!G136/1000,0))</f>
        <v/>
      </c>
      <c r="E135" s="127">
        <f t="shared" ref="E135:E180" si="23">SUM(C135:D135)</f>
        <v>23387</v>
      </c>
      <c r="F135" s="56" t="str">
        <f>IF('[1]底稿-用途別'!I136=0,"",ROUNDUP('[1]底稿-用途別'!I136/1000,0))</f>
        <v/>
      </c>
      <c r="G135" s="6">
        <f>IF('[1]底稿-用途別'!J136=0,"",ROUNDUP('[1]底稿-用途別'!J136/1000,0))</f>
        <v>12</v>
      </c>
      <c r="H135" s="6">
        <f>IF('[1]底稿-用途別'!K136=0,"",ROUNDUP('[1]底稿-用途別'!K136/1000,0))</f>
        <v>240</v>
      </c>
      <c r="I135" s="6">
        <f>IF('[1]底稿-用途別'!L136=0,"",ROUNDUP('[1]底稿-用途別'!L136/1000,0))</f>
        <v>51</v>
      </c>
      <c r="J135" s="6">
        <f>IF('[1]底稿-用途別'!M136=0,"",ROUNDUP('[1]底稿-用途別'!M136/1000,0))</f>
        <v>2</v>
      </c>
      <c r="K135" s="6">
        <f>IF('[1]底稿-用途別'!N136=0,"",ROUNDUP('[1]底稿-用途別'!N136/1000,0))</f>
        <v>3</v>
      </c>
      <c r="L135" s="6">
        <f>IF('[1]底稿-用途別'!O136=0,"",ROUNDUP('[1]底稿-用途別'!O136/1000,0))</f>
        <v>20</v>
      </c>
      <c r="M135" s="6">
        <f>IF('[1]底稿-用途別'!P136=0,"",ROUNDUP('[1]底稿-用途別'!P136/1000,0))</f>
        <v>18</v>
      </c>
      <c r="N135" s="6">
        <f>IF('[1]底稿-用途別'!Q136=0,"",ROUNDUP('[1]底稿-用途別'!Q136/1000,0))</f>
        <v>5</v>
      </c>
      <c r="O135" s="6" t="str">
        <f>IF('[1]底稿-用途別'!R136=0,"",ROUNDUP('[1]底稿-用途別'!R136/1000,0))</f>
        <v/>
      </c>
      <c r="P135" s="6">
        <f>IF('[1]底稿-用途別'!S136=0,"",ROUNDUP('[1]底稿-用途別'!S136/1000,0))</f>
        <v>1</v>
      </c>
      <c r="Q135" s="6" t="str">
        <f>IF('[1]底稿-用途別'!T136=0,"",ROUNDUP('[1]底稿-用途別'!T136/1000,0))</f>
        <v/>
      </c>
      <c r="R135" s="6">
        <f>IF('[1]底稿-用途別'!U136=0,"",ROUNDUP('[1]底稿-用途別'!U136/1000,0))</f>
        <v>165</v>
      </c>
      <c r="S135" s="6" t="str">
        <f>IF('[1]底稿-用途別'!V136=0,"",ROUNDUP('[1]底稿-用途別'!V136/1000,0))</f>
        <v/>
      </c>
      <c r="T135" s="6">
        <f>IF('[1]底稿-用途別'!W136=0,"",ROUNDUP('[1]底稿-用途別'!W136/1000,0))</f>
        <v>116</v>
      </c>
      <c r="U135" s="6">
        <f>IF('[1]底稿-用途別'!X136=0,"",ROUNDUP('[1]底稿-用途別'!X136/1000,0))</f>
        <v>1</v>
      </c>
      <c r="V135" s="6" t="str">
        <f>IF('[1]底稿-用途別'!Y136=0,"",ROUNDUP('[1]底稿-用途別'!Y136/1000,0))</f>
        <v/>
      </c>
      <c r="W135" s="6" t="str">
        <f>IF('[1]底稿-用途別'!Z136=0,"",ROUNDUP('[1]底稿-用途別'!Z136/1000,0))</f>
        <v/>
      </c>
      <c r="X135" s="6">
        <f>IF('[1]底稿-用途別'!AA136=0,"",ROUNDUP('[1]底稿-用途別'!AA136/1000,0))</f>
        <v>10</v>
      </c>
      <c r="Y135" s="6" t="str">
        <f>IF('[1]底稿-用途別'!AB136=0,"",ROUNDUP('[1]底稿-用途別'!AB136/1000,0))</f>
        <v/>
      </c>
      <c r="Z135" s="6">
        <f>IF('[1]底稿-用途別'!AC136=0,"",ROUNDUP('[1]底稿-用途別'!AC136/1000,0))</f>
        <v>80</v>
      </c>
      <c r="AA135" s="6">
        <f>IF('[1]底稿-用途別'!AD136=0,"",ROUNDUP('[1]底稿-用途別'!AD136/1000,0))</f>
        <v>10</v>
      </c>
      <c r="AB135" s="6">
        <f>IF('[1]底稿-用途別'!AE136=0,"",ROUNDUP('[1]底稿-用途別'!AE136/1000,0))</f>
        <v>3</v>
      </c>
      <c r="AC135" s="6">
        <f>IF('[1]底稿-用途別'!AF136=0,"",ROUNDUP('[1]底稿-用途別'!AF136/1000,0))</f>
        <v>102</v>
      </c>
      <c r="AD135" s="116">
        <f>IF('[1]底稿-用途別'!AG136=0,"",ROUNDUP('[1]底稿-用途別'!AG136/1000,0))</f>
        <v>59</v>
      </c>
      <c r="AE135" s="116">
        <f>IF('[1]底稿-用途別'!AH136=0,"",ROUNDUP('[1]底稿-用途別'!AH136/1000,0))</f>
        <v>8</v>
      </c>
      <c r="AF135" s="116">
        <f>IF('[1]底稿-用途別'!AI136=0,"",ROUNDUP('[1]底稿-用途別'!AI136/1000,0))</f>
        <v>150</v>
      </c>
      <c r="AG135" s="116" t="str">
        <f>IF('[1]底稿-用途別'!AJ136=0,"",ROUNDUP('[1]底稿-用途別'!AJ136/1000,0))</f>
        <v/>
      </c>
      <c r="AH135" s="117">
        <f>IF('[1]底稿-用途別'!AK136=0,0,ROUNDUP('[1]底稿-用途別'!AK136/1000,0))</f>
        <v>100</v>
      </c>
      <c r="AI135" s="6">
        <f>IF('[1]底稿-用途別'!AL136=0,0,ROUNDUP('[1]底稿-用途別'!AL136/1000,0))</f>
        <v>20</v>
      </c>
      <c r="AJ135" s="6">
        <f>IF('[1]底稿-用途別'!AM136=0,0,ROUNDUP('[1]底稿-用途別'!AM136/1000,0))</f>
        <v>0</v>
      </c>
      <c r="AK135" s="6">
        <f>IF('[1]底稿-用途別'!AN136=0,0,ROUNDUP('[1]底稿-用途別'!AN136/1000,0))</f>
        <v>0</v>
      </c>
      <c r="AL135" s="128">
        <f t="shared" si="16"/>
        <v>24563</v>
      </c>
      <c r="AM135" s="6">
        <f t="shared" si="17"/>
        <v>384</v>
      </c>
      <c r="AN135" s="6">
        <f t="shared" si="18"/>
        <v>0</v>
      </c>
      <c r="AO135" s="116">
        <f t="shared" si="19"/>
        <v>24947</v>
      </c>
      <c r="AP135" s="129"/>
      <c r="AQ135" s="130">
        <f>VLOOKUP(A135,'[1]113年度各學校賸餘數'!$A$2:$L$171,12,0)</f>
        <v>384694</v>
      </c>
      <c r="AR135" s="118">
        <f t="shared" si="20"/>
        <v>24563000</v>
      </c>
      <c r="AS135" s="118">
        <f t="shared" si="21"/>
        <v>120000</v>
      </c>
      <c r="AT135" s="118">
        <f t="shared" si="22"/>
        <v>24443000</v>
      </c>
    </row>
    <row r="136" spans="1:46" ht="18.399999999999999" customHeight="1" x14ac:dyDescent="0.25">
      <c r="A136" s="132" t="s">
        <v>296</v>
      </c>
      <c r="B136" s="132" t="s">
        <v>297</v>
      </c>
      <c r="C136" s="6">
        <f>IF('[1]底稿-用途別'!F137=0,"",ROUNDUP('[1]底稿-用途別'!F137/1000,0))</f>
        <v>26801</v>
      </c>
      <c r="D136" s="6" t="str">
        <f>IF('[1]底稿-用途別'!G137=0,"",ROUNDUP('[1]底稿-用途別'!G137/1000,0))</f>
        <v/>
      </c>
      <c r="E136" s="127">
        <f t="shared" si="23"/>
        <v>26801</v>
      </c>
      <c r="F136" s="56" t="str">
        <f>IF('[1]底稿-用途別'!I137=0,"",ROUNDUP('[1]底稿-用途別'!I137/1000,0))</f>
        <v/>
      </c>
      <c r="G136" s="6" t="str">
        <f>IF('[1]底稿-用途別'!J137=0,"",ROUNDUP('[1]底稿-用途別'!J137/1000,0))</f>
        <v/>
      </c>
      <c r="H136" s="6">
        <f>IF('[1]底稿-用途別'!K137=0,"",ROUNDUP('[1]底稿-用途別'!K137/1000,0))</f>
        <v>240</v>
      </c>
      <c r="I136" s="6">
        <f>IF('[1]底稿-用途別'!L137=0,"",ROUNDUP('[1]底稿-用途別'!L137/1000,0))</f>
        <v>58</v>
      </c>
      <c r="J136" s="6">
        <f>IF('[1]底稿-用途別'!M137=0,"",ROUNDUP('[1]底稿-用途別'!M137/1000,0))</f>
        <v>4</v>
      </c>
      <c r="K136" s="6">
        <f>IF('[1]底稿-用途別'!N137=0,"",ROUNDUP('[1]底稿-用途別'!N137/1000,0))</f>
        <v>8</v>
      </c>
      <c r="L136" s="6">
        <f>IF('[1]底稿-用途別'!O137=0,"",ROUNDUP('[1]底稿-用途別'!O137/1000,0))</f>
        <v>21</v>
      </c>
      <c r="M136" s="6">
        <f>IF('[1]底稿-用途別'!P137=0,"",ROUNDUP('[1]底稿-用途別'!P137/1000,0))</f>
        <v>19</v>
      </c>
      <c r="N136" s="6">
        <f>IF('[1]底稿-用途別'!Q137=0,"",ROUNDUP('[1]底稿-用途別'!Q137/1000,0))</f>
        <v>5</v>
      </c>
      <c r="O136" s="6" t="str">
        <f>IF('[1]底稿-用途別'!R137=0,"",ROUNDUP('[1]底稿-用途別'!R137/1000,0))</f>
        <v/>
      </c>
      <c r="P136" s="6">
        <f>IF('[1]底稿-用途別'!S137=0,"",ROUNDUP('[1]底稿-用途別'!S137/1000,0))</f>
        <v>2</v>
      </c>
      <c r="Q136" s="6" t="str">
        <f>IF('[1]底稿-用途別'!T137=0,"",ROUNDUP('[1]底稿-用途別'!T137/1000,0))</f>
        <v/>
      </c>
      <c r="R136" s="6">
        <f>IF('[1]底稿-用途別'!U137=0,"",ROUNDUP('[1]底稿-用途別'!U137/1000,0))</f>
        <v>165</v>
      </c>
      <c r="S136" s="6" t="str">
        <f>IF('[1]底稿-用途別'!V137=0,"",ROUNDUP('[1]底稿-用途別'!V137/1000,0))</f>
        <v/>
      </c>
      <c r="T136" s="6" t="str">
        <f>IF('[1]底稿-用途別'!W137=0,"",ROUNDUP('[1]底稿-用途別'!W137/1000,0))</f>
        <v/>
      </c>
      <c r="U136" s="6">
        <f>IF('[1]底稿-用途別'!X137=0,"",ROUNDUP('[1]底稿-用途別'!X137/1000,0))</f>
        <v>1</v>
      </c>
      <c r="V136" s="6" t="str">
        <f>IF('[1]底稿-用途別'!Y137=0,"",ROUNDUP('[1]底稿-用途別'!Y137/1000,0))</f>
        <v/>
      </c>
      <c r="W136" s="6" t="str">
        <f>IF('[1]底稿-用途別'!Z137=0,"",ROUNDUP('[1]底稿-用途別'!Z137/1000,0))</f>
        <v/>
      </c>
      <c r="X136" s="6">
        <f>IF('[1]底稿-用途別'!AA137=0,"",ROUNDUP('[1]底稿-用途別'!AA137/1000,0))</f>
        <v>10</v>
      </c>
      <c r="Y136" s="6" t="str">
        <f>IF('[1]底稿-用途別'!AB137=0,"",ROUNDUP('[1]底稿-用途別'!AB137/1000,0))</f>
        <v/>
      </c>
      <c r="Z136" s="6">
        <f>IF('[1]底稿-用途別'!AC137=0,"",ROUNDUP('[1]底稿-用途別'!AC137/1000,0))</f>
        <v>80</v>
      </c>
      <c r="AA136" s="6">
        <f>IF('[1]底稿-用途別'!AD137=0,"",ROUNDUP('[1]底稿-用途別'!AD137/1000,0))</f>
        <v>10</v>
      </c>
      <c r="AB136" s="6">
        <f>IF('[1]底稿-用途別'!AE137=0,"",ROUNDUP('[1]底稿-用途別'!AE137/1000,0))</f>
        <v>3</v>
      </c>
      <c r="AC136" s="6">
        <f>IF('[1]底稿-用途別'!AF137=0,"",ROUNDUP('[1]底稿-用途別'!AF137/1000,0))</f>
        <v>102</v>
      </c>
      <c r="AD136" s="116">
        <f>IF('[1]底稿-用途別'!AG137=0,"",ROUNDUP('[1]底稿-用途別'!AG137/1000,0))</f>
        <v>79</v>
      </c>
      <c r="AE136" s="116">
        <f>IF('[1]底稿-用途別'!AH137=0,"",ROUNDUP('[1]底稿-用途別'!AH137/1000,0))</f>
        <v>4</v>
      </c>
      <c r="AF136" s="116">
        <f>IF('[1]底稿-用途別'!AI137=0,"",ROUNDUP('[1]底稿-用途別'!AI137/1000,0))</f>
        <v>180</v>
      </c>
      <c r="AG136" s="116">
        <f>IF('[1]底稿-用途別'!AJ137=0,"",ROUNDUP('[1]底稿-用途別'!AJ137/1000,0))</f>
        <v>74</v>
      </c>
      <c r="AH136" s="117">
        <f>IF('[1]底稿-用途別'!AK137=0,0,ROUNDUP('[1]底稿-用途別'!AK137/1000,0))</f>
        <v>0</v>
      </c>
      <c r="AI136" s="6">
        <f>IF('[1]底稿-用途別'!AL137=0,0,ROUNDUP('[1]底稿-用途別'!AL137/1000,0))</f>
        <v>0</v>
      </c>
      <c r="AJ136" s="6">
        <f>IF('[1]底稿-用途別'!AM137=0,0,ROUNDUP('[1]底稿-用途別'!AM137/1000,0))</f>
        <v>0</v>
      </c>
      <c r="AK136" s="6">
        <f>IF('[1]底稿-用途別'!AN137=0,0,ROUNDUP('[1]底稿-用途別'!AN137/1000,0))</f>
        <v>0</v>
      </c>
      <c r="AL136" s="128">
        <f t="shared" ref="AL136:AL174" si="24">SUM(E136:AK136)</f>
        <v>27866</v>
      </c>
      <c r="AM136" s="6">
        <f t="shared" ref="AM136:AM175" si="25">ROUNDDOWN(AQ136/1000,0)</f>
        <v>281</v>
      </c>
      <c r="AN136" s="6">
        <f t="shared" ref="AN136:AN176" si="26">AP136/1000</f>
        <v>0</v>
      </c>
      <c r="AO136" s="116">
        <f t="shared" ref="AO136:AO176" si="27">AL136+AM136-AN136</f>
        <v>28147</v>
      </c>
      <c r="AP136" s="129"/>
      <c r="AQ136" s="130">
        <f>VLOOKUP(A136,'[1]113年度各學校賸餘數'!$A$2:$L$171,12,0)</f>
        <v>281412</v>
      </c>
      <c r="AR136" s="118">
        <f t="shared" ref="AR136:AR178" si="28">AL136*1000</f>
        <v>27866000</v>
      </c>
      <c r="AS136" s="118">
        <f t="shared" ref="AS136:AS175" si="29">(AH136+AI136+AJ136+AK136)*1000</f>
        <v>0</v>
      </c>
      <c r="AT136" s="118">
        <f t="shared" ref="AT136:AT178" si="30">AR136-AS136</f>
        <v>27866000</v>
      </c>
    </row>
    <row r="137" spans="1:46" ht="18.399999999999999" customHeight="1" x14ac:dyDescent="0.25">
      <c r="A137" s="132" t="s">
        <v>619</v>
      </c>
      <c r="B137" s="132" t="s">
        <v>620</v>
      </c>
      <c r="C137" s="6">
        <f>IF('[1]底稿-用途別'!F138=0,"",ROUNDUP('[1]底稿-用途別'!F138/1000,0))</f>
        <v>24910</v>
      </c>
      <c r="D137" s="6" t="str">
        <f>IF('[1]底稿-用途別'!G138=0,"",ROUNDUP('[1]底稿-用途別'!G138/1000,0))</f>
        <v/>
      </c>
      <c r="E137" s="127">
        <f t="shared" si="23"/>
        <v>24910</v>
      </c>
      <c r="F137" s="56" t="str">
        <f>IF('[1]底稿-用途別'!I138=0,"",ROUNDUP('[1]底稿-用途別'!I138/1000,0))</f>
        <v/>
      </c>
      <c r="G137" s="6">
        <f>IF('[1]底稿-用途別'!J138=0,"",ROUNDUP('[1]底稿-用途別'!J138/1000,0))</f>
        <v>12</v>
      </c>
      <c r="H137" s="6">
        <f>IF('[1]底稿-用途別'!K138=0,"",ROUNDUP('[1]底稿-用途別'!K138/1000,0))</f>
        <v>240</v>
      </c>
      <c r="I137" s="6">
        <f>IF('[1]底稿-用途別'!L138=0,"",ROUNDUP('[1]底稿-用途別'!L138/1000,0))</f>
        <v>51</v>
      </c>
      <c r="J137" s="6">
        <f>IF('[1]底稿-用途別'!M138=0,"",ROUNDUP('[1]底稿-用途別'!M138/1000,0))</f>
        <v>4</v>
      </c>
      <c r="K137" s="6">
        <f>IF('[1]底稿-用途別'!N138=0,"",ROUNDUP('[1]底稿-用途別'!N138/1000,0))</f>
        <v>8</v>
      </c>
      <c r="L137" s="6">
        <f>IF('[1]底稿-用途別'!O138=0,"",ROUNDUP('[1]底稿-用途別'!O138/1000,0))</f>
        <v>20</v>
      </c>
      <c r="M137" s="6">
        <f>IF('[1]底稿-用途別'!P138=0,"",ROUNDUP('[1]底稿-用途別'!P138/1000,0))</f>
        <v>18</v>
      </c>
      <c r="N137" s="6">
        <f>IF('[1]底稿-用途別'!Q138=0,"",ROUNDUP('[1]底稿-用途別'!Q138/1000,0))</f>
        <v>5</v>
      </c>
      <c r="O137" s="6" t="str">
        <f>IF('[1]底稿-用途別'!R138=0,"",ROUNDUP('[1]底稿-用途別'!R138/1000,0))</f>
        <v/>
      </c>
      <c r="P137" s="6">
        <f>IF('[1]底稿-用途別'!S138=0,"",ROUNDUP('[1]底稿-用途別'!S138/1000,0))</f>
        <v>2</v>
      </c>
      <c r="Q137" s="6" t="str">
        <f>IF('[1]底稿-用途別'!T138=0,"",ROUNDUP('[1]底稿-用途別'!T138/1000,0))</f>
        <v/>
      </c>
      <c r="R137" s="6">
        <f>IF('[1]底稿-用途別'!U138=0,"",ROUNDUP('[1]底稿-用途別'!U138/1000,0))</f>
        <v>165</v>
      </c>
      <c r="S137" s="6" t="str">
        <f>IF('[1]底稿-用途別'!V138=0,"",ROUNDUP('[1]底稿-用途別'!V138/1000,0))</f>
        <v/>
      </c>
      <c r="T137" s="6" t="str">
        <f>IF('[1]底稿-用途別'!W138=0,"",ROUNDUP('[1]底稿-用途別'!W138/1000,0))</f>
        <v/>
      </c>
      <c r="U137" s="6">
        <f>IF('[1]底稿-用途別'!X138=0,"",ROUNDUP('[1]底稿-用途別'!X138/1000,0))</f>
        <v>1</v>
      </c>
      <c r="V137" s="6" t="str">
        <f>IF('[1]底稿-用途別'!Y138=0,"",ROUNDUP('[1]底稿-用途別'!Y138/1000,0))</f>
        <v/>
      </c>
      <c r="W137" s="6" t="str">
        <f>IF('[1]底稿-用途別'!Z138=0,"",ROUNDUP('[1]底稿-用途別'!Z138/1000,0))</f>
        <v/>
      </c>
      <c r="X137" s="6">
        <f>IF('[1]底稿-用途別'!AA138=0,"",ROUNDUP('[1]底稿-用途別'!AA138/1000,0))</f>
        <v>10</v>
      </c>
      <c r="Y137" s="6" t="str">
        <f>IF('[1]底稿-用途別'!AB138=0,"",ROUNDUP('[1]底稿-用途別'!AB138/1000,0))</f>
        <v/>
      </c>
      <c r="Z137" s="6">
        <f>IF('[1]底稿-用途別'!AC138=0,"",ROUNDUP('[1]底稿-用途別'!AC138/1000,0))</f>
        <v>80</v>
      </c>
      <c r="AA137" s="6">
        <f>IF('[1]底稿-用途別'!AD138=0,"",ROUNDUP('[1]底稿-用途別'!AD138/1000,0))</f>
        <v>10</v>
      </c>
      <c r="AB137" s="6">
        <f>IF('[1]底稿-用途別'!AE138=0,"",ROUNDUP('[1]底稿-用途別'!AE138/1000,0))</f>
        <v>3</v>
      </c>
      <c r="AC137" s="6">
        <f>IF('[1]底稿-用途別'!AF138=0,"",ROUNDUP('[1]底稿-用途別'!AF138/1000,0))</f>
        <v>102</v>
      </c>
      <c r="AD137" s="116">
        <f>IF('[1]底稿-用途別'!AG138=0,"",ROUNDUP('[1]底稿-用途別'!AG138/1000,0))</f>
        <v>79</v>
      </c>
      <c r="AE137" s="116">
        <f>IF('[1]底稿-用途別'!AH138=0,"",ROUNDUP('[1]底稿-用途別'!AH138/1000,0))</f>
        <v>4</v>
      </c>
      <c r="AF137" s="116">
        <f>IF('[1]底稿-用途別'!AI138=0,"",ROUNDUP('[1]底稿-用途別'!AI138/1000,0))</f>
        <v>150</v>
      </c>
      <c r="AG137" s="116" t="str">
        <f>IF('[1]底稿-用途別'!AJ138=0,"",ROUNDUP('[1]底稿-用途別'!AJ138/1000,0))</f>
        <v/>
      </c>
      <c r="AH137" s="117">
        <f>IF('[1]底稿-用途別'!AK138=0,0,ROUNDUP('[1]底稿-用途別'!AK138/1000,0))</f>
        <v>0</v>
      </c>
      <c r="AI137" s="6">
        <f>IF('[1]底稿-用途別'!AL138=0,0,ROUNDUP('[1]底稿-用途別'!AL138/1000,0))</f>
        <v>0</v>
      </c>
      <c r="AJ137" s="6">
        <f>IF('[1]底稿-用途別'!AM138=0,0,ROUNDUP('[1]底稿-用途別'!AM138/1000,0))</f>
        <v>0</v>
      </c>
      <c r="AK137" s="6">
        <f>IF('[1]底稿-用途別'!AN138=0,0,ROUNDUP('[1]底稿-用途別'!AN138/1000,0))</f>
        <v>0</v>
      </c>
      <c r="AL137" s="128">
        <f t="shared" si="24"/>
        <v>25874</v>
      </c>
      <c r="AM137" s="6">
        <f t="shared" si="25"/>
        <v>141</v>
      </c>
      <c r="AN137" s="6">
        <f t="shared" si="26"/>
        <v>0</v>
      </c>
      <c r="AO137" s="116">
        <f t="shared" si="27"/>
        <v>26015</v>
      </c>
      <c r="AP137" s="129"/>
      <c r="AQ137" s="130">
        <f>VLOOKUP(A137,'[1]113年度各學校賸餘數'!$A$2:$L$171,12,0)</f>
        <v>141156</v>
      </c>
      <c r="AR137" s="118">
        <f t="shared" si="28"/>
        <v>25874000</v>
      </c>
      <c r="AS137" s="118">
        <f t="shared" si="29"/>
        <v>0</v>
      </c>
      <c r="AT137" s="118">
        <f t="shared" si="30"/>
        <v>25874000</v>
      </c>
    </row>
    <row r="138" spans="1:46" ht="18.399999999999999" customHeight="1" x14ac:dyDescent="0.25">
      <c r="A138" s="132" t="s">
        <v>621</v>
      </c>
      <c r="B138" s="132" t="s">
        <v>301</v>
      </c>
      <c r="C138" s="6">
        <f>IF('[1]底稿-用途別'!F139=0,"",ROUNDUP('[1]底稿-用途別'!F139/1000,0))</f>
        <v>19254</v>
      </c>
      <c r="D138" s="6" t="str">
        <f>IF('[1]底稿-用途別'!G139=0,"",ROUNDUP('[1]底稿-用途別'!G139/1000,0))</f>
        <v/>
      </c>
      <c r="E138" s="127">
        <f t="shared" si="23"/>
        <v>19254</v>
      </c>
      <c r="F138" s="56" t="str">
        <f>IF('[1]底稿-用途別'!I139=0,"",ROUNDUP('[1]底稿-用途別'!I139/1000,0))</f>
        <v/>
      </c>
      <c r="G138" s="6" t="str">
        <f>IF('[1]底稿-用途別'!J139=0,"",ROUNDUP('[1]底稿-用途別'!J139/1000,0))</f>
        <v/>
      </c>
      <c r="H138" s="6">
        <f>IF('[1]底稿-用途別'!K139=0,"",ROUNDUP('[1]底稿-用途別'!K139/1000,0))</f>
        <v>240</v>
      </c>
      <c r="I138" s="6">
        <f>IF('[1]底稿-用途別'!L139=0,"",ROUNDUP('[1]底稿-用途別'!L139/1000,0))</f>
        <v>44</v>
      </c>
      <c r="J138" s="6">
        <f>IF('[1]底稿-用途別'!M139=0,"",ROUNDUP('[1]底稿-用途別'!M139/1000,0))</f>
        <v>4</v>
      </c>
      <c r="K138" s="6">
        <f>IF('[1]底稿-用途別'!N139=0,"",ROUNDUP('[1]底稿-用途別'!N139/1000,0))</f>
        <v>8</v>
      </c>
      <c r="L138" s="6">
        <f>IF('[1]底稿-用途別'!O139=0,"",ROUNDUP('[1]底稿-用途別'!O139/1000,0))</f>
        <v>19</v>
      </c>
      <c r="M138" s="6">
        <f>IF('[1]底稿-用途別'!P139=0,"",ROUNDUP('[1]底稿-用途別'!P139/1000,0))</f>
        <v>18</v>
      </c>
      <c r="N138" s="6">
        <f>IF('[1]底稿-用途別'!Q139=0,"",ROUNDUP('[1]底稿-用途別'!Q139/1000,0))</f>
        <v>5</v>
      </c>
      <c r="O138" s="6" t="str">
        <f>IF('[1]底稿-用途別'!R139=0,"",ROUNDUP('[1]底稿-用途別'!R139/1000,0))</f>
        <v/>
      </c>
      <c r="P138" s="6">
        <f>IF('[1]底稿-用途別'!S139=0,"",ROUNDUP('[1]底稿-用途別'!S139/1000,0))</f>
        <v>1</v>
      </c>
      <c r="Q138" s="6" t="str">
        <f>IF('[1]底稿-用途別'!T139=0,"",ROUNDUP('[1]底稿-用途別'!T139/1000,0))</f>
        <v/>
      </c>
      <c r="R138" s="6">
        <f>IF('[1]底稿-用途別'!U139=0,"",ROUNDUP('[1]底稿-用途別'!U139/1000,0))</f>
        <v>165</v>
      </c>
      <c r="S138" s="6" t="str">
        <f>IF('[1]底稿-用途別'!V139=0,"",ROUNDUP('[1]底稿-用途別'!V139/1000,0))</f>
        <v/>
      </c>
      <c r="T138" s="6" t="str">
        <f>IF('[1]底稿-用途別'!W139=0,"",ROUNDUP('[1]底稿-用途別'!W139/1000,0))</f>
        <v/>
      </c>
      <c r="U138" s="6">
        <f>IF('[1]底稿-用途別'!X139=0,"",ROUNDUP('[1]底稿-用途別'!X139/1000,0))</f>
        <v>1</v>
      </c>
      <c r="V138" s="6" t="str">
        <f>IF('[1]底稿-用途別'!Y139=0,"",ROUNDUP('[1]底稿-用途別'!Y139/1000,0))</f>
        <v/>
      </c>
      <c r="W138" s="6" t="str">
        <f>IF('[1]底稿-用途別'!Z139=0,"",ROUNDUP('[1]底稿-用途別'!Z139/1000,0))</f>
        <v/>
      </c>
      <c r="X138" s="6" t="str">
        <f>IF('[1]底稿-用途別'!AA139=0,"",ROUNDUP('[1]底稿-用途別'!AA139/1000,0))</f>
        <v/>
      </c>
      <c r="Y138" s="6" t="str">
        <f>IF('[1]底稿-用途別'!AB139=0,"",ROUNDUP('[1]底稿-用途別'!AB139/1000,0))</f>
        <v/>
      </c>
      <c r="Z138" s="6">
        <f>IF('[1]底稿-用途別'!AC139=0,"",ROUNDUP('[1]底稿-用途別'!AC139/1000,0))</f>
        <v>80</v>
      </c>
      <c r="AA138" s="6">
        <f>IF('[1]底稿-用途別'!AD139=0,"",ROUNDUP('[1]底稿-用途別'!AD139/1000,0))</f>
        <v>10</v>
      </c>
      <c r="AB138" s="6">
        <f>IF('[1]底稿-用途別'!AE139=0,"",ROUNDUP('[1]底稿-用途別'!AE139/1000,0))</f>
        <v>3</v>
      </c>
      <c r="AC138" s="6">
        <f>IF('[1]底稿-用途別'!AF139=0,"",ROUNDUP('[1]底稿-用途別'!AF139/1000,0))</f>
        <v>102</v>
      </c>
      <c r="AD138" s="116">
        <f>IF('[1]底稿-用途別'!AG139=0,"",ROUNDUP('[1]底稿-用途別'!AG139/1000,0))</f>
        <v>59</v>
      </c>
      <c r="AE138" s="116">
        <f>IF('[1]底稿-用途別'!AH139=0,"",ROUNDUP('[1]底稿-用途別'!AH139/1000,0))</f>
        <v>4</v>
      </c>
      <c r="AF138" s="116">
        <f>IF('[1]底稿-用途別'!AI139=0,"",ROUNDUP('[1]底稿-用途別'!AI139/1000,0))</f>
        <v>120</v>
      </c>
      <c r="AG138" s="116">
        <f>IF('[1]底稿-用途別'!AJ139=0,"",ROUNDUP('[1]底稿-用途別'!AJ139/1000,0))</f>
        <v>98</v>
      </c>
      <c r="AH138" s="117">
        <f>IF('[1]底稿-用途別'!AK139=0,0,ROUNDUP('[1]底稿-用途別'!AK139/1000,0))</f>
        <v>0</v>
      </c>
      <c r="AI138" s="6">
        <f>IF('[1]底稿-用途別'!AL139=0,0,ROUNDUP('[1]底稿-用途別'!AL139/1000,0))</f>
        <v>0</v>
      </c>
      <c r="AJ138" s="6">
        <f>IF('[1]底稿-用途別'!AM139=0,0,ROUNDUP('[1]底稿-用途別'!AM139/1000,0))</f>
        <v>0</v>
      </c>
      <c r="AK138" s="6">
        <f>IF('[1]底稿-用途別'!AN139=0,0,ROUNDUP('[1]底稿-用途別'!AN139/1000,0))</f>
        <v>0</v>
      </c>
      <c r="AL138" s="128">
        <f t="shared" si="24"/>
        <v>20235</v>
      </c>
      <c r="AM138" s="6">
        <f t="shared" si="25"/>
        <v>125</v>
      </c>
      <c r="AN138" s="6">
        <f t="shared" si="26"/>
        <v>0</v>
      </c>
      <c r="AO138" s="116">
        <f t="shared" si="27"/>
        <v>20360</v>
      </c>
      <c r="AP138" s="129"/>
      <c r="AQ138" s="130">
        <f>VLOOKUP(A138,'[1]113年度各學校賸餘數'!$A$2:$L$171,12,0)</f>
        <v>125880</v>
      </c>
      <c r="AR138" s="118">
        <f t="shared" si="28"/>
        <v>20235000</v>
      </c>
      <c r="AS138" s="118">
        <f t="shared" si="29"/>
        <v>0</v>
      </c>
      <c r="AT138" s="118">
        <f t="shared" si="30"/>
        <v>20235000</v>
      </c>
    </row>
    <row r="139" spans="1:46" ht="18.399999999999999" customHeight="1" x14ac:dyDescent="0.25">
      <c r="A139" s="132" t="s">
        <v>622</v>
      </c>
      <c r="B139" s="132" t="s">
        <v>623</v>
      </c>
      <c r="C139" s="6">
        <f>IF('[1]底稿-用途別'!F140=0,"",ROUNDUP('[1]底稿-用途別'!F140/1000,0))</f>
        <v>19399</v>
      </c>
      <c r="D139" s="6" t="str">
        <f>IF('[1]底稿-用途別'!G140=0,"",ROUNDUP('[1]底稿-用途別'!G140/1000,0))</f>
        <v/>
      </c>
      <c r="E139" s="127">
        <f t="shared" si="23"/>
        <v>19399</v>
      </c>
      <c r="F139" s="56" t="str">
        <f>IF('[1]底稿-用途別'!I140=0,"",ROUNDUP('[1]底稿-用途別'!I140/1000,0))</f>
        <v/>
      </c>
      <c r="G139" s="6" t="str">
        <f>IF('[1]底稿-用途別'!J140=0,"",ROUNDUP('[1]底稿-用途別'!J140/1000,0))</f>
        <v/>
      </c>
      <c r="H139" s="6">
        <f>IF('[1]底稿-用途別'!K140=0,"",ROUNDUP('[1]底稿-用途別'!K140/1000,0))</f>
        <v>240</v>
      </c>
      <c r="I139" s="6">
        <f>IF('[1]底稿-用途別'!L140=0,"",ROUNDUP('[1]底稿-用途別'!L140/1000,0))</f>
        <v>44</v>
      </c>
      <c r="J139" s="6">
        <f>IF('[1]底稿-用途別'!M140=0,"",ROUNDUP('[1]底稿-用途別'!M140/1000,0))</f>
        <v>3</v>
      </c>
      <c r="K139" s="6">
        <f>IF('[1]底稿-用途別'!N140=0,"",ROUNDUP('[1]底稿-用途別'!N140/1000,0))</f>
        <v>5</v>
      </c>
      <c r="L139" s="6">
        <f>IF('[1]底稿-用途別'!O140=0,"",ROUNDUP('[1]底稿-用途別'!O140/1000,0))</f>
        <v>19</v>
      </c>
      <c r="M139" s="6">
        <f>IF('[1]底稿-用途別'!P140=0,"",ROUNDUP('[1]底稿-用途別'!P140/1000,0))</f>
        <v>18</v>
      </c>
      <c r="N139" s="6">
        <f>IF('[1]底稿-用途別'!Q140=0,"",ROUNDUP('[1]底稿-用途別'!Q140/1000,0))</f>
        <v>5</v>
      </c>
      <c r="O139" s="6" t="str">
        <f>IF('[1]底稿-用途別'!R140=0,"",ROUNDUP('[1]底稿-用途別'!R140/1000,0))</f>
        <v/>
      </c>
      <c r="P139" s="6">
        <f>IF('[1]底稿-用途別'!S140=0,"",ROUNDUP('[1]底稿-用途別'!S140/1000,0))</f>
        <v>1</v>
      </c>
      <c r="Q139" s="6" t="str">
        <f>IF('[1]底稿-用途別'!T140=0,"",ROUNDUP('[1]底稿-用途別'!T140/1000,0))</f>
        <v/>
      </c>
      <c r="R139" s="6">
        <f>IF('[1]底稿-用途別'!U140=0,"",ROUNDUP('[1]底稿-用途別'!U140/1000,0))</f>
        <v>165</v>
      </c>
      <c r="S139" s="6" t="str">
        <f>IF('[1]底稿-用途別'!V140=0,"",ROUNDUP('[1]底稿-用途別'!V140/1000,0))</f>
        <v/>
      </c>
      <c r="T139" s="6">
        <f>IF('[1]底稿-用途別'!W140=0,"",ROUNDUP('[1]底稿-用途別'!W140/1000,0))</f>
        <v>3</v>
      </c>
      <c r="U139" s="6">
        <f>IF('[1]底稿-用途別'!X140=0,"",ROUNDUP('[1]底稿-用途別'!X140/1000,0))</f>
        <v>1</v>
      </c>
      <c r="V139" s="6" t="str">
        <f>IF('[1]底稿-用途別'!Y140=0,"",ROUNDUP('[1]底稿-用途別'!Y140/1000,0))</f>
        <v/>
      </c>
      <c r="W139" s="6" t="str">
        <f>IF('[1]底稿-用途別'!Z140=0,"",ROUNDUP('[1]底稿-用途別'!Z140/1000,0))</f>
        <v/>
      </c>
      <c r="X139" s="6" t="str">
        <f>IF('[1]底稿-用途別'!AA140=0,"",ROUNDUP('[1]底稿-用途別'!AA140/1000,0))</f>
        <v/>
      </c>
      <c r="Y139" s="6" t="str">
        <f>IF('[1]底稿-用途別'!AB140=0,"",ROUNDUP('[1]底稿-用途別'!AB140/1000,0))</f>
        <v/>
      </c>
      <c r="Z139" s="6">
        <f>IF('[1]底稿-用途別'!AC140=0,"",ROUNDUP('[1]底稿-用途別'!AC140/1000,0))</f>
        <v>80</v>
      </c>
      <c r="AA139" s="6">
        <f>IF('[1]底稿-用途別'!AD140=0,"",ROUNDUP('[1]底稿-用途別'!AD140/1000,0))</f>
        <v>10</v>
      </c>
      <c r="AB139" s="6">
        <f>IF('[1]底稿-用途別'!AE140=0,"",ROUNDUP('[1]底稿-用途別'!AE140/1000,0))</f>
        <v>3</v>
      </c>
      <c r="AC139" s="6">
        <f>IF('[1]底稿-用途別'!AF140=0,"",ROUNDUP('[1]底稿-用途別'!AF140/1000,0))</f>
        <v>102</v>
      </c>
      <c r="AD139" s="116">
        <f>IF('[1]底稿-用途別'!AG140=0,"",ROUNDUP('[1]底稿-用途別'!AG140/1000,0))</f>
        <v>85</v>
      </c>
      <c r="AE139" s="116">
        <f>IF('[1]底稿-用途別'!AH140=0,"",ROUNDUP('[1]底稿-用途別'!AH140/1000,0))</f>
        <v>4</v>
      </c>
      <c r="AF139" s="116">
        <f>IF('[1]底稿-用途別'!AI140=0,"",ROUNDUP('[1]底稿-用途別'!AI140/1000,0))</f>
        <v>120</v>
      </c>
      <c r="AG139" s="116">
        <f>IF('[1]底稿-用途別'!AJ140=0,"",ROUNDUP('[1]底稿-用途別'!AJ140/1000,0))</f>
        <v>24</v>
      </c>
      <c r="AH139" s="117">
        <f>IF('[1]底稿-用途別'!AK140=0,0,ROUNDUP('[1]底稿-用途別'!AK140/1000,0))</f>
        <v>0</v>
      </c>
      <c r="AI139" s="6">
        <f>IF('[1]底稿-用途別'!AL140=0,0,ROUNDUP('[1]底稿-用途別'!AL140/1000,0))</f>
        <v>0</v>
      </c>
      <c r="AJ139" s="6">
        <f>IF('[1]底稿-用途別'!AM140=0,0,ROUNDUP('[1]底稿-用途別'!AM140/1000,0))</f>
        <v>0</v>
      </c>
      <c r="AK139" s="6">
        <f>IF('[1]底稿-用途別'!AN140=0,0,ROUNDUP('[1]底稿-用途別'!AN140/1000,0))</f>
        <v>0</v>
      </c>
      <c r="AL139" s="128">
        <f t="shared" si="24"/>
        <v>20331</v>
      </c>
      <c r="AM139" s="6">
        <f t="shared" si="25"/>
        <v>7</v>
      </c>
      <c r="AN139" s="6">
        <f t="shared" si="26"/>
        <v>0</v>
      </c>
      <c r="AO139" s="116">
        <f t="shared" si="27"/>
        <v>20338</v>
      </c>
      <c r="AP139" s="129"/>
      <c r="AQ139" s="130">
        <f>VLOOKUP(A139,'[1]113年度各學校賸餘數'!$A$2:$L$171,12,0)</f>
        <v>7344</v>
      </c>
      <c r="AR139" s="118">
        <f t="shared" si="28"/>
        <v>20331000</v>
      </c>
      <c r="AS139" s="118">
        <f t="shared" si="29"/>
        <v>0</v>
      </c>
      <c r="AT139" s="118">
        <f t="shared" si="30"/>
        <v>20331000</v>
      </c>
    </row>
    <row r="140" spans="1:46" ht="18.399999999999999" customHeight="1" x14ac:dyDescent="0.25">
      <c r="A140" s="132" t="s">
        <v>624</v>
      </c>
      <c r="B140" s="132" t="s">
        <v>625</v>
      </c>
      <c r="C140" s="6">
        <f>IF('[1]底稿-用途別'!F141=0,"",ROUNDUP('[1]底稿-用途別'!F141/1000,0))</f>
        <v>19407</v>
      </c>
      <c r="D140" s="6" t="str">
        <f>IF('[1]底稿-用途別'!G141=0,"",ROUNDUP('[1]底稿-用途別'!G141/1000,0))</f>
        <v/>
      </c>
      <c r="E140" s="127">
        <f t="shared" si="23"/>
        <v>19407</v>
      </c>
      <c r="F140" s="56" t="str">
        <f>IF('[1]底稿-用途別'!I141=0,"",ROUNDUP('[1]底稿-用途別'!I141/1000,0))</f>
        <v/>
      </c>
      <c r="G140" s="6">
        <f>IF('[1]底稿-用途別'!J141=0,"",ROUNDUP('[1]底稿-用途別'!J141/1000,0))</f>
        <v>6</v>
      </c>
      <c r="H140" s="6">
        <f>IF('[1]底稿-用途別'!K141=0,"",ROUNDUP('[1]底稿-用途別'!K141/1000,0))</f>
        <v>240</v>
      </c>
      <c r="I140" s="6">
        <f>IF('[1]底稿-用途別'!L141=0,"",ROUNDUP('[1]底稿-用途別'!L141/1000,0))</f>
        <v>44</v>
      </c>
      <c r="J140" s="6">
        <f>IF('[1]底稿-用途別'!M141=0,"",ROUNDUP('[1]底稿-用途別'!M141/1000,0))</f>
        <v>3</v>
      </c>
      <c r="K140" s="6">
        <f>IF('[1]底稿-用途別'!N141=0,"",ROUNDUP('[1]底稿-用途別'!N141/1000,0))</f>
        <v>5</v>
      </c>
      <c r="L140" s="6">
        <f>IF('[1]底稿-用途別'!O141=0,"",ROUNDUP('[1]底稿-用途別'!O141/1000,0))</f>
        <v>19</v>
      </c>
      <c r="M140" s="6">
        <f>IF('[1]底稿-用途別'!P141=0,"",ROUNDUP('[1]底稿-用途別'!P141/1000,0))</f>
        <v>18</v>
      </c>
      <c r="N140" s="6">
        <f>IF('[1]底稿-用途別'!Q141=0,"",ROUNDUP('[1]底稿-用途別'!Q141/1000,0))</f>
        <v>5</v>
      </c>
      <c r="O140" s="6" t="str">
        <f>IF('[1]底稿-用途別'!R141=0,"",ROUNDUP('[1]底稿-用途別'!R141/1000,0))</f>
        <v/>
      </c>
      <c r="P140" s="6">
        <f>IF('[1]底稿-用途別'!S141=0,"",ROUNDUP('[1]底稿-用途別'!S141/1000,0))</f>
        <v>1</v>
      </c>
      <c r="Q140" s="6" t="str">
        <f>IF('[1]底稿-用途別'!T141=0,"",ROUNDUP('[1]底稿-用途別'!T141/1000,0))</f>
        <v/>
      </c>
      <c r="R140" s="6">
        <f>IF('[1]底稿-用途別'!U141=0,"",ROUNDUP('[1]底稿-用途別'!U141/1000,0))</f>
        <v>165</v>
      </c>
      <c r="S140" s="6" t="str">
        <f>IF('[1]底稿-用途別'!V141=0,"",ROUNDUP('[1]底稿-用途別'!V141/1000,0))</f>
        <v/>
      </c>
      <c r="T140" s="6">
        <f>IF('[1]底稿-用途別'!W141=0,"",ROUNDUP('[1]底稿-用途別'!W141/1000,0))</f>
        <v>50</v>
      </c>
      <c r="U140" s="6" t="str">
        <f>IF('[1]底稿-用途別'!X141=0,"",ROUNDUP('[1]底稿-用途別'!X141/1000,0))</f>
        <v/>
      </c>
      <c r="V140" s="6" t="str">
        <f>IF('[1]底稿-用途別'!Y141=0,"",ROUNDUP('[1]底稿-用途別'!Y141/1000,0))</f>
        <v/>
      </c>
      <c r="W140" s="6" t="str">
        <f>IF('[1]底稿-用途別'!Z141=0,"",ROUNDUP('[1]底稿-用途別'!Z141/1000,0))</f>
        <v/>
      </c>
      <c r="X140" s="6" t="str">
        <f>IF('[1]底稿-用途別'!AA141=0,"",ROUNDUP('[1]底稿-用途別'!AA141/1000,0))</f>
        <v/>
      </c>
      <c r="Y140" s="6" t="str">
        <f>IF('[1]底稿-用途別'!AB141=0,"",ROUNDUP('[1]底稿-用途別'!AB141/1000,0))</f>
        <v/>
      </c>
      <c r="Z140" s="6">
        <f>IF('[1]底稿-用途別'!AC141=0,"",ROUNDUP('[1]底稿-用途別'!AC141/1000,0))</f>
        <v>80</v>
      </c>
      <c r="AA140" s="6">
        <f>IF('[1]底稿-用途別'!AD141=0,"",ROUNDUP('[1]底稿-用途別'!AD141/1000,0))</f>
        <v>10</v>
      </c>
      <c r="AB140" s="6">
        <f>IF('[1]底稿-用途別'!AE141=0,"",ROUNDUP('[1]底稿-用途別'!AE141/1000,0))</f>
        <v>3</v>
      </c>
      <c r="AC140" s="6">
        <f>IF('[1]底稿-用途別'!AF141=0,"",ROUNDUP('[1]底稿-用途別'!AF141/1000,0))</f>
        <v>102</v>
      </c>
      <c r="AD140" s="116">
        <f>IF('[1]底稿-用途別'!AG141=0,"",ROUNDUP('[1]底稿-用途別'!AG141/1000,0))</f>
        <v>59</v>
      </c>
      <c r="AE140" s="116">
        <f>IF('[1]底稿-用途別'!AH141=0,"",ROUNDUP('[1]底稿-用途別'!AH141/1000,0))</f>
        <v>4</v>
      </c>
      <c r="AF140" s="116">
        <f>IF('[1]底稿-用途別'!AI141=0,"",ROUNDUP('[1]底稿-用途別'!AI141/1000,0))</f>
        <v>120</v>
      </c>
      <c r="AG140" s="116">
        <f>IF('[1]底稿-用途別'!AJ141=0,"",ROUNDUP('[1]底稿-用途別'!AJ141/1000,0))</f>
        <v>79</v>
      </c>
      <c r="AH140" s="117">
        <f>IF('[1]底稿-用途別'!AK141=0,0,ROUNDUP('[1]底稿-用途別'!AK141/1000,0))</f>
        <v>10</v>
      </c>
      <c r="AI140" s="6">
        <f>IF('[1]底稿-用途別'!AL141=0,0,ROUNDUP('[1]底稿-用途別'!AL141/1000,0))</f>
        <v>0</v>
      </c>
      <c r="AJ140" s="6">
        <f>IF('[1]底稿-用途別'!AM141=0,0,ROUNDUP('[1]底稿-用途別'!AM141/1000,0))</f>
        <v>0</v>
      </c>
      <c r="AK140" s="6">
        <f>IF('[1]底稿-用途別'!AN141=0,0,ROUNDUP('[1]底稿-用途別'!AN141/1000,0))</f>
        <v>0</v>
      </c>
      <c r="AL140" s="128">
        <f t="shared" si="24"/>
        <v>20430</v>
      </c>
      <c r="AM140" s="6">
        <f t="shared" si="25"/>
        <v>347</v>
      </c>
      <c r="AN140" s="6">
        <f t="shared" si="26"/>
        <v>0</v>
      </c>
      <c r="AO140" s="116">
        <f t="shared" si="27"/>
        <v>20777</v>
      </c>
      <c r="AP140" s="129"/>
      <c r="AQ140" s="130">
        <f>VLOOKUP(A140,'[1]113年度各學校賸餘數'!$A$2:$L$171,12,0)</f>
        <v>347938</v>
      </c>
      <c r="AR140" s="118">
        <f t="shared" si="28"/>
        <v>20430000</v>
      </c>
      <c r="AS140" s="118">
        <f t="shared" si="29"/>
        <v>10000</v>
      </c>
      <c r="AT140" s="118">
        <f t="shared" si="30"/>
        <v>20420000</v>
      </c>
    </row>
    <row r="141" spans="1:46" ht="18.399999999999999" customHeight="1" x14ac:dyDescent="0.25">
      <c r="A141" s="132" t="s">
        <v>626</v>
      </c>
      <c r="B141" s="132" t="s">
        <v>627</v>
      </c>
      <c r="C141" s="6">
        <f>IF('[1]底稿-用途別'!F142=0,"",ROUNDUP('[1]底稿-用途別'!F142/1000,0))</f>
        <v>28347</v>
      </c>
      <c r="D141" s="6" t="str">
        <f>IF('[1]底稿-用途別'!G142=0,"",ROUNDUP('[1]底稿-用途別'!G142/1000,0))</f>
        <v/>
      </c>
      <c r="E141" s="127">
        <f t="shared" si="23"/>
        <v>28347</v>
      </c>
      <c r="F141" s="56" t="str">
        <f>IF('[1]底稿-用途別'!I142=0,"",ROUNDUP('[1]底稿-用途別'!I142/1000,0))</f>
        <v/>
      </c>
      <c r="G141" s="6">
        <f>IF('[1]底稿-用途別'!J142=0,"",ROUNDUP('[1]底稿-用途別'!J142/1000,0))</f>
        <v>6</v>
      </c>
      <c r="H141" s="6">
        <f>IF('[1]底稿-用途別'!K142=0,"",ROUNDUP('[1]底稿-用途別'!K142/1000,0))</f>
        <v>240</v>
      </c>
      <c r="I141" s="6">
        <f>IF('[1]底稿-用途別'!L142=0,"",ROUNDUP('[1]底稿-用途別'!L142/1000,0))</f>
        <v>58</v>
      </c>
      <c r="J141" s="6">
        <f>IF('[1]底稿-用途別'!M142=0,"",ROUNDUP('[1]底稿-用途別'!M142/1000,0))</f>
        <v>5</v>
      </c>
      <c r="K141" s="6">
        <f>IF('[1]底稿-用途別'!N142=0,"",ROUNDUP('[1]底稿-用途別'!N142/1000,0))</f>
        <v>9</v>
      </c>
      <c r="L141" s="6">
        <f>IF('[1]底稿-用途別'!O142=0,"",ROUNDUP('[1]底稿-用途別'!O142/1000,0))</f>
        <v>21</v>
      </c>
      <c r="M141" s="6">
        <f>IF('[1]底稿-用途別'!P142=0,"",ROUNDUP('[1]底稿-用途別'!P142/1000,0))</f>
        <v>22</v>
      </c>
      <c r="N141" s="6">
        <f>IF('[1]底稿-用途別'!Q142=0,"",ROUNDUP('[1]底稿-用途別'!Q142/1000,0))</f>
        <v>5</v>
      </c>
      <c r="O141" s="6" t="str">
        <f>IF('[1]底稿-用途別'!R142=0,"",ROUNDUP('[1]底稿-用途別'!R142/1000,0))</f>
        <v/>
      </c>
      <c r="P141" s="6">
        <f>IF('[1]底稿-用途別'!S142=0,"",ROUNDUP('[1]底稿-用途別'!S142/1000,0))</f>
        <v>2</v>
      </c>
      <c r="Q141" s="6" t="str">
        <f>IF('[1]底稿-用途別'!T142=0,"",ROUNDUP('[1]底稿-用途別'!T142/1000,0))</f>
        <v/>
      </c>
      <c r="R141" s="6">
        <f>IF('[1]底稿-用途別'!U142=0,"",ROUNDUP('[1]底稿-用途別'!U142/1000,0))</f>
        <v>165</v>
      </c>
      <c r="S141" s="6">
        <f>IF('[1]底稿-用途別'!V142=0,"",ROUNDUP('[1]底稿-用途別'!V142/1000,0))</f>
        <v>6</v>
      </c>
      <c r="T141" s="6" t="str">
        <f>IF('[1]底稿-用途別'!W142=0,"",ROUNDUP('[1]底稿-用途別'!W142/1000,0))</f>
        <v/>
      </c>
      <c r="U141" s="6">
        <f>IF('[1]底稿-用途別'!X142=0,"",ROUNDUP('[1]底稿-用途別'!X142/1000,0))</f>
        <v>7</v>
      </c>
      <c r="V141" s="6" t="str">
        <f>IF('[1]底稿-用途別'!Y142=0,"",ROUNDUP('[1]底稿-用途別'!Y142/1000,0))</f>
        <v/>
      </c>
      <c r="W141" s="6" t="str">
        <f>IF('[1]底稿-用途別'!Z142=0,"",ROUNDUP('[1]底稿-用途別'!Z142/1000,0))</f>
        <v/>
      </c>
      <c r="X141" s="6">
        <f>IF('[1]底稿-用途別'!AA142=0,"",ROUNDUP('[1]底稿-用途別'!AA142/1000,0))</f>
        <v>10</v>
      </c>
      <c r="Y141" s="6" t="str">
        <f>IF('[1]底稿-用途別'!AB142=0,"",ROUNDUP('[1]底稿-用途別'!AB142/1000,0))</f>
        <v/>
      </c>
      <c r="Z141" s="6">
        <f>IF('[1]底稿-用途別'!AC142=0,"",ROUNDUP('[1]底稿-用途別'!AC142/1000,0))</f>
        <v>80</v>
      </c>
      <c r="AA141" s="6">
        <f>IF('[1]底稿-用途別'!AD142=0,"",ROUNDUP('[1]底稿-用途別'!AD142/1000,0))</f>
        <v>10</v>
      </c>
      <c r="AB141" s="6">
        <f>IF('[1]底稿-用途別'!AE142=0,"",ROUNDUP('[1]底稿-用途別'!AE142/1000,0))</f>
        <v>3</v>
      </c>
      <c r="AC141" s="6">
        <f>IF('[1]底稿-用途別'!AF142=0,"",ROUNDUP('[1]底稿-用途別'!AF142/1000,0))</f>
        <v>102</v>
      </c>
      <c r="AD141" s="116">
        <f>IF('[1]底稿-用途別'!AG142=0,"",ROUNDUP('[1]底稿-用途別'!AG142/1000,0))</f>
        <v>105</v>
      </c>
      <c r="AE141" s="116">
        <f>IF('[1]底稿-用途別'!AH142=0,"",ROUNDUP('[1]底稿-用途別'!AH142/1000,0))</f>
        <v>8</v>
      </c>
      <c r="AF141" s="116">
        <f>IF('[1]底稿-用途別'!AI142=0,"",ROUNDUP('[1]底稿-用途別'!AI142/1000,0))</f>
        <v>150</v>
      </c>
      <c r="AG141" s="116">
        <f>IF('[1]底稿-用途別'!AJ142=0,"",ROUNDUP('[1]底稿-用途別'!AJ142/1000,0))</f>
        <v>26</v>
      </c>
      <c r="AH141" s="117">
        <f>IF('[1]底稿-用途別'!AK142=0,0,ROUNDUP('[1]底稿-用途別'!AK142/1000,0))</f>
        <v>2</v>
      </c>
      <c r="AI141" s="6">
        <f>IF('[1]底稿-用途別'!AL142=0,0,ROUNDUP('[1]底稿-用途別'!AL142/1000,0))</f>
        <v>0</v>
      </c>
      <c r="AJ141" s="6">
        <f>IF('[1]底稿-用途別'!AM142=0,0,ROUNDUP('[1]底稿-用途別'!AM142/1000,0))</f>
        <v>0</v>
      </c>
      <c r="AK141" s="6">
        <f>IF('[1]底稿-用途別'!AN142=0,0,ROUNDUP('[1]底稿-用途別'!AN142/1000,0))</f>
        <v>0</v>
      </c>
      <c r="AL141" s="128">
        <f t="shared" si="24"/>
        <v>29389</v>
      </c>
      <c r="AM141" s="6">
        <f t="shared" si="25"/>
        <v>419</v>
      </c>
      <c r="AN141" s="6">
        <f t="shared" si="26"/>
        <v>0</v>
      </c>
      <c r="AO141" s="116">
        <f t="shared" si="27"/>
        <v>29808</v>
      </c>
      <c r="AP141" s="129"/>
      <c r="AQ141" s="130">
        <f>VLOOKUP(A141,'[1]113年度各學校賸餘數'!$A$2:$L$171,12,0)</f>
        <v>419143</v>
      </c>
      <c r="AR141" s="118">
        <f t="shared" si="28"/>
        <v>29389000</v>
      </c>
      <c r="AS141" s="118">
        <f t="shared" si="29"/>
        <v>2000</v>
      </c>
      <c r="AT141" s="118">
        <f t="shared" si="30"/>
        <v>29387000</v>
      </c>
    </row>
    <row r="142" spans="1:46" ht="18.399999999999999" customHeight="1" x14ac:dyDescent="0.25">
      <c r="A142" s="132" t="s">
        <v>308</v>
      </c>
      <c r="B142" s="132" t="s">
        <v>628</v>
      </c>
      <c r="C142" s="6">
        <f>IF('[1]底稿-用途別'!F143=0,"",ROUNDUP('[1]底稿-用途別'!F143/1000,0))</f>
        <v>40355</v>
      </c>
      <c r="D142" s="6" t="str">
        <f>IF('[1]底稿-用途別'!G143=0,"",ROUNDUP('[1]底稿-用途別'!G143/1000,0))</f>
        <v/>
      </c>
      <c r="E142" s="127">
        <f t="shared" si="23"/>
        <v>40355</v>
      </c>
      <c r="F142" s="56" t="str">
        <f>IF('[1]底稿-用途別'!I143=0,"",ROUNDUP('[1]底稿-用途別'!I143/1000,0))</f>
        <v/>
      </c>
      <c r="G142" s="6">
        <f>IF('[1]底稿-用途別'!J143=0,"",ROUNDUP('[1]底稿-用途別'!J143/1000,0))</f>
        <v>12</v>
      </c>
      <c r="H142" s="6">
        <f>IF('[1]底稿-用途別'!K143=0,"",ROUNDUP('[1]底稿-用途別'!K143/1000,0))</f>
        <v>360</v>
      </c>
      <c r="I142" s="6">
        <f>IF('[1]底稿-用途別'!L143=0,"",ROUNDUP('[1]底稿-用途別'!L143/1000,0))</f>
        <v>101</v>
      </c>
      <c r="J142" s="6">
        <f>IF('[1]底稿-用途別'!M143=0,"",ROUNDUP('[1]底稿-用途別'!M143/1000,0))</f>
        <v>8</v>
      </c>
      <c r="K142" s="6">
        <f>IF('[1]底稿-用途別'!N143=0,"",ROUNDUP('[1]底稿-用途別'!N143/1000,0))</f>
        <v>15</v>
      </c>
      <c r="L142" s="6">
        <f>IF('[1]底稿-用途別'!O143=0,"",ROUNDUP('[1]底稿-用途別'!O143/1000,0))</f>
        <v>28</v>
      </c>
      <c r="M142" s="6">
        <f>IF('[1]底稿-用途別'!P143=0,"",ROUNDUP('[1]底稿-用途別'!P143/1000,0))</f>
        <v>24</v>
      </c>
      <c r="N142" s="6">
        <f>IF('[1]底稿-用途別'!Q143=0,"",ROUNDUP('[1]底稿-用途別'!Q143/1000,0))</f>
        <v>5</v>
      </c>
      <c r="O142" s="6" t="str">
        <f>IF('[1]底稿-用途別'!R143=0,"",ROUNDUP('[1]底稿-用途別'!R143/1000,0))</f>
        <v/>
      </c>
      <c r="P142" s="6">
        <f>IF('[1]底稿-用途別'!S143=0,"",ROUNDUP('[1]底稿-用途別'!S143/1000,0))</f>
        <v>3</v>
      </c>
      <c r="Q142" s="6" t="str">
        <f>IF('[1]底稿-用途別'!T143=0,"",ROUNDUP('[1]底稿-用途別'!T143/1000,0))</f>
        <v/>
      </c>
      <c r="R142" s="6">
        <f>IF('[1]底稿-用途別'!U143=0,"",ROUNDUP('[1]底稿-用途別'!U143/1000,0))</f>
        <v>329</v>
      </c>
      <c r="S142" s="6" t="str">
        <f>IF('[1]底稿-用途別'!V143=0,"",ROUNDUP('[1]底稿-用途別'!V143/1000,0))</f>
        <v/>
      </c>
      <c r="T142" s="6" t="str">
        <f>IF('[1]底稿-用途別'!W143=0,"",ROUNDUP('[1]底稿-用途別'!W143/1000,0))</f>
        <v/>
      </c>
      <c r="U142" s="6">
        <f>IF('[1]底稿-用途別'!X143=0,"",ROUNDUP('[1]底稿-用途別'!X143/1000,0))</f>
        <v>11</v>
      </c>
      <c r="V142" s="6" t="str">
        <f>IF('[1]底稿-用途別'!Y143=0,"",ROUNDUP('[1]底稿-用途別'!Y143/1000,0))</f>
        <v/>
      </c>
      <c r="W142" s="6" t="str">
        <f>IF('[1]底稿-用途別'!Z143=0,"",ROUNDUP('[1]底稿-用途別'!Z143/1000,0))</f>
        <v/>
      </c>
      <c r="X142" s="6">
        <f>IF('[1]底稿-用途別'!AA143=0,"",ROUNDUP('[1]底稿-用途別'!AA143/1000,0))</f>
        <v>10</v>
      </c>
      <c r="Y142" s="6" t="str">
        <f>IF('[1]底稿-用途別'!AB143=0,"",ROUNDUP('[1]底稿-用途別'!AB143/1000,0))</f>
        <v/>
      </c>
      <c r="Z142" s="6">
        <f>IF('[1]底稿-用途別'!AC143=0,"",ROUNDUP('[1]底稿-用途別'!AC143/1000,0))</f>
        <v>140</v>
      </c>
      <c r="AA142" s="6">
        <f>IF('[1]底稿-用途別'!AD143=0,"",ROUNDUP('[1]底稿-用途別'!AD143/1000,0))</f>
        <v>10</v>
      </c>
      <c r="AB142" s="6">
        <f>IF('[1]底稿-用途別'!AE143=0,"",ROUNDUP('[1]底稿-用途別'!AE143/1000,0))</f>
        <v>3</v>
      </c>
      <c r="AC142" s="6">
        <f>IF('[1]底稿-用途別'!AF143=0,"",ROUNDUP('[1]底稿-用途別'!AF143/1000,0))</f>
        <v>204</v>
      </c>
      <c r="AD142" s="116">
        <f>IF('[1]底稿-用途別'!AG143=0,"",ROUNDUP('[1]底稿-用途別'!AG143/1000,0))</f>
        <v>117</v>
      </c>
      <c r="AE142" s="116">
        <f>IF('[1]底稿-用途別'!AH143=0,"",ROUNDUP('[1]底稿-用途別'!AH143/1000,0))</f>
        <v>14</v>
      </c>
      <c r="AF142" s="116">
        <f>IF('[1]底稿-用途別'!AI143=0,"",ROUNDUP('[1]底稿-用途別'!AI143/1000,0))</f>
        <v>350</v>
      </c>
      <c r="AG142" s="116">
        <f>IF('[1]底稿-用途別'!AJ143=0,"",ROUNDUP('[1]底稿-用途別'!AJ143/1000,0))</f>
        <v>55</v>
      </c>
      <c r="AH142" s="117">
        <f>IF('[1]底稿-用途別'!AK143=0,0,ROUNDUP('[1]底稿-用途別'!AK143/1000,0))</f>
        <v>0</v>
      </c>
      <c r="AI142" s="6">
        <f>IF('[1]底稿-用途別'!AL143=0,0,ROUNDUP('[1]底稿-用途別'!AL143/1000,0))</f>
        <v>0</v>
      </c>
      <c r="AJ142" s="6">
        <f>IF('[1]底稿-用途別'!AM143=0,0,ROUNDUP('[1]底稿-用途別'!AM143/1000,0))</f>
        <v>0</v>
      </c>
      <c r="AK142" s="6">
        <f>IF('[1]底稿-用途別'!AN143=0,0,ROUNDUP('[1]底稿-用途別'!AN143/1000,0))</f>
        <v>0</v>
      </c>
      <c r="AL142" s="128">
        <f t="shared" si="24"/>
        <v>42154</v>
      </c>
      <c r="AM142" s="6">
        <f t="shared" si="25"/>
        <v>243</v>
      </c>
      <c r="AN142" s="6">
        <f t="shared" si="26"/>
        <v>0</v>
      </c>
      <c r="AO142" s="116">
        <f t="shared" si="27"/>
        <v>42397</v>
      </c>
      <c r="AP142" s="129">
        <f>各校可編列經費!H144</f>
        <v>0</v>
      </c>
      <c r="AQ142" s="130">
        <f>VLOOKUP(A142,'[1]113年度各學校賸餘數'!$A$2:$L$171,12,0)</f>
        <v>243483</v>
      </c>
      <c r="AR142" s="118">
        <f t="shared" si="28"/>
        <v>42154000</v>
      </c>
      <c r="AS142" s="118">
        <f t="shared" si="29"/>
        <v>0</v>
      </c>
      <c r="AT142" s="118">
        <f t="shared" si="30"/>
        <v>42154000</v>
      </c>
    </row>
    <row r="143" spans="1:46" ht="18.399999999999999" customHeight="1" x14ac:dyDescent="0.25">
      <c r="A143" s="132" t="s">
        <v>629</v>
      </c>
      <c r="B143" s="132" t="s">
        <v>630</v>
      </c>
      <c r="C143" s="6">
        <f>IF('[1]底稿-用途別'!F144=0,"",ROUNDUP('[1]底稿-用途別'!F144/1000,0))</f>
        <v>24360</v>
      </c>
      <c r="D143" s="6" t="str">
        <f>IF('[1]底稿-用途別'!G144=0,"",ROUNDUP('[1]底稿-用途別'!G144/1000,0))</f>
        <v/>
      </c>
      <c r="E143" s="127">
        <f t="shared" si="23"/>
        <v>24360</v>
      </c>
      <c r="F143" s="56" t="str">
        <f>IF('[1]底稿-用途別'!I144=0,"",ROUNDUP('[1]底稿-用途別'!I144/1000,0))</f>
        <v/>
      </c>
      <c r="G143" s="6">
        <f>IF('[1]底稿-用途別'!J144=0,"",ROUNDUP('[1]底稿-用途別'!J144/1000,0))</f>
        <v>6</v>
      </c>
      <c r="H143" s="6">
        <f>IF('[1]底稿-用途別'!K144=0,"",ROUNDUP('[1]底稿-用途別'!K144/1000,0))</f>
        <v>240</v>
      </c>
      <c r="I143" s="6">
        <f>IF('[1]底稿-用途別'!L144=0,"",ROUNDUP('[1]底稿-用途別'!L144/1000,0))</f>
        <v>58</v>
      </c>
      <c r="J143" s="6">
        <f>IF('[1]底稿-用途別'!M144=0,"",ROUNDUP('[1]底稿-用途別'!M144/1000,0))</f>
        <v>10</v>
      </c>
      <c r="K143" s="6">
        <f>IF('[1]底稿-用途別'!N144=0,"",ROUNDUP('[1]底稿-用途別'!N144/1000,0))</f>
        <v>20</v>
      </c>
      <c r="L143" s="6">
        <f>IF('[1]底稿-用途別'!O144=0,"",ROUNDUP('[1]底稿-用途別'!O144/1000,0))</f>
        <v>21</v>
      </c>
      <c r="M143" s="6">
        <f>IF('[1]底稿-用途別'!P144=0,"",ROUNDUP('[1]底稿-用途別'!P144/1000,0))</f>
        <v>22</v>
      </c>
      <c r="N143" s="6">
        <f>IF('[1]底稿-用途別'!Q144=0,"",ROUNDUP('[1]底稿-用途別'!Q144/1000,0))</f>
        <v>5</v>
      </c>
      <c r="O143" s="6" t="str">
        <f>IF('[1]底稿-用途別'!R144=0,"",ROUNDUP('[1]底稿-用途別'!R144/1000,0))</f>
        <v/>
      </c>
      <c r="P143" s="6">
        <f>IF('[1]底稿-用途別'!S144=0,"",ROUNDUP('[1]底稿-用途別'!S144/1000,0))</f>
        <v>4</v>
      </c>
      <c r="Q143" s="6" t="str">
        <f>IF('[1]底稿-用途別'!T144=0,"",ROUNDUP('[1]底稿-用途別'!T144/1000,0))</f>
        <v/>
      </c>
      <c r="R143" s="6">
        <f>IF('[1]底稿-用途別'!U144=0,"",ROUNDUP('[1]底稿-用途別'!U144/1000,0))</f>
        <v>165</v>
      </c>
      <c r="S143" s="6" t="str">
        <f>IF('[1]底稿-用途別'!V144=0,"",ROUNDUP('[1]底稿-用途別'!V144/1000,0))</f>
        <v/>
      </c>
      <c r="T143" s="6" t="str">
        <f>IF('[1]底稿-用途別'!W144=0,"",ROUNDUP('[1]底稿-用途別'!W144/1000,0))</f>
        <v/>
      </c>
      <c r="U143" s="6">
        <f>IF('[1]底稿-用途別'!X144=0,"",ROUNDUP('[1]底稿-用途別'!X144/1000,0))</f>
        <v>14</v>
      </c>
      <c r="V143" s="6" t="str">
        <f>IF('[1]底稿-用途別'!Y144=0,"",ROUNDUP('[1]底稿-用途別'!Y144/1000,0))</f>
        <v/>
      </c>
      <c r="W143" s="6" t="str">
        <f>IF('[1]底稿-用途別'!Z144=0,"",ROUNDUP('[1]底稿-用途別'!Z144/1000,0))</f>
        <v/>
      </c>
      <c r="X143" s="6">
        <f>IF('[1]底稿-用途別'!AA144=0,"",ROUNDUP('[1]底稿-用途別'!AA144/1000,0))</f>
        <v>10</v>
      </c>
      <c r="Y143" s="6" t="str">
        <f>IF('[1]底稿-用途別'!AB144=0,"",ROUNDUP('[1]底稿-用途別'!AB144/1000,0))</f>
        <v/>
      </c>
      <c r="Z143" s="6">
        <f>IF('[1]底稿-用途別'!AC144=0,"",ROUNDUP('[1]底稿-用途別'!AC144/1000,0))</f>
        <v>80</v>
      </c>
      <c r="AA143" s="6">
        <f>IF('[1]底稿-用途別'!AD144=0,"",ROUNDUP('[1]底稿-用途別'!AD144/1000,0))</f>
        <v>10</v>
      </c>
      <c r="AB143" s="6">
        <f>IF('[1]底稿-用途別'!AE144=0,"",ROUNDUP('[1]底稿-用途別'!AE144/1000,0))</f>
        <v>3</v>
      </c>
      <c r="AC143" s="6">
        <f>IF('[1]底稿-用途別'!AF144=0,"",ROUNDUP('[1]底稿-用途別'!AF144/1000,0))</f>
        <v>102</v>
      </c>
      <c r="AD143" s="116">
        <f>IF('[1]底稿-用途別'!AG144=0,"",ROUNDUP('[1]底稿-用途別'!AG144/1000,0))</f>
        <v>79</v>
      </c>
      <c r="AE143" s="116">
        <f>IF('[1]底稿-用途別'!AH144=0,"",ROUNDUP('[1]底稿-用途別'!AH144/1000,0))</f>
        <v>7</v>
      </c>
      <c r="AF143" s="116">
        <f>IF('[1]底稿-用途別'!AI144=0,"",ROUNDUP('[1]底稿-用途別'!AI144/1000,0))</f>
        <v>180</v>
      </c>
      <c r="AG143" s="116">
        <f>IF('[1]底稿-用途別'!AJ144=0,"",ROUNDUP('[1]底稿-用途別'!AJ144/1000,0))</f>
        <v>54</v>
      </c>
      <c r="AH143" s="117">
        <f>IF('[1]底稿-用途別'!AK144=0,0,ROUNDUP('[1]底稿-用途別'!AK144/1000,0))</f>
        <v>10</v>
      </c>
      <c r="AI143" s="6">
        <f>IF('[1]底稿-用途別'!AL144=0,0,ROUNDUP('[1]底稿-用途別'!AL144/1000,0))</f>
        <v>0</v>
      </c>
      <c r="AJ143" s="6">
        <f>IF('[1]底稿-用途別'!AM144=0,0,ROUNDUP('[1]底稿-用途別'!AM144/1000,0))</f>
        <v>0</v>
      </c>
      <c r="AK143" s="6">
        <f>IF('[1]底稿-用途別'!AN144=0,0,ROUNDUP('[1]底稿-用途別'!AN144/1000,0))</f>
        <v>0</v>
      </c>
      <c r="AL143" s="128">
        <f t="shared" si="24"/>
        <v>25460</v>
      </c>
      <c r="AM143" s="6">
        <f t="shared" si="25"/>
        <v>507</v>
      </c>
      <c r="AN143" s="6">
        <f t="shared" si="26"/>
        <v>0</v>
      </c>
      <c r="AO143" s="116">
        <f t="shared" si="27"/>
        <v>25967</v>
      </c>
      <c r="AP143" s="129"/>
      <c r="AQ143" s="130">
        <f>VLOOKUP(A143,'[1]113年度各學校賸餘數'!$A$2:$L$171,12,0)</f>
        <v>507228</v>
      </c>
      <c r="AR143" s="118">
        <f t="shared" si="28"/>
        <v>25460000</v>
      </c>
      <c r="AS143" s="118">
        <f t="shared" si="29"/>
        <v>10000</v>
      </c>
      <c r="AT143" s="118">
        <f t="shared" si="30"/>
        <v>25450000</v>
      </c>
    </row>
    <row r="144" spans="1:46" ht="18.399999999999999" customHeight="1" x14ac:dyDescent="0.25">
      <c r="A144" s="132" t="s">
        <v>631</v>
      </c>
      <c r="B144" s="132" t="s">
        <v>313</v>
      </c>
      <c r="C144" s="6">
        <f>IF('[1]底稿-用途別'!F145=0,"",ROUNDUP('[1]底稿-用途別'!F145/1000,0))</f>
        <v>20894</v>
      </c>
      <c r="D144" s="6" t="str">
        <f>IF('[1]底稿-用途別'!G145=0,"",ROUNDUP('[1]底稿-用途別'!G145/1000,0))</f>
        <v/>
      </c>
      <c r="E144" s="127">
        <f t="shared" si="23"/>
        <v>20894</v>
      </c>
      <c r="F144" s="56" t="str">
        <f>IF('[1]底稿-用途別'!I145=0,"",ROUNDUP('[1]底稿-用途別'!I145/1000,0))</f>
        <v/>
      </c>
      <c r="G144" s="6" t="str">
        <f>IF('[1]底稿-用途別'!J145=0,"",ROUNDUP('[1]底稿-用途別'!J145/1000,0))</f>
        <v/>
      </c>
      <c r="H144" s="6">
        <f>IF('[1]底稿-用途別'!K145=0,"",ROUNDUP('[1]底稿-用途別'!K145/1000,0))</f>
        <v>240</v>
      </c>
      <c r="I144" s="6">
        <f>IF('[1]底稿-用途別'!L145=0,"",ROUNDUP('[1]底稿-用途別'!L145/1000,0))</f>
        <v>51</v>
      </c>
      <c r="J144" s="6">
        <f>IF('[1]底稿-用途別'!M145=0,"",ROUNDUP('[1]底稿-用途別'!M145/1000,0))</f>
        <v>4</v>
      </c>
      <c r="K144" s="6">
        <f>IF('[1]底稿-用途別'!N145=0,"",ROUNDUP('[1]底稿-用途別'!N145/1000,0))</f>
        <v>7</v>
      </c>
      <c r="L144" s="6">
        <f>IF('[1]底稿-用途別'!O145=0,"",ROUNDUP('[1]底稿-用途別'!O145/1000,0))</f>
        <v>20</v>
      </c>
      <c r="M144" s="6">
        <f>IF('[1]底稿-用途別'!P145=0,"",ROUNDUP('[1]底稿-用途別'!P145/1000,0))</f>
        <v>21</v>
      </c>
      <c r="N144" s="6">
        <f>IF('[1]底稿-用途別'!Q145=0,"",ROUNDUP('[1]底稿-用途別'!Q145/1000,0))</f>
        <v>5</v>
      </c>
      <c r="O144" s="6" t="str">
        <f>IF('[1]底稿-用途別'!R145=0,"",ROUNDUP('[1]底稿-用途別'!R145/1000,0))</f>
        <v/>
      </c>
      <c r="P144" s="6">
        <f>IF('[1]底稿-用途別'!S145=0,"",ROUNDUP('[1]底稿-用途別'!S145/1000,0))</f>
        <v>2</v>
      </c>
      <c r="Q144" s="6" t="str">
        <f>IF('[1]底稿-用途別'!T145=0,"",ROUNDUP('[1]底稿-用途別'!T145/1000,0))</f>
        <v/>
      </c>
      <c r="R144" s="6">
        <f>IF('[1]底稿-用途別'!U145=0,"",ROUNDUP('[1]底稿-用途別'!U145/1000,0))</f>
        <v>165</v>
      </c>
      <c r="S144" s="6" t="str">
        <f>IF('[1]底稿-用途別'!V145=0,"",ROUNDUP('[1]底稿-用途別'!V145/1000,0))</f>
        <v/>
      </c>
      <c r="T144" s="6">
        <f>IF('[1]底稿-用途別'!W145=0,"",ROUNDUP('[1]底稿-用途別'!W145/1000,0))</f>
        <v>40</v>
      </c>
      <c r="U144" s="6">
        <f>IF('[1]底稿-用途別'!X145=0,"",ROUNDUP('[1]底稿-用途別'!X145/1000,0))</f>
        <v>6</v>
      </c>
      <c r="V144" s="6" t="str">
        <f>IF('[1]底稿-用途別'!Y145=0,"",ROUNDUP('[1]底稿-用途別'!Y145/1000,0))</f>
        <v/>
      </c>
      <c r="W144" s="6" t="str">
        <f>IF('[1]底稿-用途別'!Z145=0,"",ROUNDUP('[1]底稿-用途別'!Z145/1000,0))</f>
        <v/>
      </c>
      <c r="X144" s="6">
        <f>IF('[1]底稿-用途別'!AA145=0,"",ROUNDUP('[1]底稿-用途別'!AA145/1000,0))</f>
        <v>10</v>
      </c>
      <c r="Y144" s="6" t="str">
        <f>IF('[1]底稿-用途別'!AB145=0,"",ROUNDUP('[1]底稿-用途別'!AB145/1000,0))</f>
        <v/>
      </c>
      <c r="Z144" s="6">
        <f>IF('[1]底稿-用途別'!AC145=0,"",ROUNDUP('[1]底稿-用途別'!AC145/1000,0))</f>
        <v>80</v>
      </c>
      <c r="AA144" s="6">
        <f>IF('[1]底稿-用途別'!AD145=0,"",ROUNDUP('[1]底稿-用途別'!AD145/1000,0))</f>
        <v>10</v>
      </c>
      <c r="AB144" s="6">
        <f>IF('[1]底稿-用途別'!AE145=0,"",ROUNDUP('[1]底稿-用途別'!AE145/1000,0))</f>
        <v>3</v>
      </c>
      <c r="AC144" s="6">
        <f>IF('[1]底稿-用途別'!AF145=0,"",ROUNDUP('[1]底稿-用途別'!AF145/1000,0))</f>
        <v>102</v>
      </c>
      <c r="AD144" s="116">
        <f>IF('[1]底稿-用途別'!AG145=0,"",ROUNDUP('[1]底稿-用途別'!AG145/1000,0))</f>
        <v>59</v>
      </c>
      <c r="AE144" s="116">
        <f>IF('[1]底稿-用途別'!AH145=0,"",ROUNDUP('[1]底稿-用途別'!AH145/1000,0))</f>
        <v>11</v>
      </c>
      <c r="AF144" s="116">
        <f>IF('[1]底稿-用途別'!AI145=0,"",ROUNDUP('[1]底稿-用途別'!AI145/1000,0))</f>
        <v>150</v>
      </c>
      <c r="AG144" s="116" t="str">
        <f>IF('[1]底稿-用途別'!AJ145=0,"",ROUNDUP('[1]底稿-用途別'!AJ145/1000,0))</f>
        <v/>
      </c>
      <c r="AH144" s="117">
        <f>IF('[1]底稿-用途別'!AK145=0,0,ROUNDUP('[1]底稿-用途別'!AK145/1000,0))</f>
        <v>0</v>
      </c>
      <c r="AI144" s="6">
        <f>IF('[1]底稿-用途別'!AL145=0,0,ROUNDUP('[1]底稿-用途別'!AL145/1000,0))</f>
        <v>0</v>
      </c>
      <c r="AJ144" s="6">
        <f>IF('[1]底稿-用途別'!AM145=0,0,ROUNDUP('[1]底稿-用途別'!AM145/1000,0))</f>
        <v>0</v>
      </c>
      <c r="AK144" s="6">
        <f>IF('[1]底稿-用途別'!AN145=0,0,ROUNDUP('[1]底稿-用途別'!AN145/1000,0))</f>
        <v>0</v>
      </c>
      <c r="AL144" s="128">
        <f t="shared" si="24"/>
        <v>21880</v>
      </c>
      <c r="AM144" s="6">
        <f t="shared" si="25"/>
        <v>515</v>
      </c>
      <c r="AN144" s="6">
        <f t="shared" si="26"/>
        <v>0</v>
      </c>
      <c r="AO144" s="116">
        <f t="shared" si="27"/>
        <v>22395</v>
      </c>
      <c r="AP144" s="129"/>
      <c r="AQ144" s="130">
        <f>VLOOKUP(A144,'[1]113年度各學校賸餘數'!$A$2:$L$171,12,0)</f>
        <v>515622</v>
      </c>
      <c r="AR144" s="118">
        <f t="shared" si="28"/>
        <v>21880000</v>
      </c>
      <c r="AS144" s="118">
        <f t="shared" si="29"/>
        <v>0</v>
      </c>
      <c r="AT144" s="118">
        <f t="shared" si="30"/>
        <v>21880000</v>
      </c>
    </row>
    <row r="145" spans="1:46" ht="18.399999999999999" customHeight="1" x14ac:dyDescent="0.25">
      <c r="A145" s="132" t="s">
        <v>632</v>
      </c>
      <c r="B145" s="132" t="s">
        <v>315</v>
      </c>
      <c r="C145" s="6">
        <f>IF('[1]底稿-用途別'!F146=0,"",ROUNDUP('[1]底稿-用途別'!F146/1000,0))</f>
        <v>29955</v>
      </c>
      <c r="D145" s="6" t="str">
        <f>IF('[1]底稿-用途別'!G146=0,"",ROUNDUP('[1]底稿-用途別'!G146/1000,0))</f>
        <v/>
      </c>
      <c r="E145" s="127">
        <f t="shared" si="23"/>
        <v>29955</v>
      </c>
      <c r="F145" s="56" t="str">
        <f>IF('[1]底稿-用途別'!I146=0,"",ROUNDUP('[1]底稿-用途別'!I146/1000,0))</f>
        <v/>
      </c>
      <c r="G145" s="6">
        <f>IF('[1]底稿-用途別'!J146=0,"",ROUNDUP('[1]底稿-用途別'!J146/1000,0))</f>
        <v>6</v>
      </c>
      <c r="H145" s="6">
        <f>IF('[1]底稿-用途別'!K146=0,"",ROUNDUP('[1]底稿-用途別'!K146/1000,0))</f>
        <v>240</v>
      </c>
      <c r="I145" s="6">
        <f>IF('[1]底稿-用途別'!L146=0,"",ROUNDUP('[1]底稿-用途別'!L146/1000,0))</f>
        <v>58</v>
      </c>
      <c r="J145" s="6">
        <f>IF('[1]底稿-用途別'!M146=0,"",ROUNDUP('[1]底稿-用途別'!M146/1000,0))</f>
        <v>9</v>
      </c>
      <c r="K145" s="6">
        <f>IF('[1]底稿-用途別'!N146=0,"",ROUNDUP('[1]底稿-用途別'!N146/1000,0))</f>
        <v>17</v>
      </c>
      <c r="L145" s="6">
        <f>IF('[1]底稿-用途別'!O146=0,"",ROUNDUP('[1]底稿-用途別'!O146/1000,0))</f>
        <v>21</v>
      </c>
      <c r="M145" s="6">
        <f>IF('[1]底稿-用途別'!P146=0,"",ROUNDUP('[1]底稿-用途別'!P146/1000,0))</f>
        <v>22</v>
      </c>
      <c r="N145" s="6">
        <f>IF('[1]底稿-用途別'!Q146=0,"",ROUNDUP('[1]底稿-用途別'!Q146/1000,0))</f>
        <v>5</v>
      </c>
      <c r="O145" s="6" t="str">
        <f>IF('[1]底稿-用途別'!R146=0,"",ROUNDUP('[1]底稿-用途別'!R146/1000,0))</f>
        <v/>
      </c>
      <c r="P145" s="6">
        <f>IF('[1]底稿-用途別'!S146=0,"",ROUNDUP('[1]底稿-用途別'!S146/1000,0))</f>
        <v>4</v>
      </c>
      <c r="Q145" s="6" t="str">
        <f>IF('[1]底稿-用途別'!T146=0,"",ROUNDUP('[1]底稿-用途別'!T146/1000,0))</f>
        <v/>
      </c>
      <c r="R145" s="6">
        <f>IF('[1]底稿-用途別'!U146=0,"",ROUNDUP('[1]底稿-用途別'!U146/1000,0))</f>
        <v>165</v>
      </c>
      <c r="S145" s="6" t="str">
        <f>IF('[1]底稿-用途別'!V146=0,"",ROUNDUP('[1]底稿-用途別'!V146/1000,0))</f>
        <v/>
      </c>
      <c r="T145" s="6" t="str">
        <f>IF('[1]底稿-用途別'!W146=0,"",ROUNDUP('[1]底稿-用途別'!W146/1000,0))</f>
        <v/>
      </c>
      <c r="U145" s="6">
        <f>IF('[1]底稿-用途別'!X146=0,"",ROUNDUP('[1]底稿-用途別'!X146/1000,0))</f>
        <v>12</v>
      </c>
      <c r="V145" s="6" t="str">
        <f>IF('[1]底稿-用途別'!Y146=0,"",ROUNDUP('[1]底稿-用途別'!Y146/1000,0))</f>
        <v/>
      </c>
      <c r="W145" s="6" t="str">
        <f>IF('[1]底稿-用途別'!Z146=0,"",ROUNDUP('[1]底稿-用途別'!Z146/1000,0))</f>
        <v/>
      </c>
      <c r="X145" s="6">
        <f>IF('[1]底稿-用途別'!AA146=0,"",ROUNDUP('[1]底稿-用途別'!AA146/1000,0))</f>
        <v>10</v>
      </c>
      <c r="Y145" s="6" t="str">
        <f>IF('[1]底稿-用途別'!AB146=0,"",ROUNDUP('[1]底稿-用途別'!AB146/1000,0))</f>
        <v/>
      </c>
      <c r="Z145" s="6">
        <f>IF('[1]底稿-用途別'!AC146=0,"",ROUNDUP('[1]底稿-用途別'!AC146/1000,0))</f>
        <v>80</v>
      </c>
      <c r="AA145" s="6">
        <f>IF('[1]底稿-用途別'!AD146=0,"",ROUNDUP('[1]底稿-用途別'!AD146/1000,0))</f>
        <v>10</v>
      </c>
      <c r="AB145" s="6">
        <f>IF('[1]底稿-用途別'!AE146=0,"",ROUNDUP('[1]底稿-用途別'!AE146/1000,0))</f>
        <v>3</v>
      </c>
      <c r="AC145" s="6">
        <f>IF('[1]底稿-用途別'!AF146=0,"",ROUNDUP('[1]底稿-用途別'!AF146/1000,0))</f>
        <v>102</v>
      </c>
      <c r="AD145" s="116">
        <f>IF('[1]底稿-用途別'!AG146=0,"",ROUNDUP('[1]底稿-用途別'!AG146/1000,0))</f>
        <v>79</v>
      </c>
      <c r="AE145" s="116">
        <f>IF('[1]底稿-用途別'!AH146=0,"",ROUNDUP('[1]底稿-用途別'!AH146/1000,0))</f>
        <v>7</v>
      </c>
      <c r="AF145" s="116">
        <f>IF('[1]底稿-用途別'!AI146=0,"",ROUNDUP('[1]底稿-用途別'!AI146/1000,0))</f>
        <v>180</v>
      </c>
      <c r="AG145" s="116">
        <f>IF('[1]底稿-用途別'!AJ146=0,"",ROUNDUP('[1]底稿-用途別'!AJ146/1000,0))</f>
        <v>103</v>
      </c>
      <c r="AH145" s="117">
        <f>IF('[1]底稿-用途別'!AK146=0,0,ROUNDUP('[1]底稿-用途別'!AK146/1000,0))</f>
        <v>6</v>
      </c>
      <c r="AI145" s="6">
        <f>IF('[1]底稿-用途別'!AL146=0,0,ROUNDUP('[1]底稿-用途別'!AL146/1000,0))</f>
        <v>0</v>
      </c>
      <c r="AJ145" s="6">
        <f>IF('[1]底稿-用途別'!AM146=0,0,ROUNDUP('[1]底稿-用途別'!AM146/1000,0))</f>
        <v>1</v>
      </c>
      <c r="AK145" s="6">
        <f>IF('[1]底稿-用途別'!AN146=0,0,ROUNDUP('[1]底稿-用途別'!AN146/1000,0))</f>
        <v>0</v>
      </c>
      <c r="AL145" s="128">
        <f t="shared" si="24"/>
        <v>31095</v>
      </c>
      <c r="AM145" s="6">
        <f t="shared" si="25"/>
        <v>526</v>
      </c>
      <c r="AN145" s="6">
        <f t="shared" si="26"/>
        <v>0</v>
      </c>
      <c r="AO145" s="116">
        <f t="shared" si="27"/>
        <v>31621</v>
      </c>
      <c r="AP145" s="129"/>
      <c r="AQ145" s="130">
        <f>VLOOKUP(A145,'[1]113年度各學校賸餘數'!$A$2:$L$171,12,0)</f>
        <v>526109</v>
      </c>
      <c r="AR145" s="118">
        <f t="shared" si="28"/>
        <v>31095000</v>
      </c>
      <c r="AS145" s="118">
        <f t="shared" si="29"/>
        <v>7000</v>
      </c>
      <c r="AT145" s="118">
        <f t="shared" si="30"/>
        <v>31088000</v>
      </c>
    </row>
    <row r="146" spans="1:46" ht="18.399999999999999" customHeight="1" x14ac:dyDescent="0.25">
      <c r="A146" s="132" t="s">
        <v>633</v>
      </c>
      <c r="B146" s="132" t="s">
        <v>634</v>
      </c>
      <c r="C146" s="6">
        <f>IF('[1]底稿-用途別'!F147=0,"",ROUNDUP('[1]底稿-用途別'!F147/1000,0))</f>
        <v>40468</v>
      </c>
      <c r="D146" s="6" t="str">
        <f>IF('[1]底稿-用途別'!G147=0,"",ROUNDUP('[1]底稿-用途別'!G147/1000,0))</f>
        <v/>
      </c>
      <c r="E146" s="127">
        <f t="shared" si="23"/>
        <v>40468</v>
      </c>
      <c r="F146" s="56" t="str">
        <f>IF('[1]底稿-用途別'!I147=0,"",ROUNDUP('[1]底稿-用途別'!I147/1000,0))</f>
        <v/>
      </c>
      <c r="G146" s="6" t="str">
        <f>IF('[1]底稿-用途別'!J147=0,"",ROUNDUP('[1]底稿-用途別'!J147/1000,0))</f>
        <v/>
      </c>
      <c r="H146" s="6">
        <f>IF('[1]底稿-用途別'!K147=0,"",ROUNDUP('[1]底稿-用途別'!K147/1000,0))</f>
        <v>360</v>
      </c>
      <c r="I146" s="6">
        <f>IF('[1]底稿-用途別'!L147=0,"",ROUNDUP('[1]底稿-用途別'!L147/1000,0))</f>
        <v>87</v>
      </c>
      <c r="J146" s="6">
        <f>IF('[1]底稿-用途別'!M147=0,"",ROUNDUP('[1]底稿-用途別'!M147/1000,0))</f>
        <v>2</v>
      </c>
      <c r="K146" s="6">
        <f>IF('[1]底稿-用途別'!N147=0,"",ROUNDUP('[1]底稿-用途別'!N147/1000,0))</f>
        <v>4</v>
      </c>
      <c r="L146" s="6">
        <f>IF('[1]底稿-用途別'!O147=0,"",ROUNDUP('[1]底稿-用途別'!O147/1000,0))</f>
        <v>25</v>
      </c>
      <c r="M146" s="6">
        <f>IF('[1]底稿-用途別'!P147=0,"",ROUNDUP('[1]底稿-用途別'!P147/1000,0))</f>
        <v>23</v>
      </c>
      <c r="N146" s="6">
        <f>IF('[1]底稿-用途別'!Q147=0,"",ROUNDUP('[1]底稿-用途別'!Q147/1000,0))</f>
        <v>5</v>
      </c>
      <c r="O146" s="6" t="str">
        <f>IF('[1]底稿-用途別'!R147=0,"",ROUNDUP('[1]底稿-用途別'!R147/1000,0))</f>
        <v/>
      </c>
      <c r="P146" s="6">
        <f>IF('[1]底稿-用途別'!S147=0,"",ROUNDUP('[1]底稿-用途別'!S147/1000,0))</f>
        <v>1</v>
      </c>
      <c r="Q146" s="6" t="str">
        <f>IF('[1]底稿-用途別'!T147=0,"",ROUNDUP('[1]底稿-用途別'!T147/1000,0))</f>
        <v/>
      </c>
      <c r="R146" s="6">
        <f>IF('[1]底稿-用途別'!U147=0,"",ROUNDUP('[1]底稿-用途別'!U147/1000,0))</f>
        <v>329</v>
      </c>
      <c r="S146" s="6" t="str">
        <f>IF('[1]底稿-用途別'!V147=0,"",ROUNDUP('[1]底稿-用途別'!V147/1000,0))</f>
        <v/>
      </c>
      <c r="T146" s="6" t="str">
        <f>IF('[1]底稿-用途別'!W147=0,"",ROUNDUP('[1]底稿-用途別'!W147/1000,0))</f>
        <v/>
      </c>
      <c r="U146" s="6">
        <f>IF('[1]底稿-用途別'!X147=0,"",ROUNDUP('[1]底稿-用途別'!X147/1000,0))</f>
        <v>3</v>
      </c>
      <c r="V146" s="6" t="str">
        <f>IF('[1]底稿-用途別'!Y147=0,"",ROUNDUP('[1]底稿-用途別'!Y147/1000,0))</f>
        <v/>
      </c>
      <c r="W146" s="6" t="str">
        <f>IF('[1]底稿-用途別'!Z147=0,"",ROUNDUP('[1]底稿-用途別'!Z147/1000,0))</f>
        <v/>
      </c>
      <c r="X146" s="6">
        <f>IF('[1]底稿-用途別'!AA147=0,"",ROUNDUP('[1]底稿-用途別'!AA147/1000,0))</f>
        <v>20</v>
      </c>
      <c r="Y146" s="6" t="str">
        <f>IF('[1]底稿-用途別'!AB147=0,"",ROUNDUP('[1]底稿-用途別'!AB147/1000,0))</f>
        <v/>
      </c>
      <c r="Z146" s="6">
        <f>IF('[1]底稿-用途別'!AC147=0,"",ROUNDUP('[1]底稿-用途別'!AC147/1000,0))</f>
        <v>140</v>
      </c>
      <c r="AA146" s="6">
        <f>IF('[1]底稿-用途別'!AD147=0,"",ROUNDUP('[1]底稿-用途別'!AD147/1000,0))</f>
        <v>10</v>
      </c>
      <c r="AB146" s="6">
        <f>IF('[1]底稿-用途別'!AE147=0,"",ROUNDUP('[1]底稿-用途別'!AE147/1000,0))</f>
        <v>3</v>
      </c>
      <c r="AC146" s="6">
        <f>IF('[1]底稿-用途別'!AF147=0,"",ROUNDUP('[1]底稿-用途別'!AF147/1000,0))</f>
        <v>170</v>
      </c>
      <c r="AD146" s="116">
        <f>IF('[1]底稿-用途別'!AG147=0,"",ROUNDUP('[1]底稿-用途別'!AG147/1000,0))</f>
        <v>97</v>
      </c>
      <c r="AE146" s="116">
        <f>IF('[1]底稿-用途別'!AH147=0,"",ROUNDUP('[1]底稿-用途別'!AH147/1000,0))</f>
        <v>14</v>
      </c>
      <c r="AF146" s="116">
        <f>IF('[1]底稿-用途別'!AI147=0,"",ROUNDUP('[1]底稿-用途別'!AI147/1000,0))</f>
        <v>300</v>
      </c>
      <c r="AG146" s="116" t="str">
        <f>IF('[1]底稿-用途別'!AJ147=0,"",ROUNDUP('[1]底稿-用途別'!AJ147/1000,0))</f>
        <v/>
      </c>
      <c r="AH146" s="117">
        <f>IF('[1]底稿-用途別'!AK147=0,0,ROUNDUP('[1]底稿-用途別'!AK147/1000,0))</f>
        <v>10</v>
      </c>
      <c r="AI146" s="6">
        <f>IF('[1]底稿-用途別'!AL147=0,0,ROUNDUP('[1]底稿-用途別'!AL147/1000,0))</f>
        <v>0</v>
      </c>
      <c r="AJ146" s="6">
        <f>IF('[1]底稿-用途別'!AM147=0,0,ROUNDUP('[1]底稿-用途別'!AM147/1000,0))</f>
        <v>0</v>
      </c>
      <c r="AK146" s="6">
        <f>IF('[1]底稿-用途別'!AN147=0,0,ROUNDUP('[1]底稿-用途別'!AN147/1000,0))</f>
        <v>0</v>
      </c>
      <c r="AL146" s="128">
        <f t="shared" si="24"/>
        <v>42071</v>
      </c>
      <c r="AM146" s="6">
        <f t="shared" si="25"/>
        <v>648</v>
      </c>
      <c r="AN146" s="6">
        <f t="shared" si="26"/>
        <v>0</v>
      </c>
      <c r="AO146" s="116">
        <f t="shared" si="27"/>
        <v>42719</v>
      </c>
      <c r="AP146" s="129"/>
      <c r="AQ146" s="130">
        <f>VLOOKUP(A146,'[1]113年度各學校賸餘數'!$A$2:$L$171,12,0)</f>
        <v>648762</v>
      </c>
      <c r="AR146" s="118">
        <f t="shared" si="28"/>
        <v>42071000</v>
      </c>
      <c r="AS146" s="118">
        <f t="shared" si="29"/>
        <v>10000</v>
      </c>
      <c r="AT146" s="118">
        <f t="shared" si="30"/>
        <v>42061000</v>
      </c>
    </row>
    <row r="147" spans="1:46" ht="18.399999999999999" customHeight="1" x14ac:dyDescent="0.25">
      <c r="A147" s="132" t="s">
        <v>635</v>
      </c>
      <c r="B147" s="132" t="s">
        <v>319</v>
      </c>
      <c r="C147" s="6">
        <f>IF('[1]底稿-用途別'!F148=0,"",ROUNDUP('[1]底稿-用途別'!F148/1000,0))</f>
        <v>26869</v>
      </c>
      <c r="D147" s="6" t="str">
        <f>IF('[1]底稿-用途別'!G148=0,"",ROUNDUP('[1]底稿-用途別'!G148/1000,0))</f>
        <v/>
      </c>
      <c r="E147" s="127">
        <f t="shared" si="23"/>
        <v>26869</v>
      </c>
      <c r="F147" s="56" t="str">
        <f>IF('[1]底稿-用途別'!I148=0,"",ROUNDUP('[1]底稿-用途別'!I148/1000,0))</f>
        <v/>
      </c>
      <c r="G147" s="6">
        <f>IF('[1]底稿-用途別'!J148=0,"",ROUNDUP('[1]底稿-用途別'!J148/1000,0))</f>
        <v>12</v>
      </c>
      <c r="H147" s="6">
        <f>IF('[1]底稿-用途別'!K148=0,"",ROUNDUP('[1]底稿-用途別'!K148/1000,0))</f>
        <v>240</v>
      </c>
      <c r="I147" s="6">
        <f>IF('[1]底稿-用途別'!L148=0,"",ROUNDUP('[1]底稿-用途別'!L148/1000,0))</f>
        <v>65</v>
      </c>
      <c r="J147" s="6">
        <f>IF('[1]底稿-用途別'!M148=0,"",ROUNDUP('[1]底稿-用途別'!M148/1000,0))</f>
        <v>5</v>
      </c>
      <c r="K147" s="6">
        <f>IF('[1]底稿-用途別'!N148=0,"",ROUNDUP('[1]底稿-用途別'!N148/1000,0))</f>
        <v>10</v>
      </c>
      <c r="L147" s="6">
        <f>IF('[1]底稿-用途別'!O148=0,"",ROUNDUP('[1]底稿-用途別'!O148/1000,0))</f>
        <v>22</v>
      </c>
      <c r="M147" s="6">
        <f>IF('[1]底稿-用途別'!P148=0,"",ROUNDUP('[1]底稿-用途別'!P148/1000,0))</f>
        <v>22</v>
      </c>
      <c r="N147" s="6">
        <f>IF('[1]底稿-用途別'!Q148=0,"",ROUNDUP('[1]底稿-用途別'!Q148/1000,0))</f>
        <v>5</v>
      </c>
      <c r="O147" s="6" t="str">
        <f>IF('[1]底稿-用途別'!R148=0,"",ROUNDUP('[1]底稿-用途別'!R148/1000,0))</f>
        <v/>
      </c>
      <c r="P147" s="6">
        <f>IF('[1]底稿-用途別'!S148=0,"",ROUNDUP('[1]底稿-用途別'!S148/1000,0))</f>
        <v>2</v>
      </c>
      <c r="Q147" s="6" t="str">
        <f>IF('[1]底稿-用途別'!T148=0,"",ROUNDUP('[1]底稿-用途別'!T148/1000,0))</f>
        <v/>
      </c>
      <c r="R147" s="6">
        <f>IF('[1]底稿-用途別'!U148=0,"",ROUNDUP('[1]底稿-用途別'!U148/1000,0))</f>
        <v>165</v>
      </c>
      <c r="S147" s="6" t="str">
        <f>IF('[1]底稿-用途別'!V148=0,"",ROUNDUP('[1]底稿-用途別'!V148/1000,0))</f>
        <v/>
      </c>
      <c r="T147" s="6" t="str">
        <f>IF('[1]底稿-用途別'!W148=0,"",ROUNDUP('[1]底稿-用途別'!W148/1000,0))</f>
        <v/>
      </c>
      <c r="U147" s="6">
        <f>IF('[1]底稿-用途別'!X148=0,"",ROUNDUP('[1]底稿-用途別'!X148/1000,0))</f>
        <v>13</v>
      </c>
      <c r="V147" s="6" t="str">
        <f>IF('[1]底稿-用途別'!Y148=0,"",ROUNDUP('[1]底稿-用途別'!Y148/1000,0))</f>
        <v/>
      </c>
      <c r="W147" s="6" t="str">
        <f>IF('[1]底稿-用途別'!Z148=0,"",ROUNDUP('[1]底稿-用途別'!Z148/1000,0))</f>
        <v/>
      </c>
      <c r="X147" s="6">
        <f>IF('[1]底稿-用途別'!AA148=0,"",ROUNDUP('[1]底稿-用途別'!AA148/1000,0))</f>
        <v>10</v>
      </c>
      <c r="Y147" s="6" t="str">
        <f>IF('[1]底稿-用途別'!AB148=0,"",ROUNDUP('[1]底稿-用途別'!AB148/1000,0))</f>
        <v/>
      </c>
      <c r="Z147" s="6">
        <f>IF('[1]底稿-用途別'!AC148=0,"",ROUNDUP('[1]底稿-用途別'!AC148/1000,0))</f>
        <v>80</v>
      </c>
      <c r="AA147" s="6">
        <f>IF('[1]底稿-用途別'!AD148=0,"",ROUNDUP('[1]底稿-用途別'!AD148/1000,0))</f>
        <v>10</v>
      </c>
      <c r="AB147" s="6">
        <f>IF('[1]底稿-用途別'!AE148=0,"",ROUNDUP('[1]底稿-用途別'!AE148/1000,0))</f>
        <v>3</v>
      </c>
      <c r="AC147" s="6">
        <f>IF('[1]底稿-用途別'!AF148=0,"",ROUNDUP('[1]底稿-用途別'!AF148/1000,0))</f>
        <v>102</v>
      </c>
      <c r="AD147" s="116">
        <f>IF('[1]底稿-用途別'!AG148=0,"",ROUNDUP('[1]底稿-用途別'!AG148/1000,0))</f>
        <v>59</v>
      </c>
      <c r="AE147" s="116">
        <f>IF('[1]底稿-用途別'!AH148=0,"",ROUNDUP('[1]底稿-用途別'!AH148/1000,0))</f>
        <v>7</v>
      </c>
      <c r="AF147" s="116">
        <f>IF('[1]底稿-用途別'!AI148=0,"",ROUNDUP('[1]底稿-用途別'!AI148/1000,0))</f>
        <v>180</v>
      </c>
      <c r="AG147" s="116">
        <f>IF('[1]底稿-用途別'!AJ148=0,"",ROUNDUP('[1]底稿-用途別'!AJ148/1000,0))</f>
        <v>38</v>
      </c>
      <c r="AH147" s="117">
        <f>IF('[1]底稿-用途別'!AK148=0,0,ROUNDUP('[1]底稿-用途別'!AK148/1000,0))</f>
        <v>0</v>
      </c>
      <c r="AI147" s="6">
        <f>IF('[1]底稿-用途別'!AL148=0,0,ROUNDUP('[1]底稿-用途別'!AL148/1000,0))</f>
        <v>0</v>
      </c>
      <c r="AJ147" s="6">
        <f>IF('[1]底稿-用途別'!AM148=0,0,ROUNDUP('[1]底稿-用途別'!AM148/1000,0))</f>
        <v>0</v>
      </c>
      <c r="AK147" s="6">
        <f>IF('[1]底稿-用途別'!AN148=0,0,ROUNDUP('[1]底稿-用途別'!AN148/1000,0))</f>
        <v>0</v>
      </c>
      <c r="AL147" s="128">
        <f t="shared" si="24"/>
        <v>27919</v>
      </c>
      <c r="AM147" s="6">
        <f t="shared" si="25"/>
        <v>144</v>
      </c>
      <c r="AN147" s="6">
        <f t="shared" si="26"/>
        <v>0</v>
      </c>
      <c r="AO147" s="116">
        <f t="shared" si="27"/>
        <v>28063</v>
      </c>
      <c r="AP147" s="129"/>
      <c r="AQ147" s="130">
        <f>VLOOKUP(A147,'[1]113年度各學校賸餘數'!$A$2:$L$171,12,0)</f>
        <v>144748</v>
      </c>
      <c r="AR147" s="118">
        <f t="shared" si="28"/>
        <v>27919000</v>
      </c>
      <c r="AS147" s="118">
        <f t="shared" si="29"/>
        <v>0</v>
      </c>
      <c r="AT147" s="118">
        <f t="shared" si="30"/>
        <v>27919000</v>
      </c>
    </row>
    <row r="148" spans="1:46" ht="18.399999999999999" customHeight="1" x14ac:dyDescent="0.25">
      <c r="A148" s="132" t="s">
        <v>636</v>
      </c>
      <c r="B148" s="132" t="s">
        <v>321</v>
      </c>
      <c r="C148" s="6">
        <f>IF('[1]底稿-用途別'!F149=0,"",ROUNDUP('[1]底稿-用途別'!F149/1000,0))</f>
        <v>28112</v>
      </c>
      <c r="D148" s="6" t="str">
        <f>IF('[1]底稿-用途別'!G149=0,"",ROUNDUP('[1]底稿-用途別'!G149/1000,0))</f>
        <v/>
      </c>
      <c r="E148" s="127">
        <f t="shared" si="23"/>
        <v>28112</v>
      </c>
      <c r="F148" s="56" t="str">
        <f>IF('[1]底稿-用途別'!I149=0,"",ROUNDUP('[1]底稿-用途別'!I149/1000,0))</f>
        <v/>
      </c>
      <c r="G148" s="6">
        <f>IF('[1]底稿-用途別'!J149=0,"",ROUNDUP('[1]底稿-用途別'!J149/1000,0))</f>
        <v>6</v>
      </c>
      <c r="H148" s="6">
        <f>IF('[1]底稿-用途別'!K149=0,"",ROUNDUP('[1]底稿-用途別'!K149/1000,0))</f>
        <v>240</v>
      </c>
      <c r="I148" s="6">
        <f>IF('[1]底稿-用途別'!L149=0,"",ROUNDUP('[1]底稿-用途別'!L149/1000,0))</f>
        <v>58</v>
      </c>
      <c r="J148" s="6">
        <f>IF('[1]底稿-用途別'!M149=0,"",ROUNDUP('[1]底稿-用途別'!M149/1000,0))</f>
        <v>9</v>
      </c>
      <c r="K148" s="6">
        <f>IF('[1]底稿-用途別'!N149=0,"",ROUNDUP('[1]底稿-用途別'!N149/1000,0))</f>
        <v>18</v>
      </c>
      <c r="L148" s="6">
        <f>IF('[1]底稿-用途別'!O149=0,"",ROUNDUP('[1]底稿-用途別'!O149/1000,0))</f>
        <v>21</v>
      </c>
      <c r="M148" s="6">
        <f>IF('[1]底稿-用途別'!P149=0,"",ROUNDUP('[1]底稿-用途別'!P149/1000,0))</f>
        <v>22</v>
      </c>
      <c r="N148" s="6">
        <f>IF('[1]底稿-用途別'!Q149=0,"",ROUNDUP('[1]底稿-用途別'!Q149/1000,0))</f>
        <v>5</v>
      </c>
      <c r="O148" s="6" t="str">
        <f>IF('[1]底稿-用途別'!R149=0,"",ROUNDUP('[1]底稿-用途別'!R149/1000,0))</f>
        <v/>
      </c>
      <c r="P148" s="6">
        <f>IF('[1]底稿-用途別'!S149=0,"",ROUNDUP('[1]底稿-用途別'!S149/1000,0))</f>
        <v>4</v>
      </c>
      <c r="Q148" s="6" t="str">
        <f>IF('[1]底稿-用途別'!T149=0,"",ROUNDUP('[1]底稿-用途別'!T149/1000,0))</f>
        <v/>
      </c>
      <c r="R148" s="6">
        <f>IF('[1]底稿-用途別'!U149=0,"",ROUNDUP('[1]底稿-用途別'!U149/1000,0))</f>
        <v>165</v>
      </c>
      <c r="S148" s="6" t="str">
        <f>IF('[1]底稿-用途別'!V149=0,"",ROUNDUP('[1]底稿-用途別'!V149/1000,0))</f>
        <v/>
      </c>
      <c r="T148" s="6" t="str">
        <f>IF('[1]底稿-用途別'!W149=0,"",ROUNDUP('[1]底稿-用途別'!W149/1000,0))</f>
        <v/>
      </c>
      <c r="U148" s="6">
        <f>IF('[1]底稿-用途別'!X149=0,"",ROUNDUP('[1]底稿-用途別'!X149/1000,0))</f>
        <v>13</v>
      </c>
      <c r="V148" s="6" t="str">
        <f>IF('[1]底稿-用途別'!Y149=0,"",ROUNDUP('[1]底稿-用途別'!Y149/1000,0))</f>
        <v/>
      </c>
      <c r="W148" s="6" t="str">
        <f>IF('[1]底稿-用途別'!Z149=0,"",ROUNDUP('[1]底稿-用途別'!Z149/1000,0))</f>
        <v/>
      </c>
      <c r="X148" s="6">
        <f>IF('[1]底稿-用途別'!AA149=0,"",ROUNDUP('[1]底稿-用途別'!AA149/1000,0))</f>
        <v>10</v>
      </c>
      <c r="Y148" s="6" t="str">
        <f>IF('[1]底稿-用途別'!AB149=0,"",ROUNDUP('[1]底稿-用途別'!AB149/1000,0))</f>
        <v/>
      </c>
      <c r="Z148" s="6">
        <f>IF('[1]底稿-用途別'!AC149=0,"",ROUNDUP('[1]底稿-用途別'!AC149/1000,0))</f>
        <v>80</v>
      </c>
      <c r="AA148" s="6">
        <f>IF('[1]底稿-用途別'!AD149=0,"",ROUNDUP('[1]底稿-用途別'!AD149/1000,0))</f>
        <v>10</v>
      </c>
      <c r="AB148" s="6">
        <f>IF('[1]底稿-用途別'!AE149=0,"",ROUNDUP('[1]底稿-用途別'!AE149/1000,0))</f>
        <v>3</v>
      </c>
      <c r="AC148" s="6">
        <f>IF('[1]底稿-用途別'!AF149=0,"",ROUNDUP('[1]底稿-用途別'!AF149/1000,0))</f>
        <v>102</v>
      </c>
      <c r="AD148" s="116">
        <f>IF('[1]底稿-用途別'!AG149=0,"",ROUNDUP('[1]底稿-用途別'!AG149/1000,0))</f>
        <v>105</v>
      </c>
      <c r="AE148" s="116">
        <f>IF('[1]底稿-用途別'!AH149=0,"",ROUNDUP('[1]底稿-用途別'!AH149/1000,0))</f>
        <v>7</v>
      </c>
      <c r="AF148" s="116">
        <f>IF('[1]底稿-用途別'!AI149=0,"",ROUNDUP('[1]底稿-用途別'!AI149/1000,0))</f>
        <v>180</v>
      </c>
      <c r="AG148" s="116">
        <f>IF('[1]底稿-用途別'!AJ149=0,"",ROUNDUP('[1]底稿-用途別'!AJ149/1000,0))</f>
        <v>87</v>
      </c>
      <c r="AH148" s="117">
        <f>IF('[1]底稿-用途別'!AK149=0,0,ROUNDUP('[1]底稿-用途別'!AK149/1000,0))</f>
        <v>5</v>
      </c>
      <c r="AI148" s="6">
        <f>IF('[1]底稿-用途別'!AL149=0,0,ROUNDUP('[1]底稿-用途別'!AL149/1000,0))</f>
        <v>0</v>
      </c>
      <c r="AJ148" s="6">
        <f>IF('[1]底稿-用途別'!AM149=0,0,ROUNDUP('[1]底稿-用途別'!AM149/1000,0))</f>
        <v>0</v>
      </c>
      <c r="AK148" s="6">
        <f>IF('[1]底稿-用途別'!AN149=0,0,ROUNDUP('[1]底稿-用途別'!AN149/1000,0))</f>
        <v>0</v>
      </c>
      <c r="AL148" s="128">
        <f t="shared" si="24"/>
        <v>29262</v>
      </c>
      <c r="AM148" s="6">
        <f t="shared" si="25"/>
        <v>463</v>
      </c>
      <c r="AN148" s="6">
        <f t="shared" si="26"/>
        <v>0</v>
      </c>
      <c r="AO148" s="116">
        <f t="shared" si="27"/>
        <v>29725</v>
      </c>
      <c r="AP148" s="129"/>
      <c r="AQ148" s="130">
        <f>VLOOKUP(A148,'[1]113年度各學校賸餘數'!$A$2:$L$171,12,0)</f>
        <v>463108</v>
      </c>
      <c r="AR148" s="118">
        <f t="shared" si="28"/>
        <v>29262000</v>
      </c>
      <c r="AS148" s="118">
        <f t="shared" si="29"/>
        <v>5000</v>
      </c>
      <c r="AT148" s="118">
        <f t="shared" si="30"/>
        <v>29257000</v>
      </c>
    </row>
    <row r="149" spans="1:46" ht="18.399999999999999" customHeight="1" x14ac:dyDescent="0.25">
      <c r="A149" s="132" t="s">
        <v>322</v>
      </c>
      <c r="B149" s="132" t="s">
        <v>637</v>
      </c>
      <c r="C149" s="6">
        <f>IF('[1]底稿-用途別'!F150=0,"",ROUNDUP('[1]底稿-用途別'!F150/1000,0))</f>
        <v>25505</v>
      </c>
      <c r="D149" s="6" t="str">
        <f>IF('[1]底稿-用途別'!G150=0,"",ROUNDUP('[1]底稿-用途別'!G150/1000,0))</f>
        <v/>
      </c>
      <c r="E149" s="127">
        <f t="shared" si="23"/>
        <v>25505</v>
      </c>
      <c r="F149" s="56" t="str">
        <f>IF('[1]底稿-用途別'!I150=0,"",ROUNDUP('[1]底稿-用途別'!I150/1000,0))</f>
        <v/>
      </c>
      <c r="G149" s="6" t="str">
        <f>IF('[1]底稿-用途別'!J150=0,"",ROUNDUP('[1]底稿-用途別'!J150/1000,0))</f>
        <v/>
      </c>
      <c r="H149" s="6">
        <f>IF('[1]底稿-用途別'!K150=0,"",ROUNDUP('[1]底稿-用途別'!K150/1000,0))</f>
        <v>240</v>
      </c>
      <c r="I149" s="6">
        <f>IF('[1]底稿-用途別'!L150=0,"",ROUNDUP('[1]底稿-用途別'!L150/1000,0))</f>
        <v>58</v>
      </c>
      <c r="J149" s="6">
        <f>IF('[1]底稿-用途別'!M150=0,"",ROUNDUP('[1]底稿-用途別'!M150/1000,0))</f>
        <v>4</v>
      </c>
      <c r="K149" s="6">
        <f>IF('[1]底稿-用途別'!N150=0,"",ROUNDUP('[1]底稿-用途別'!N150/1000,0))</f>
        <v>7</v>
      </c>
      <c r="L149" s="6">
        <f>IF('[1]底稿-用途別'!O150=0,"",ROUNDUP('[1]底稿-用途別'!O150/1000,0))</f>
        <v>21</v>
      </c>
      <c r="M149" s="6">
        <f>IF('[1]底稿-用途別'!P150=0,"",ROUNDUP('[1]底稿-用途別'!P150/1000,0))</f>
        <v>22</v>
      </c>
      <c r="N149" s="6">
        <f>IF('[1]底稿-用途別'!Q150=0,"",ROUNDUP('[1]底稿-用途別'!Q150/1000,0))</f>
        <v>5</v>
      </c>
      <c r="O149" s="6" t="str">
        <f>IF('[1]底稿-用途別'!R150=0,"",ROUNDUP('[1]底稿-用途別'!R150/1000,0))</f>
        <v/>
      </c>
      <c r="P149" s="6">
        <f>IF('[1]底稿-用途別'!S150=0,"",ROUNDUP('[1]底稿-用途別'!S150/1000,0))</f>
        <v>2</v>
      </c>
      <c r="Q149" s="6" t="str">
        <f>IF('[1]底稿-用途別'!T150=0,"",ROUNDUP('[1]底稿-用途別'!T150/1000,0))</f>
        <v/>
      </c>
      <c r="R149" s="6">
        <f>IF('[1]底稿-用途別'!U150=0,"",ROUNDUP('[1]底稿-用途別'!U150/1000,0))</f>
        <v>165</v>
      </c>
      <c r="S149" s="6" t="str">
        <f>IF('[1]底稿-用途別'!V150=0,"",ROUNDUP('[1]底稿-用途別'!V150/1000,0))</f>
        <v/>
      </c>
      <c r="T149" s="6" t="str">
        <f>IF('[1]底稿-用途別'!W150=0,"",ROUNDUP('[1]底稿-用途別'!W150/1000,0))</f>
        <v/>
      </c>
      <c r="U149" s="6">
        <f>IF('[1]底稿-用途別'!X150=0,"",ROUNDUP('[1]底稿-用途別'!X150/1000,0))</f>
        <v>9</v>
      </c>
      <c r="V149" s="6" t="str">
        <f>IF('[1]底稿-用途別'!Y150=0,"",ROUNDUP('[1]底稿-用途別'!Y150/1000,0))</f>
        <v/>
      </c>
      <c r="W149" s="6" t="str">
        <f>IF('[1]底稿-用途別'!Z150=0,"",ROUNDUP('[1]底稿-用途別'!Z150/1000,0))</f>
        <v/>
      </c>
      <c r="X149" s="6">
        <f>IF('[1]底稿-用途別'!AA150=0,"",ROUNDUP('[1]底稿-用途別'!AA150/1000,0))</f>
        <v>10</v>
      </c>
      <c r="Y149" s="6" t="str">
        <f>IF('[1]底稿-用途別'!AB150=0,"",ROUNDUP('[1]底稿-用途別'!AB150/1000,0))</f>
        <v/>
      </c>
      <c r="Z149" s="6">
        <f>IF('[1]底稿-用途別'!AC150=0,"",ROUNDUP('[1]底稿-用途別'!AC150/1000,0))</f>
        <v>80</v>
      </c>
      <c r="AA149" s="6">
        <f>IF('[1]底稿-用途別'!AD150=0,"",ROUNDUP('[1]底稿-用途別'!AD150/1000,0))</f>
        <v>10</v>
      </c>
      <c r="AB149" s="6">
        <f>IF('[1]底稿-用途別'!AE150=0,"",ROUNDUP('[1]底稿-用途別'!AE150/1000,0))</f>
        <v>3</v>
      </c>
      <c r="AC149" s="6">
        <f>IF('[1]底稿-用途別'!AF150=0,"",ROUNDUP('[1]底稿-用途別'!AF150/1000,0))</f>
        <v>102</v>
      </c>
      <c r="AD149" s="116">
        <f>IF('[1]底稿-用途別'!AG150=0,"",ROUNDUP('[1]底稿-用途別'!AG150/1000,0))</f>
        <v>79</v>
      </c>
      <c r="AE149" s="116">
        <f>IF('[1]底稿-用途別'!AH150=0,"",ROUNDUP('[1]底稿-用途別'!AH150/1000,0))</f>
        <v>7</v>
      </c>
      <c r="AF149" s="116">
        <f>IF('[1]底稿-用途別'!AI150=0,"",ROUNDUP('[1]底稿-用途別'!AI150/1000,0))</f>
        <v>180</v>
      </c>
      <c r="AG149" s="116" t="str">
        <f>IF('[1]底稿-用途別'!AJ150=0,"",ROUNDUP('[1]底稿-用途別'!AJ150/1000,0))</f>
        <v/>
      </c>
      <c r="AH149" s="117">
        <f>IF('[1]底稿-用途別'!AK150=0,0,ROUNDUP('[1]底稿-用途別'!AK150/1000,0))</f>
        <v>0</v>
      </c>
      <c r="AI149" s="6">
        <f>IF('[1]底稿-用途別'!AL150=0,0,ROUNDUP('[1]底稿-用途別'!AL150/1000,0))</f>
        <v>0</v>
      </c>
      <c r="AJ149" s="6">
        <f>IF('[1]底稿-用途別'!AM150=0,0,ROUNDUP('[1]底稿-用途別'!AM150/1000,0))</f>
        <v>0</v>
      </c>
      <c r="AK149" s="6">
        <f>IF('[1]底稿-用途別'!AN150=0,0,ROUNDUP('[1]底稿-用途別'!AN150/1000,0))</f>
        <v>0</v>
      </c>
      <c r="AL149" s="128">
        <f t="shared" si="24"/>
        <v>26509</v>
      </c>
      <c r="AM149" s="6">
        <f t="shared" si="25"/>
        <v>254</v>
      </c>
      <c r="AN149" s="6">
        <f t="shared" si="26"/>
        <v>0</v>
      </c>
      <c r="AO149" s="116">
        <f t="shared" si="27"/>
        <v>26763</v>
      </c>
      <c r="AP149" s="129"/>
      <c r="AQ149" s="130">
        <f>VLOOKUP(A149,'[1]113年度各學校賸餘數'!$A$2:$L$171,12,0)</f>
        <v>254807</v>
      </c>
      <c r="AR149" s="118">
        <f t="shared" si="28"/>
        <v>26509000</v>
      </c>
      <c r="AS149" s="118">
        <f t="shared" si="29"/>
        <v>0</v>
      </c>
      <c r="AT149" s="118">
        <f t="shared" si="30"/>
        <v>26509000</v>
      </c>
    </row>
    <row r="150" spans="1:46" ht="18.399999999999999" customHeight="1" x14ac:dyDescent="0.25">
      <c r="A150" s="132" t="s">
        <v>324</v>
      </c>
      <c r="B150" s="132" t="s">
        <v>325</v>
      </c>
      <c r="C150" s="6">
        <f>IF('[1]底稿-用途別'!F151=0,"",ROUNDUP('[1]底稿-用途別'!F151/1000,0))</f>
        <v>19798</v>
      </c>
      <c r="D150" s="6" t="str">
        <f>IF('[1]底稿-用途別'!G151=0,"",ROUNDUP('[1]底稿-用途別'!G151/1000,0))</f>
        <v/>
      </c>
      <c r="E150" s="127">
        <f t="shared" si="23"/>
        <v>19798</v>
      </c>
      <c r="F150" s="56" t="str">
        <f>IF('[1]底稿-用途別'!I151=0,"",ROUNDUP('[1]底稿-用途別'!I151/1000,0))</f>
        <v/>
      </c>
      <c r="G150" s="6" t="str">
        <f>IF('[1]底稿-用途別'!J151=0,"",ROUNDUP('[1]底稿-用途別'!J151/1000,0))</f>
        <v/>
      </c>
      <c r="H150" s="6">
        <f>IF('[1]底稿-用途別'!K151=0,"",ROUNDUP('[1]底稿-用途別'!K151/1000,0))</f>
        <v>240</v>
      </c>
      <c r="I150" s="6">
        <f>IF('[1]底稿-用途別'!L151=0,"",ROUNDUP('[1]底稿-用途別'!L151/1000,0))</f>
        <v>51</v>
      </c>
      <c r="J150" s="6">
        <f>IF('[1]底稿-用途別'!M151=0,"",ROUNDUP('[1]底稿-用途別'!M151/1000,0))</f>
        <v>3</v>
      </c>
      <c r="K150" s="6">
        <f>IF('[1]底稿-用途別'!N151=0,"",ROUNDUP('[1]底稿-用途別'!N151/1000,0))</f>
        <v>5</v>
      </c>
      <c r="L150" s="6">
        <f>IF('[1]底稿-用途別'!O151=0,"",ROUNDUP('[1]底稿-用途別'!O151/1000,0))</f>
        <v>20</v>
      </c>
      <c r="M150" s="6">
        <f>IF('[1]底稿-用途別'!P151=0,"",ROUNDUP('[1]底稿-用途別'!P151/1000,0))</f>
        <v>21</v>
      </c>
      <c r="N150" s="6">
        <f>IF('[1]底稿-用途別'!Q151=0,"",ROUNDUP('[1]底稿-用途別'!Q151/1000,0))</f>
        <v>5</v>
      </c>
      <c r="O150" s="6" t="str">
        <f>IF('[1]底稿-用途別'!R151=0,"",ROUNDUP('[1]底稿-用途別'!R151/1000,0))</f>
        <v/>
      </c>
      <c r="P150" s="6">
        <f>IF('[1]底稿-用途別'!S151=0,"",ROUNDUP('[1]底稿-用途別'!S151/1000,0))</f>
        <v>2</v>
      </c>
      <c r="Q150" s="6" t="str">
        <f>IF('[1]底稿-用途別'!T151=0,"",ROUNDUP('[1]底稿-用途別'!T151/1000,0))</f>
        <v/>
      </c>
      <c r="R150" s="6">
        <f>IF('[1]底稿-用途別'!U151=0,"",ROUNDUP('[1]底稿-用途別'!U151/1000,0))</f>
        <v>165</v>
      </c>
      <c r="S150" s="6" t="str">
        <f>IF('[1]底稿-用途別'!V151=0,"",ROUNDUP('[1]底稿-用途別'!V151/1000,0))</f>
        <v/>
      </c>
      <c r="T150" s="6" t="str">
        <f>IF('[1]底稿-用途別'!W151=0,"",ROUNDUP('[1]底稿-用途別'!W151/1000,0))</f>
        <v/>
      </c>
      <c r="U150" s="6">
        <f>IF('[1]底稿-用途別'!X151=0,"",ROUNDUP('[1]底稿-用途別'!X151/1000,0))</f>
        <v>4</v>
      </c>
      <c r="V150" s="6" t="str">
        <f>IF('[1]底稿-用途別'!Y151=0,"",ROUNDUP('[1]底稿-用途別'!Y151/1000,0))</f>
        <v/>
      </c>
      <c r="W150" s="6" t="str">
        <f>IF('[1]底稿-用途別'!Z151=0,"",ROUNDUP('[1]底稿-用途別'!Z151/1000,0))</f>
        <v/>
      </c>
      <c r="X150" s="6">
        <f>IF('[1]底稿-用途別'!AA151=0,"",ROUNDUP('[1]底稿-用途別'!AA151/1000,0))</f>
        <v>10</v>
      </c>
      <c r="Y150" s="6" t="str">
        <f>IF('[1]底稿-用途別'!AB151=0,"",ROUNDUP('[1]底稿-用途別'!AB151/1000,0))</f>
        <v/>
      </c>
      <c r="Z150" s="6">
        <f>IF('[1]底稿-用途別'!AC151=0,"",ROUNDUP('[1]底稿-用途別'!AC151/1000,0))</f>
        <v>80</v>
      </c>
      <c r="AA150" s="6">
        <f>IF('[1]底稿-用途別'!AD151=0,"",ROUNDUP('[1]底稿-用途別'!AD151/1000,0))</f>
        <v>10</v>
      </c>
      <c r="AB150" s="6">
        <f>IF('[1]底稿-用途別'!AE151=0,"",ROUNDUP('[1]底稿-用途別'!AE151/1000,0))</f>
        <v>3</v>
      </c>
      <c r="AC150" s="6">
        <f>IF('[1]底稿-用途別'!AF151=0,"",ROUNDUP('[1]底稿-用途別'!AF151/1000,0))</f>
        <v>102</v>
      </c>
      <c r="AD150" s="116">
        <f>IF('[1]底稿-用途別'!AG151=0,"",ROUNDUP('[1]底稿-用途別'!AG151/1000,0))</f>
        <v>59</v>
      </c>
      <c r="AE150" s="116">
        <f>IF('[1]底稿-用途別'!AH151=0,"",ROUNDUP('[1]底稿-用途別'!AH151/1000,0))</f>
        <v>7</v>
      </c>
      <c r="AF150" s="116">
        <f>IF('[1]底稿-用途別'!AI151=0,"",ROUNDUP('[1]底稿-用途別'!AI151/1000,0))</f>
        <v>150</v>
      </c>
      <c r="AG150" s="116">
        <f>IF('[1]底稿-用途別'!AJ151=0,"",ROUNDUP('[1]底稿-用途別'!AJ151/1000,0))</f>
        <v>125</v>
      </c>
      <c r="AH150" s="117">
        <f>IF('[1]底稿-用途別'!AK151=0,0,ROUNDUP('[1]底稿-用途別'!AK151/1000,0))</f>
        <v>60</v>
      </c>
      <c r="AI150" s="6">
        <f>IF('[1]底稿-用途別'!AL151=0,0,ROUNDUP('[1]底稿-用途別'!AL151/1000,0))</f>
        <v>0</v>
      </c>
      <c r="AJ150" s="6">
        <f>IF('[1]底稿-用途別'!AM151=0,0,ROUNDUP('[1]底稿-用途別'!AM151/1000,0))</f>
        <v>0</v>
      </c>
      <c r="AK150" s="6">
        <f>IF('[1]底稿-用途別'!AN151=0,0,ROUNDUP('[1]底稿-用途別'!AN151/1000,0))</f>
        <v>0</v>
      </c>
      <c r="AL150" s="128">
        <f t="shared" si="24"/>
        <v>20920</v>
      </c>
      <c r="AM150" s="6">
        <f t="shared" si="25"/>
        <v>410</v>
      </c>
      <c r="AN150" s="6">
        <f t="shared" si="26"/>
        <v>0</v>
      </c>
      <c r="AO150" s="116">
        <f t="shared" si="27"/>
        <v>21330</v>
      </c>
      <c r="AP150" s="129"/>
      <c r="AQ150" s="130">
        <f>VLOOKUP(A150,'[1]113年度各學校賸餘數'!$A$2:$L$171,12,0)</f>
        <v>410800</v>
      </c>
      <c r="AR150" s="118">
        <f t="shared" si="28"/>
        <v>20920000</v>
      </c>
      <c r="AS150" s="118">
        <f t="shared" si="29"/>
        <v>60000</v>
      </c>
      <c r="AT150" s="118">
        <f t="shared" si="30"/>
        <v>20860000</v>
      </c>
    </row>
    <row r="151" spans="1:46" ht="18.399999999999999" customHeight="1" x14ac:dyDescent="0.25">
      <c r="A151" s="132" t="s">
        <v>638</v>
      </c>
      <c r="B151" s="132" t="s">
        <v>327</v>
      </c>
      <c r="C151" s="6">
        <f>IF('[1]底稿-用途別'!F152=0,"",ROUNDUP('[1]底稿-用途別'!F152/1000,0))</f>
        <v>23814</v>
      </c>
      <c r="D151" s="6" t="str">
        <f>IF('[1]底稿-用途別'!G152=0,"",ROUNDUP('[1]底稿-用途別'!G152/1000,0))</f>
        <v/>
      </c>
      <c r="E151" s="127">
        <f t="shared" si="23"/>
        <v>23814</v>
      </c>
      <c r="F151" s="56" t="str">
        <f>IF('[1]底稿-用途別'!I152=0,"",ROUNDUP('[1]底稿-用途別'!I152/1000,0))</f>
        <v/>
      </c>
      <c r="G151" s="6" t="str">
        <f>IF('[1]底稿-用途別'!J152=0,"",ROUNDUP('[1]底稿-用途別'!J152/1000,0))</f>
        <v/>
      </c>
      <c r="H151" s="6">
        <f>IF('[1]底稿-用途別'!K152=0,"",ROUNDUP('[1]底稿-用途別'!K152/1000,0))</f>
        <v>240</v>
      </c>
      <c r="I151" s="6">
        <f>IF('[1]底稿-用途別'!L152=0,"",ROUNDUP('[1]底稿-用途別'!L152/1000,0))</f>
        <v>51</v>
      </c>
      <c r="J151" s="6">
        <f>IF('[1]底稿-用途別'!M152=0,"",ROUNDUP('[1]底稿-用途別'!M152/1000,0))</f>
        <v>6</v>
      </c>
      <c r="K151" s="6">
        <f>IF('[1]底稿-用途別'!N152=0,"",ROUNDUP('[1]底稿-用途別'!N152/1000,0))</f>
        <v>12</v>
      </c>
      <c r="L151" s="6">
        <f>IF('[1]底稿-用途別'!O152=0,"",ROUNDUP('[1]底稿-用途別'!O152/1000,0))</f>
        <v>20</v>
      </c>
      <c r="M151" s="6">
        <f>IF('[1]底稿-用途別'!P152=0,"",ROUNDUP('[1]底稿-用途別'!P152/1000,0))</f>
        <v>21</v>
      </c>
      <c r="N151" s="6">
        <f>IF('[1]底稿-用途別'!Q152=0,"",ROUNDUP('[1]底稿-用途別'!Q152/1000,0))</f>
        <v>5</v>
      </c>
      <c r="O151" s="6" t="str">
        <f>IF('[1]底稿-用途別'!R152=0,"",ROUNDUP('[1]底稿-用途別'!R152/1000,0))</f>
        <v/>
      </c>
      <c r="P151" s="6">
        <f>IF('[1]底稿-用途別'!S152=0,"",ROUNDUP('[1]底稿-用途別'!S152/1000,0))</f>
        <v>3</v>
      </c>
      <c r="Q151" s="6" t="str">
        <f>IF('[1]底稿-用途別'!T152=0,"",ROUNDUP('[1]底稿-用途別'!T152/1000,0))</f>
        <v/>
      </c>
      <c r="R151" s="6">
        <f>IF('[1]底稿-用途別'!U152=0,"",ROUNDUP('[1]底稿-用途別'!U152/1000,0))</f>
        <v>165</v>
      </c>
      <c r="S151" s="6" t="str">
        <f>IF('[1]底稿-用途別'!V152=0,"",ROUNDUP('[1]底稿-用途別'!V152/1000,0))</f>
        <v/>
      </c>
      <c r="T151" s="6" t="str">
        <f>IF('[1]底稿-用途別'!W152=0,"",ROUNDUP('[1]底稿-用途別'!W152/1000,0))</f>
        <v/>
      </c>
      <c r="U151" s="6">
        <f>IF('[1]底稿-用途別'!X152=0,"",ROUNDUP('[1]底稿-用途別'!X152/1000,0))</f>
        <v>9</v>
      </c>
      <c r="V151" s="6" t="str">
        <f>IF('[1]底稿-用途別'!Y152=0,"",ROUNDUP('[1]底稿-用途別'!Y152/1000,0))</f>
        <v/>
      </c>
      <c r="W151" s="6" t="str">
        <f>IF('[1]底稿-用途別'!Z152=0,"",ROUNDUP('[1]底稿-用途別'!Z152/1000,0))</f>
        <v/>
      </c>
      <c r="X151" s="6">
        <f>IF('[1]底稿-用途別'!AA152=0,"",ROUNDUP('[1]底稿-用途別'!AA152/1000,0))</f>
        <v>10</v>
      </c>
      <c r="Y151" s="6" t="str">
        <f>IF('[1]底稿-用途別'!AB152=0,"",ROUNDUP('[1]底稿-用途別'!AB152/1000,0))</f>
        <v/>
      </c>
      <c r="Z151" s="6">
        <f>IF('[1]底稿-用途別'!AC152=0,"",ROUNDUP('[1]底稿-用途別'!AC152/1000,0))</f>
        <v>80</v>
      </c>
      <c r="AA151" s="6">
        <f>IF('[1]底稿-用途別'!AD152=0,"",ROUNDUP('[1]底稿-用途別'!AD152/1000,0))</f>
        <v>10</v>
      </c>
      <c r="AB151" s="6">
        <f>IF('[1]底稿-用途別'!AE152=0,"",ROUNDUP('[1]底稿-用途別'!AE152/1000,0))</f>
        <v>3</v>
      </c>
      <c r="AC151" s="6">
        <f>IF('[1]底稿-用途別'!AF152=0,"",ROUNDUP('[1]底稿-用途別'!AF152/1000,0))</f>
        <v>102</v>
      </c>
      <c r="AD151" s="116">
        <f>IF('[1]底稿-用途別'!AG152=0,"",ROUNDUP('[1]底稿-用途別'!AG152/1000,0))</f>
        <v>79</v>
      </c>
      <c r="AE151" s="116">
        <f>IF('[1]底稿-用途別'!AH152=0,"",ROUNDUP('[1]底稿-用途別'!AH152/1000,0))</f>
        <v>7</v>
      </c>
      <c r="AF151" s="116">
        <f>IF('[1]底稿-用途別'!AI152=0,"",ROUNDUP('[1]底稿-用途別'!AI152/1000,0))</f>
        <v>150</v>
      </c>
      <c r="AG151" s="116">
        <f>IF('[1]底稿-用途別'!AJ152=0,"",ROUNDUP('[1]底稿-用途別'!AJ152/1000,0))</f>
        <v>70</v>
      </c>
      <c r="AH151" s="117">
        <f>IF('[1]底稿-用途別'!AK152=0,0,ROUNDUP('[1]底稿-用途別'!AK152/1000,0))</f>
        <v>5</v>
      </c>
      <c r="AI151" s="6">
        <f>IF('[1]底稿-用途別'!AL152=0,0,ROUNDUP('[1]底稿-用途別'!AL152/1000,0))</f>
        <v>0</v>
      </c>
      <c r="AJ151" s="6">
        <f>IF('[1]底稿-用途別'!AM152=0,0,ROUNDUP('[1]底稿-用途別'!AM152/1000,0))</f>
        <v>0</v>
      </c>
      <c r="AK151" s="6">
        <f>IF('[1]底稿-用途別'!AN152=0,0,ROUNDUP('[1]底稿-用途別'!AN152/1000,0))</f>
        <v>0</v>
      </c>
      <c r="AL151" s="128">
        <f t="shared" si="24"/>
        <v>24862</v>
      </c>
      <c r="AM151" s="6">
        <f t="shared" si="25"/>
        <v>406</v>
      </c>
      <c r="AN151" s="6">
        <f t="shared" si="26"/>
        <v>0</v>
      </c>
      <c r="AO151" s="116">
        <f t="shared" si="27"/>
        <v>25268</v>
      </c>
      <c r="AP151" s="129"/>
      <c r="AQ151" s="130">
        <f>VLOOKUP(A151,'[1]113年度各學校賸餘數'!$A$2:$L$171,12,0)</f>
        <v>406778</v>
      </c>
      <c r="AR151" s="118">
        <f t="shared" si="28"/>
        <v>24862000</v>
      </c>
      <c r="AS151" s="118">
        <f t="shared" si="29"/>
        <v>5000</v>
      </c>
      <c r="AT151" s="118">
        <f t="shared" si="30"/>
        <v>24857000</v>
      </c>
    </row>
    <row r="152" spans="1:46" ht="18.399999999999999" customHeight="1" x14ac:dyDescent="0.25">
      <c r="A152" s="132" t="s">
        <v>328</v>
      </c>
      <c r="B152" s="132" t="s">
        <v>639</v>
      </c>
      <c r="C152" s="6">
        <f>IF('[1]底稿-用途別'!F153=0,"",ROUNDUP('[1]底稿-用途別'!F153/1000,0))</f>
        <v>23096</v>
      </c>
      <c r="D152" s="6" t="str">
        <f>IF('[1]底稿-用途別'!G153=0,"",ROUNDUP('[1]底稿-用途別'!G153/1000,0))</f>
        <v/>
      </c>
      <c r="E152" s="127">
        <f t="shared" si="23"/>
        <v>23096</v>
      </c>
      <c r="F152" s="56" t="str">
        <f>IF('[1]底稿-用途別'!I153=0,"",ROUNDUP('[1]底稿-用途別'!I153/1000,0))</f>
        <v/>
      </c>
      <c r="G152" s="6" t="str">
        <f>IF('[1]底稿-用途別'!J153=0,"",ROUNDUP('[1]底稿-用途別'!J153/1000,0))</f>
        <v/>
      </c>
      <c r="H152" s="6">
        <f>IF('[1]底稿-用途別'!K153=0,"",ROUNDUP('[1]底稿-用途別'!K153/1000,0))</f>
        <v>240</v>
      </c>
      <c r="I152" s="6">
        <f>IF('[1]底稿-用途別'!L153=0,"",ROUNDUP('[1]底稿-用途別'!L153/1000,0))</f>
        <v>58</v>
      </c>
      <c r="J152" s="6">
        <f>IF('[1]底稿-用途別'!M153=0,"",ROUNDUP('[1]底稿-用途別'!M153/1000,0))</f>
        <v>4</v>
      </c>
      <c r="K152" s="6">
        <f>IF('[1]底稿-用途別'!N153=0,"",ROUNDUP('[1]底稿-用途別'!N153/1000,0))</f>
        <v>8</v>
      </c>
      <c r="L152" s="6">
        <f>IF('[1]底稿-用途別'!O153=0,"",ROUNDUP('[1]底稿-用途別'!O153/1000,0))</f>
        <v>21</v>
      </c>
      <c r="M152" s="6">
        <f>IF('[1]底稿-用途別'!P153=0,"",ROUNDUP('[1]底稿-用途別'!P153/1000,0))</f>
        <v>22</v>
      </c>
      <c r="N152" s="6">
        <f>IF('[1]底稿-用途別'!Q153=0,"",ROUNDUP('[1]底稿-用途別'!Q153/1000,0))</f>
        <v>5</v>
      </c>
      <c r="O152" s="6" t="str">
        <f>IF('[1]底稿-用途別'!R153=0,"",ROUNDUP('[1]底稿-用途別'!R153/1000,0))</f>
        <v/>
      </c>
      <c r="P152" s="6">
        <f>IF('[1]底稿-用途別'!S153=0,"",ROUNDUP('[1]底稿-用途別'!S153/1000,0))</f>
        <v>2</v>
      </c>
      <c r="Q152" s="6" t="str">
        <f>IF('[1]底稿-用途別'!T153=0,"",ROUNDUP('[1]底稿-用途別'!T153/1000,0))</f>
        <v/>
      </c>
      <c r="R152" s="6">
        <f>IF('[1]底稿-用途別'!U153=0,"",ROUNDUP('[1]底稿-用途別'!U153/1000,0))</f>
        <v>165</v>
      </c>
      <c r="S152" s="6" t="str">
        <f>IF('[1]底稿-用途別'!V153=0,"",ROUNDUP('[1]底稿-用途別'!V153/1000,0))</f>
        <v/>
      </c>
      <c r="T152" s="6" t="str">
        <f>IF('[1]底稿-用途別'!W153=0,"",ROUNDUP('[1]底稿-用途別'!W153/1000,0))</f>
        <v/>
      </c>
      <c r="U152" s="6">
        <f>IF('[1]底稿-用途別'!X153=0,"",ROUNDUP('[1]底稿-用途別'!X153/1000,0))</f>
        <v>9</v>
      </c>
      <c r="V152" s="6" t="str">
        <f>IF('[1]底稿-用途別'!Y153=0,"",ROUNDUP('[1]底稿-用途別'!Y153/1000,0))</f>
        <v/>
      </c>
      <c r="W152" s="6" t="str">
        <f>IF('[1]底稿-用途別'!Z153=0,"",ROUNDUP('[1]底稿-用途別'!Z153/1000,0))</f>
        <v/>
      </c>
      <c r="X152" s="6">
        <f>IF('[1]底稿-用途別'!AA153=0,"",ROUNDUP('[1]底稿-用途別'!AA153/1000,0))</f>
        <v>10</v>
      </c>
      <c r="Y152" s="6" t="str">
        <f>IF('[1]底稿-用途別'!AB153=0,"",ROUNDUP('[1]底稿-用途別'!AB153/1000,0))</f>
        <v/>
      </c>
      <c r="Z152" s="6">
        <f>IF('[1]底稿-用途別'!AC153=0,"",ROUNDUP('[1]底稿-用途別'!AC153/1000,0))</f>
        <v>80</v>
      </c>
      <c r="AA152" s="6">
        <f>IF('[1]底稿-用途別'!AD153=0,"",ROUNDUP('[1]底稿-用途別'!AD153/1000,0))</f>
        <v>10</v>
      </c>
      <c r="AB152" s="6">
        <f>IF('[1]底稿-用途別'!AE153=0,"",ROUNDUP('[1]底稿-用途別'!AE153/1000,0))</f>
        <v>3</v>
      </c>
      <c r="AC152" s="6">
        <f>IF('[1]底稿-用途別'!AF153=0,"",ROUNDUP('[1]底稿-用途別'!AF153/1000,0))</f>
        <v>102</v>
      </c>
      <c r="AD152" s="116">
        <f>IF('[1]底稿-用途別'!AG153=0,"",ROUNDUP('[1]底稿-用途別'!AG153/1000,0))</f>
        <v>85</v>
      </c>
      <c r="AE152" s="116">
        <f>IF('[1]底稿-用途別'!AH153=0,"",ROUNDUP('[1]底稿-用途別'!AH153/1000,0))</f>
        <v>7</v>
      </c>
      <c r="AF152" s="116">
        <f>IF('[1]底稿-用途別'!AI153=0,"",ROUNDUP('[1]底稿-用途別'!AI153/1000,0))</f>
        <v>180</v>
      </c>
      <c r="AG152" s="116">
        <f>IF('[1]底稿-用途別'!AJ153=0,"",ROUNDUP('[1]底稿-用途別'!AJ153/1000,0))</f>
        <v>13</v>
      </c>
      <c r="AH152" s="117">
        <f>IF('[1]底稿-用途別'!AK153=0,0,ROUNDUP('[1]底稿-用途別'!AK153/1000,0))</f>
        <v>0</v>
      </c>
      <c r="AI152" s="6">
        <f>IF('[1]底稿-用途別'!AL153=0,0,ROUNDUP('[1]底稿-用途別'!AL153/1000,0))</f>
        <v>0</v>
      </c>
      <c r="AJ152" s="6">
        <f>IF('[1]底稿-用途別'!AM153=0,0,ROUNDUP('[1]底稿-用途別'!AM153/1000,0))</f>
        <v>0</v>
      </c>
      <c r="AK152" s="6">
        <f>IF('[1]底稿-用途別'!AN153=0,0,ROUNDUP('[1]底稿-用途別'!AN153/1000,0))</f>
        <v>0</v>
      </c>
      <c r="AL152" s="128">
        <f t="shared" si="24"/>
        <v>24120</v>
      </c>
      <c r="AM152" s="6">
        <f t="shared" si="25"/>
        <v>281</v>
      </c>
      <c r="AN152" s="6">
        <f t="shared" si="26"/>
        <v>0</v>
      </c>
      <c r="AO152" s="116">
        <f t="shared" si="27"/>
        <v>24401</v>
      </c>
      <c r="AP152" s="129"/>
      <c r="AQ152" s="130">
        <f>VLOOKUP(A152,'[1]113年度各學校賸餘數'!$A$2:$L$171,12,0)</f>
        <v>281196</v>
      </c>
      <c r="AR152" s="118">
        <f t="shared" si="28"/>
        <v>24120000</v>
      </c>
      <c r="AS152" s="118">
        <f t="shared" si="29"/>
        <v>0</v>
      </c>
      <c r="AT152" s="118">
        <f t="shared" si="30"/>
        <v>24120000</v>
      </c>
    </row>
    <row r="153" spans="1:46" ht="18.399999999999999" customHeight="1" x14ac:dyDescent="0.25">
      <c r="A153" s="132" t="s">
        <v>640</v>
      </c>
      <c r="B153" s="132" t="s">
        <v>331</v>
      </c>
      <c r="C153" s="6">
        <f>IF('[1]底稿-用途別'!F154=0,"",ROUNDUP('[1]底稿-用途別'!F154/1000,0))</f>
        <v>25717</v>
      </c>
      <c r="D153" s="6" t="str">
        <f>IF('[1]底稿-用途別'!G154=0,"",ROUNDUP('[1]底稿-用途別'!G154/1000,0))</f>
        <v/>
      </c>
      <c r="E153" s="127">
        <f t="shared" si="23"/>
        <v>25717</v>
      </c>
      <c r="F153" s="56" t="str">
        <f>IF('[1]底稿-用途別'!I154=0,"",ROUNDUP('[1]底稿-用途別'!I154/1000,0))</f>
        <v/>
      </c>
      <c r="G153" s="6" t="str">
        <f>IF('[1]底稿-用途別'!J154=0,"",ROUNDUP('[1]底稿-用途別'!J154/1000,0))</f>
        <v/>
      </c>
      <c r="H153" s="6">
        <f>IF('[1]底稿-用途別'!K154=0,"",ROUNDUP('[1]底稿-用途別'!K154/1000,0))</f>
        <v>240</v>
      </c>
      <c r="I153" s="6">
        <f>IF('[1]底稿-用途別'!L154=0,"",ROUNDUP('[1]底稿-用途別'!L154/1000,0))</f>
        <v>58</v>
      </c>
      <c r="J153" s="6">
        <f>IF('[1]底稿-用途別'!M154=0,"",ROUNDUP('[1]底稿-用途別'!M154/1000,0))</f>
        <v>7</v>
      </c>
      <c r="K153" s="6">
        <f>IF('[1]底稿-用途別'!N154=0,"",ROUNDUP('[1]底稿-用途別'!N154/1000,0))</f>
        <v>13</v>
      </c>
      <c r="L153" s="6">
        <f>IF('[1]底稿-用途別'!O154=0,"",ROUNDUP('[1]底稿-用途別'!O154/1000,0))</f>
        <v>21</v>
      </c>
      <c r="M153" s="6">
        <f>IF('[1]底稿-用途別'!P154=0,"",ROUNDUP('[1]底稿-用途別'!P154/1000,0))</f>
        <v>22</v>
      </c>
      <c r="N153" s="6">
        <f>IF('[1]底稿-用途別'!Q154=0,"",ROUNDUP('[1]底稿-用途別'!Q154/1000,0))</f>
        <v>5</v>
      </c>
      <c r="O153" s="6" t="str">
        <f>IF('[1]底稿-用途別'!R154=0,"",ROUNDUP('[1]底稿-用途別'!R154/1000,0))</f>
        <v/>
      </c>
      <c r="P153" s="6">
        <f>IF('[1]底稿-用途別'!S154=0,"",ROUNDUP('[1]底稿-用途別'!S154/1000,0))</f>
        <v>3</v>
      </c>
      <c r="Q153" s="6" t="str">
        <f>IF('[1]底稿-用途別'!T154=0,"",ROUNDUP('[1]底稿-用途別'!T154/1000,0))</f>
        <v/>
      </c>
      <c r="R153" s="6">
        <f>IF('[1]底稿-用途別'!U154=0,"",ROUNDUP('[1]底稿-用途別'!U154/1000,0))</f>
        <v>165</v>
      </c>
      <c r="S153" s="6" t="str">
        <f>IF('[1]底稿-用途別'!V154=0,"",ROUNDUP('[1]底稿-用途別'!V154/1000,0))</f>
        <v/>
      </c>
      <c r="T153" s="6" t="str">
        <f>IF('[1]底稿-用途別'!W154=0,"",ROUNDUP('[1]底稿-用途別'!W154/1000,0))</f>
        <v/>
      </c>
      <c r="U153" s="6">
        <f>IF('[1]底稿-用途別'!X154=0,"",ROUNDUP('[1]底稿-用途別'!X154/1000,0))</f>
        <v>10</v>
      </c>
      <c r="V153" s="6" t="str">
        <f>IF('[1]底稿-用途別'!Y154=0,"",ROUNDUP('[1]底稿-用途別'!Y154/1000,0))</f>
        <v/>
      </c>
      <c r="W153" s="6" t="str">
        <f>IF('[1]底稿-用途別'!Z154=0,"",ROUNDUP('[1]底稿-用途別'!Z154/1000,0))</f>
        <v/>
      </c>
      <c r="X153" s="6">
        <f>IF('[1]底稿-用途別'!AA154=0,"",ROUNDUP('[1]底稿-用途別'!AA154/1000,0))</f>
        <v>10</v>
      </c>
      <c r="Y153" s="6" t="str">
        <f>IF('[1]底稿-用途別'!AB154=0,"",ROUNDUP('[1]底稿-用途別'!AB154/1000,0))</f>
        <v/>
      </c>
      <c r="Z153" s="6">
        <f>IF('[1]底稿-用途別'!AC154=0,"",ROUNDUP('[1]底稿-用途別'!AC154/1000,0))</f>
        <v>80</v>
      </c>
      <c r="AA153" s="6">
        <f>IF('[1]底稿-用途別'!AD154=0,"",ROUNDUP('[1]底稿-用途別'!AD154/1000,0))</f>
        <v>10</v>
      </c>
      <c r="AB153" s="6">
        <f>IF('[1]底稿-用途別'!AE154=0,"",ROUNDUP('[1]底稿-用途別'!AE154/1000,0))</f>
        <v>3</v>
      </c>
      <c r="AC153" s="6">
        <f>IF('[1]底稿-用途別'!AF154=0,"",ROUNDUP('[1]底稿-用途別'!AF154/1000,0))</f>
        <v>102</v>
      </c>
      <c r="AD153" s="116">
        <f>IF('[1]底稿-用途別'!AG154=0,"",ROUNDUP('[1]底稿-用途別'!AG154/1000,0))</f>
        <v>79</v>
      </c>
      <c r="AE153" s="116">
        <f>IF('[1]底稿-用途別'!AH154=0,"",ROUNDUP('[1]底稿-用途別'!AH154/1000,0))</f>
        <v>8</v>
      </c>
      <c r="AF153" s="116">
        <f>IF('[1]底稿-用途別'!AI154=0,"",ROUNDUP('[1]底稿-用途別'!AI154/1000,0))</f>
        <v>180</v>
      </c>
      <c r="AG153" s="116" t="str">
        <f>IF('[1]底稿-用途別'!AJ154=0,"",ROUNDUP('[1]底稿-用途別'!AJ154/1000,0))</f>
        <v/>
      </c>
      <c r="AH153" s="117">
        <f>IF('[1]底稿-用途別'!AK154=0,0,ROUNDUP('[1]底稿-用途別'!AK154/1000,0))</f>
        <v>0</v>
      </c>
      <c r="AI153" s="6">
        <f>IF('[1]底稿-用途別'!AL154=0,0,ROUNDUP('[1]底稿-用途別'!AL154/1000,0))</f>
        <v>0</v>
      </c>
      <c r="AJ153" s="6">
        <f>IF('[1]底稿-用途別'!AM154=0,0,ROUNDUP('[1]底稿-用途別'!AM154/1000,0))</f>
        <v>0</v>
      </c>
      <c r="AK153" s="6">
        <f>IF('[1]底稿-用途別'!AN154=0,0,ROUNDUP('[1]底稿-用途別'!AN154/1000,0))</f>
        <v>0</v>
      </c>
      <c r="AL153" s="128">
        <f t="shared" si="24"/>
        <v>26733</v>
      </c>
      <c r="AM153" s="6">
        <f t="shared" si="25"/>
        <v>253</v>
      </c>
      <c r="AN153" s="6">
        <f t="shared" si="26"/>
        <v>0</v>
      </c>
      <c r="AO153" s="116">
        <f t="shared" si="27"/>
        <v>26986</v>
      </c>
      <c r="AP153" s="129"/>
      <c r="AQ153" s="130">
        <f>VLOOKUP(A153,'[1]113年度各學校賸餘數'!$A$2:$L$171,12,0)</f>
        <v>253015</v>
      </c>
      <c r="AR153" s="118">
        <f t="shared" si="28"/>
        <v>26733000</v>
      </c>
      <c r="AS153" s="118">
        <f t="shared" si="29"/>
        <v>0</v>
      </c>
      <c r="AT153" s="118">
        <f t="shared" si="30"/>
        <v>26733000</v>
      </c>
    </row>
    <row r="154" spans="1:46" ht="18.399999999999999" customHeight="1" x14ac:dyDescent="0.25">
      <c r="A154" s="132" t="s">
        <v>641</v>
      </c>
      <c r="B154" s="132" t="s">
        <v>642</v>
      </c>
      <c r="C154" s="6">
        <f>IF('[1]底稿-用途別'!F155=0,"",ROUNDUP('[1]底稿-用途別'!F155/1000,0))</f>
        <v>22497</v>
      </c>
      <c r="D154" s="6" t="str">
        <f>IF('[1]底稿-用途別'!G155=0,"",ROUNDUP('[1]底稿-用途別'!G155/1000,0))</f>
        <v/>
      </c>
      <c r="E154" s="127">
        <f t="shared" si="23"/>
        <v>22497</v>
      </c>
      <c r="F154" s="56" t="str">
        <f>IF('[1]底稿-用途別'!I155=0,"",ROUNDUP('[1]底稿-用途別'!I155/1000,0))</f>
        <v/>
      </c>
      <c r="G154" s="6" t="str">
        <f>IF('[1]底稿-用途別'!J155=0,"",ROUNDUP('[1]底稿-用途別'!J155/1000,0))</f>
        <v/>
      </c>
      <c r="H154" s="6">
        <f>IF('[1]底稿-用途別'!K155=0,"",ROUNDUP('[1]底稿-用途別'!K155/1000,0))</f>
        <v>240</v>
      </c>
      <c r="I154" s="6">
        <f>IF('[1]底稿-用途別'!L155=0,"",ROUNDUP('[1]底稿-用途別'!L155/1000,0))</f>
        <v>44</v>
      </c>
      <c r="J154" s="6">
        <f>IF('[1]底稿-用途別'!M155=0,"",ROUNDUP('[1]底稿-用途別'!M155/1000,0))</f>
        <v>2</v>
      </c>
      <c r="K154" s="6">
        <f>IF('[1]底稿-用途別'!N155=0,"",ROUNDUP('[1]底稿-用途別'!N155/1000,0))</f>
        <v>3</v>
      </c>
      <c r="L154" s="6">
        <f>IF('[1]底稿-用途別'!O155=0,"",ROUNDUP('[1]底稿-用途別'!O155/1000,0))</f>
        <v>19</v>
      </c>
      <c r="M154" s="6">
        <f>IF('[1]底稿-用途別'!P155=0,"",ROUNDUP('[1]底稿-用途別'!P155/1000,0))</f>
        <v>21</v>
      </c>
      <c r="N154" s="6">
        <f>IF('[1]底稿-用途別'!Q155=0,"",ROUNDUP('[1]底稿-用途別'!Q155/1000,0))</f>
        <v>5</v>
      </c>
      <c r="O154" s="6" t="str">
        <f>IF('[1]底稿-用途別'!R155=0,"",ROUNDUP('[1]底稿-用途別'!R155/1000,0))</f>
        <v/>
      </c>
      <c r="P154" s="6">
        <f>IF('[1]底稿-用途別'!S155=0,"",ROUNDUP('[1]底稿-用途別'!S155/1000,0))</f>
        <v>1</v>
      </c>
      <c r="Q154" s="6" t="str">
        <f>IF('[1]底稿-用途別'!T155=0,"",ROUNDUP('[1]底稿-用途別'!T155/1000,0))</f>
        <v/>
      </c>
      <c r="R154" s="6">
        <f>IF('[1]底稿-用途別'!U155=0,"",ROUNDUP('[1]底稿-用途別'!U155/1000,0))</f>
        <v>165</v>
      </c>
      <c r="S154" s="6" t="str">
        <f>IF('[1]底稿-用途別'!V155=0,"",ROUNDUP('[1]底稿-用途別'!V155/1000,0))</f>
        <v/>
      </c>
      <c r="T154" s="6" t="str">
        <f>IF('[1]底稿-用途別'!W155=0,"",ROUNDUP('[1]底稿-用途別'!W155/1000,0))</f>
        <v/>
      </c>
      <c r="U154" s="6">
        <f>IF('[1]底稿-用途別'!X155=0,"",ROUNDUP('[1]底稿-用途別'!X155/1000,0))</f>
        <v>3</v>
      </c>
      <c r="V154" s="6" t="str">
        <f>IF('[1]底稿-用途別'!Y155=0,"",ROUNDUP('[1]底稿-用途別'!Y155/1000,0))</f>
        <v/>
      </c>
      <c r="W154" s="6" t="str">
        <f>IF('[1]底稿-用途別'!Z155=0,"",ROUNDUP('[1]底稿-用途別'!Z155/1000,0))</f>
        <v/>
      </c>
      <c r="X154" s="6">
        <f>IF('[1]底稿-用途別'!AA155=0,"",ROUNDUP('[1]底稿-用途別'!AA155/1000,0))</f>
        <v>10</v>
      </c>
      <c r="Y154" s="6" t="str">
        <f>IF('[1]底稿-用途別'!AB155=0,"",ROUNDUP('[1]底稿-用途別'!AB155/1000,0))</f>
        <v/>
      </c>
      <c r="Z154" s="6">
        <f>IF('[1]底稿-用途別'!AC155=0,"",ROUNDUP('[1]底稿-用途別'!AC155/1000,0))</f>
        <v>80</v>
      </c>
      <c r="AA154" s="6">
        <f>IF('[1]底稿-用途別'!AD155=0,"",ROUNDUP('[1]底稿-用途別'!AD155/1000,0))</f>
        <v>10</v>
      </c>
      <c r="AB154" s="6">
        <f>IF('[1]底稿-用途別'!AE155=0,"",ROUNDUP('[1]底稿-用途別'!AE155/1000,0))</f>
        <v>3</v>
      </c>
      <c r="AC154" s="6">
        <f>IF('[1]底稿-用途別'!AF155=0,"",ROUNDUP('[1]底稿-用途別'!AF155/1000,0))</f>
        <v>85</v>
      </c>
      <c r="AD154" s="116">
        <f>IF('[1]底稿-用途別'!AG155=0,"",ROUNDUP('[1]底稿-用途別'!AG155/1000,0))</f>
        <v>59</v>
      </c>
      <c r="AE154" s="116">
        <f>IF('[1]底稿-用途別'!AH155=0,"",ROUNDUP('[1]底稿-用途別'!AH155/1000,0))</f>
        <v>7</v>
      </c>
      <c r="AF154" s="116">
        <f>IF('[1]底稿-用途別'!AI155=0,"",ROUNDUP('[1]底稿-用途別'!AI155/1000,0))</f>
        <v>120</v>
      </c>
      <c r="AG154" s="116" t="str">
        <f>IF('[1]底稿-用途別'!AJ155=0,"",ROUNDUP('[1]底稿-用途別'!AJ155/1000,0))</f>
        <v/>
      </c>
      <c r="AH154" s="117">
        <f>IF('[1]底稿-用途別'!AK155=0,0,ROUNDUP('[1]底稿-用途別'!AK155/1000,0))</f>
        <v>0</v>
      </c>
      <c r="AI154" s="6">
        <f>IF('[1]底稿-用途別'!AL155=0,0,ROUNDUP('[1]底稿-用途別'!AL155/1000,0))</f>
        <v>0</v>
      </c>
      <c r="AJ154" s="6">
        <f>IF('[1]底稿-用途別'!AM155=0,0,ROUNDUP('[1]底稿-用途別'!AM155/1000,0))</f>
        <v>0</v>
      </c>
      <c r="AK154" s="6">
        <f>IF('[1]底稿-用途別'!AN155=0,0,ROUNDUP('[1]底稿-用途別'!AN155/1000,0))</f>
        <v>0</v>
      </c>
      <c r="AL154" s="128">
        <f t="shared" si="24"/>
        <v>23374</v>
      </c>
      <c r="AM154" s="6">
        <f t="shared" si="25"/>
        <v>84</v>
      </c>
      <c r="AN154" s="6">
        <f t="shared" si="26"/>
        <v>0</v>
      </c>
      <c r="AO154" s="116">
        <f t="shared" si="27"/>
        <v>23458</v>
      </c>
      <c r="AP154" s="129"/>
      <c r="AQ154" s="130">
        <f>VLOOKUP(A154,'[1]113年度各學校賸餘數'!$A$2:$L$171,12,0)</f>
        <v>84026</v>
      </c>
      <c r="AR154" s="118">
        <f t="shared" si="28"/>
        <v>23374000</v>
      </c>
      <c r="AS154" s="118">
        <f t="shared" si="29"/>
        <v>0</v>
      </c>
      <c r="AT154" s="118">
        <f t="shared" si="30"/>
        <v>23374000</v>
      </c>
    </row>
    <row r="155" spans="1:46" ht="18.399999999999999" customHeight="1" x14ac:dyDescent="0.25">
      <c r="A155" s="132" t="s">
        <v>643</v>
      </c>
      <c r="B155" s="132" t="s">
        <v>335</v>
      </c>
      <c r="C155" s="6">
        <f>IF('[1]底稿-用途別'!F156=0,"",ROUNDUP('[1]底稿-用途別'!F156/1000,0))</f>
        <v>23245</v>
      </c>
      <c r="D155" s="6" t="str">
        <f>IF('[1]底稿-用途別'!G156=0,"",ROUNDUP('[1]底稿-用途別'!G156/1000,0))</f>
        <v/>
      </c>
      <c r="E155" s="127">
        <f t="shared" si="23"/>
        <v>23245</v>
      </c>
      <c r="F155" s="56" t="str">
        <f>IF('[1]底稿-用途別'!I156=0,"",ROUNDUP('[1]底稿-用途別'!I156/1000,0))</f>
        <v/>
      </c>
      <c r="G155" s="6" t="str">
        <f>IF('[1]底稿-用途別'!J156=0,"",ROUNDUP('[1]底稿-用途別'!J156/1000,0))</f>
        <v/>
      </c>
      <c r="H155" s="6">
        <f>IF('[1]底稿-用途別'!K156=0,"",ROUNDUP('[1]底稿-用途別'!K156/1000,0))</f>
        <v>240</v>
      </c>
      <c r="I155" s="6">
        <f>IF('[1]底稿-用途別'!L156=0,"",ROUNDUP('[1]底稿-用途別'!L156/1000,0))</f>
        <v>58</v>
      </c>
      <c r="J155" s="6">
        <f>IF('[1]底稿-用途別'!M156=0,"",ROUNDUP('[1]底稿-用途別'!M156/1000,0))</f>
        <v>5</v>
      </c>
      <c r="K155" s="6">
        <f>IF('[1]底稿-用途別'!N156=0,"",ROUNDUP('[1]底稿-用途別'!N156/1000,0))</f>
        <v>10</v>
      </c>
      <c r="L155" s="6">
        <f>IF('[1]底稿-用途別'!O156=0,"",ROUNDUP('[1]底稿-用途別'!O156/1000,0))</f>
        <v>21</v>
      </c>
      <c r="M155" s="6">
        <f>IF('[1]底稿-用途別'!P156=0,"",ROUNDUP('[1]底稿-用途別'!P156/1000,0))</f>
        <v>22</v>
      </c>
      <c r="N155" s="6">
        <f>IF('[1]底稿-用途別'!Q156=0,"",ROUNDUP('[1]底稿-用途別'!Q156/1000,0))</f>
        <v>5</v>
      </c>
      <c r="O155" s="6" t="str">
        <f>IF('[1]底稿-用途別'!R156=0,"",ROUNDUP('[1]底稿-用途別'!R156/1000,0))</f>
        <v/>
      </c>
      <c r="P155" s="6">
        <f>IF('[1]底稿-用途別'!S156=0,"",ROUNDUP('[1]底稿-用途別'!S156/1000,0))</f>
        <v>2</v>
      </c>
      <c r="Q155" s="6" t="str">
        <f>IF('[1]底稿-用途別'!T156=0,"",ROUNDUP('[1]底稿-用途別'!T156/1000,0))</f>
        <v/>
      </c>
      <c r="R155" s="6">
        <f>IF('[1]底稿-用途別'!U156=0,"",ROUNDUP('[1]底稿-用途別'!U156/1000,0))</f>
        <v>165</v>
      </c>
      <c r="S155" s="6" t="str">
        <f>IF('[1]底稿-用途別'!V156=0,"",ROUNDUP('[1]底稿-用途別'!V156/1000,0))</f>
        <v/>
      </c>
      <c r="T155" s="6" t="str">
        <f>IF('[1]底稿-用途別'!W156=0,"",ROUNDUP('[1]底稿-用途別'!W156/1000,0))</f>
        <v/>
      </c>
      <c r="U155" s="6">
        <f>IF('[1]底稿-用途別'!X156=0,"",ROUNDUP('[1]底稿-用途別'!X156/1000,0))</f>
        <v>3</v>
      </c>
      <c r="V155" s="6" t="str">
        <f>IF('[1]底稿-用途別'!Y156=0,"",ROUNDUP('[1]底稿-用途別'!Y156/1000,0))</f>
        <v/>
      </c>
      <c r="W155" s="6" t="str">
        <f>IF('[1]底稿-用途別'!Z156=0,"",ROUNDUP('[1]底稿-用途別'!Z156/1000,0))</f>
        <v/>
      </c>
      <c r="X155" s="6">
        <f>IF('[1]底稿-用途別'!AA156=0,"",ROUNDUP('[1]底稿-用途別'!AA156/1000,0))</f>
        <v>10</v>
      </c>
      <c r="Y155" s="6" t="str">
        <f>IF('[1]底稿-用途別'!AB156=0,"",ROUNDUP('[1]底稿-用途別'!AB156/1000,0))</f>
        <v/>
      </c>
      <c r="Z155" s="6">
        <f>IF('[1]底稿-用途別'!AC156=0,"",ROUNDUP('[1]底稿-用途別'!AC156/1000,0))</f>
        <v>80</v>
      </c>
      <c r="AA155" s="6">
        <f>IF('[1]底稿-用途別'!AD156=0,"",ROUNDUP('[1]底稿-用途別'!AD156/1000,0))</f>
        <v>10</v>
      </c>
      <c r="AB155" s="6">
        <f>IF('[1]底稿-用途別'!AE156=0,"",ROUNDUP('[1]底稿-用途別'!AE156/1000,0))</f>
        <v>3</v>
      </c>
      <c r="AC155" s="6">
        <f>IF('[1]底稿-用途別'!AF156=0,"",ROUNDUP('[1]底稿-用途別'!AF156/1000,0))</f>
        <v>102</v>
      </c>
      <c r="AD155" s="116">
        <f>IF('[1]底稿-用途別'!AG156=0,"",ROUNDUP('[1]底稿-用途別'!AG156/1000,0))</f>
        <v>79</v>
      </c>
      <c r="AE155" s="116">
        <f>IF('[1]底稿-用途別'!AH156=0,"",ROUNDUP('[1]底稿-用途別'!AH156/1000,0))</f>
        <v>7</v>
      </c>
      <c r="AF155" s="116">
        <f>IF('[1]底稿-用途別'!AI156=0,"",ROUNDUP('[1]底稿-用途別'!AI156/1000,0))</f>
        <v>180</v>
      </c>
      <c r="AG155" s="116">
        <f>IF('[1]底稿-用途別'!AJ156=0,"",ROUNDUP('[1]底稿-用途別'!AJ156/1000,0))</f>
        <v>103</v>
      </c>
      <c r="AH155" s="117">
        <f>IF('[1]底稿-用途別'!AK156=0,0,ROUNDUP('[1]底稿-用途別'!AK156/1000,0))</f>
        <v>20</v>
      </c>
      <c r="AI155" s="6">
        <f>IF('[1]底稿-用途別'!AL156=0,0,ROUNDUP('[1]底稿-用途別'!AL156/1000,0))</f>
        <v>0</v>
      </c>
      <c r="AJ155" s="6">
        <f>IF('[1]底稿-用途別'!AM156=0,0,ROUNDUP('[1]底稿-用途別'!AM156/1000,0))</f>
        <v>0</v>
      </c>
      <c r="AK155" s="6">
        <f>IF('[1]底稿-用途別'!AN156=0,0,ROUNDUP('[1]底稿-用途別'!AN156/1000,0))</f>
        <v>0</v>
      </c>
      <c r="AL155" s="128">
        <f t="shared" si="24"/>
        <v>24370</v>
      </c>
      <c r="AM155" s="6">
        <f t="shared" si="25"/>
        <v>512</v>
      </c>
      <c r="AN155" s="6">
        <f t="shared" si="26"/>
        <v>0</v>
      </c>
      <c r="AO155" s="116">
        <f t="shared" si="27"/>
        <v>24882</v>
      </c>
      <c r="AP155" s="129"/>
      <c r="AQ155" s="130">
        <f>VLOOKUP(A155,'[1]113年度各學校賸餘數'!$A$2:$L$171,12,0)</f>
        <v>512463</v>
      </c>
      <c r="AR155" s="118">
        <f t="shared" si="28"/>
        <v>24370000</v>
      </c>
      <c r="AS155" s="118">
        <f t="shared" si="29"/>
        <v>20000</v>
      </c>
      <c r="AT155" s="118">
        <f t="shared" si="30"/>
        <v>24350000</v>
      </c>
    </row>
    <row r="156" spans="1:46" ht="18.399999999999999" customHeight="1" x14ac:dyDescent="0.25">
      <c r="A156" s="132" t="s">
        <v>644</v>
      </c>
      <c r="B156" s="133" t="s">
        <v>645</v>
      </c>
      <c r="C156" s="6">
        <f>IF('[1]底稿-用途別'!F157=0,"",ROUNDUP('[1]底稿-用途別'!F157/1000,0))</f>
        <v>31741</v>
      </c>
      <c r="D156" s="6" t="str">
        <f>IF('[1]底稿-用途別'!G157=0,"",ROUNDUP('[1]底稿-用途別'!G157/1000,0))</f>
        <v/>
      </c>
      <c r="E156" s="127">
        <f t="shared" si="23"/>
        <v>31741</v>
      </c>
      <c r="F156" s="56" t="str">
        <f>IF('[1]底稿-用途別'!I157=0,"",ROUNDUP('[1]底稿-用途別'!I157/1000,0))</f>
        <v/>
      </c>
      <c r="G156" s="6">
        <f>IF('[1]底稿-用途別'!J157=0,"",ROUNDUP('[1]底稿-用途別'!J157/1000,0))</f>
        <v>12</v>
      </c>
      <c r="H156" s="6">
        <f>IF('[1]底稿-用途別'!K157=0,"",ROUNDUP('[1]底稿-用途別'!K157/1000,0))</f>
        <v>240</v>
      </c>
      <c r="I156" s="6">
        <f>IF('[1]底稿-用途別'!L157=0,"",ROUNDUP('[1]底稿-用途別'!L157/1000,0))</f>
        <v>58</v>
      </c>
      <c r="J156" s="6">
        <f>IF('[1]底稿-用途別'!M157=0,"",ROUNDUP('[1]底稿-用途別'!M157/1000,0))</f>
        <v>4</v>
      </c>
      <c r="K156" s="6">
        <f>IF('[1]底稿-用途別'!N157=0,"",ROUNDUP('[1]底稿-用途別'!N157/1000,0))</f>
        <v>8</v>
      </c>
      <c r="L156" s="6">
        <f>IF('[1]底稿-用途別'!O157=0,"",ROUNDUP('[1]底稿-用途別'!O157/1000,0))</f>
        <v>21</v>
      </c>
      <c r="M156" s="6">
        <f>IF('[1]底稿-用途別'!P157=0,"",ROUNDUP('[1]底稿-用途別'!P157/1000,0))</f>
        <v>22</v>
      </c>
      <c r="N156" s="6">
        <f>IF('[1]底稿-用途別'!Q157=0,"",ROUNDUP('[1]底稿-用途別'!Q157/1000,0))</f>
        <v>5</v>
      </c>
      <c r="O156" s="6" t="str">
        <f>IF('[1]底稿-用途別'!R157=0,"",ROUNDUP('[1]底稿-用途別'!R157/1000,0))</f>
        <v/>
      </c>
      <c r="P156" s="6">
        <f>IF('[1]底稿-用途別'!S157=0,"",ROUNDUP('[1]底稿-用途別'!S157/1000,0))</f>
        <v>2</v>
      </c>
      <c r="Q156" s="6" t="str">
        <f>IF('[1]底稿-用途別'!T157=0,"",ROUNDUP('[1]底稿-用途別'!T157/1000,0))</f>
        <v/>
      </c>
      <c r="R156" s="6">
        <f>IF('[1]底稿-用途別'!U157=0,"",ROUNDUP('[1]底稿-用途別'!U157/1000,0))</f>
        <v>165</v>
      </c>
      <c r="S156" s="6">
        <f>IF('[1]底稿-用途別'!V157=0,"",ROUNDUP('[1]底稿-用途別'!V157/1000,0))</f>
        <v>6</v>
      </c>
      <c r="T156" s="6" t="str">
        <f>IF('[1]底稿-用途別'!W157=0,"",ROUNDUP('[1]底稿-用途別'!W157/1000,0))</f>
        <v/>
      </c>
      <c r="U156" s="6">
        <f>IF('[1]底稿-用途別'!X157=0,"",ROUNDUP('[1]底稿-用途別'!X157/1000,0))</f>
        <v>5</v>
      </c>
      <c r="V156" s="6" t="str">
        <f>IF('[1]底稿-用途別'!Y157=0,"",ROUNDUP('[1]底稿-用途別'!Y157/1000,0))</f>
        <v/>
      </c>
      <c r="W156" s="6">
        <f>IF('[1]底稿-用途別'!Z157=0,"",ROUNDUP('[1]底稿-用途別'!Z157/1000,0))</f>
        <v>612</v>
      </c>
      <c r="X156" s="6">
        <f>IF('[1]底稿-用途別'!AA157=0,"",ROUNDUP('[1]底稿-用途別'!AA157/1000,0))</f>
        <v>10</v>
      </c>
      <c r="Y156" s="6" t="str">
        <f>IF('[1]底稿-用途別'!AB157=0,"",ROUNDUP('[1]底稿-用途別'!AB157/1000,0))</f>
        <v/>
      </c>
      <c r="Z156" s="6">
        <f>IF('[1]底稿-用途別'!AC157=0,"",ROUNDUP('[1]底稿-用途別'!AC157/1000,0))</f>
        <v>80</v>
      </c>
      <c r="AA156" s="6">
        <f>IF('[1]底稿-用途別'!AD157=0,"",ROUNDUP('[1]底稿-用途別'!AD157/1000,0))</f>
        <v>10</v>
      </c>
      <c r="AB156" s="6">
        <f>IF('[1]底稿-用途別'!AE157=0,"",ROUNDUP('[1]底稿-用途別'!AE157/1000,0))</f>
        <v>3</v>
      </c>
      <c r="AC156" s="6">
        <f>IF('[1]底稿-用途別'!AF157=0,"",ROUNDUP('[1]底稿-用途別'!AF157/1000,0))</f>
        <v>119</v>
      </c>
      <c r="AD156" s="116">
        <f>IF('[1]底稿-用途別'!AG157=0,"",ROUNDUP('[1]底稿-用途別'!AG157/1000,0))</f>
        <v>59</v>
      </c>
      <c r="AE156" s="116">
        <f>IF('[1]底稿-用途別'!AH157=0,"",ROUNDUP('[1]底稿-用途別'!AH157/1000,0))</f>
        <v>8</v>
      </c>
      <c r="AF156" s="116">
        <f>IF('[1]底稿-用途別'!AI157=0,"",ROUNDUP('[1]底稿-用途別'!AI157/1000,0))</f>
        <v>180</v>
      </c>
      <c r="AG156" s="116">
        <f>IF('[1]底稿-用途別'!AJ157=0,"",ROUNDUP('[1]底稿-用途別'!AJ157/1000,0))</f>
        <v>70</v>
      </c>
      <c r="AH156" s="117">
        <f>IF('[1]底稿-用途別'!AK157=0,0,ROUNDUP('[1]底稿-用途別'!AK157/1000,0))</f>
        <v>5</v>
      </c>
      <c r="AI156" s="6">
        <f>IF('[1]底稿-用途別'!AL157=0,0,ROUNDUP('[1]底稿-用途別'!AL157/1000,0))</f>
        <v>0</v>
      </c>
      <c r="AJ156" s="6">
        <f>IF('[1]底稿-用途別'!AM157=0,0,ROUNDUP('[1]底稿-用途別'!AM157/1000,0))</f>
        <v>5</v>
      </c>
      <c r="AK156" s="6">
        <f>IF('[1]底稿-用途別'!AN157=0,0,ROUNDUP('[1]底稿-用途別'!AN157/1000,0))</f>
        <v>0</v>
      </c>
      <c r="AL156" s="128">
        <f t="shared" si="24"/>
        <v>33450</v>
      </c>
      <c r="AM156" s="6">
        <f t="shared" si="25"/>
        <v>516</v>
      </c>
      <c r="AN156" s="6">
        <f t="shared" si="26"/>
        <v>0</v>
      </c>
      <c r="AO156" s="116">
        <f t="shared" si="27"/>
        <v>33966</v>
      </c>
      <c r="AP156" s="129"/>
      <c r="AQ156" s="130">
        <f>VLOOKUP(A156,'[1]113年度各學校賸餘數'!$A$2:$L$171,12,0)</f>
        <v>516403</v>
      </c>
      <c r="AR156" s="118">
        <f t="shared" si="28"/>
        <v>33450000</v>
      </c>
      <c r="AS156" s="118">
        <f t="shared" si="29"/>
        <v>10000</v>
      </c>
      <c r="AT156" s="118">
        <f t="shared" si="30"/>
        <v>33440000</v>
      </c>
    </row>
    <row r="157" spans="1:46" ht="18.399999999999999" customHeight="1" x14ac:dyDescent="0.25">
      <c r="A157" s="132" t="s">
        <v>338</v>
      </c>
      <c r="B157" s="132" t="s">
        <v>646</v>
      </c>
      <c r="C157" s="6">
        <f>IF('[1]底稿-用途別'!F158=0,"",ROUNDUP('[1]底稿-用途別'!F158/1000,0))</f>
        <v>18653</v>
      </c>
      <c r="D157" s="6" t="str">
        <f>IF('[1]底稿-用途別'!G158=0,"",ROUNDUP('[1]底稿-用途別'!G158/1000,0))</f>
        <v/>
      </c>
      <c r="E157" s="127">
        <f t="shared" si="23"/>
        <v>18653</v>
      </c>
      <c r="F157" s="56" t="str">
        <f>IF('[1]底稿-用途別'!I158=0,"",ROUNDUP('[1]底稿-用途別'!I158/1000,0))</f>
        <v/>
      </c>
      <c r="G157" s="6">
        <f>IF('[1]底稿-用途別'!J158=0,"",ROUNDUP('[1]底稿-用途別'!J158/1000,0))</f>
        <v>6</v>
      </c>
      <c r="H157" s="6">
        <f>IF('[1]底稿-用途別'!K158=0,"",ROUNDUP('[1]底稿-用途別'!K158/1000,0))</f>
        <v>240</v>
      </c>
      <c r="I157" s="6">
        <f>IF('[1]底稿-用途別'!L158=0,"",ROUNDUP('[1]底稿-用途別'!L158/1000,0))</f>
        <v>51</v>
      </c>
      <c r="J157" s="6">
        <f>IF('[1]底稿-用途別'!M158=0,"",ROUNDUP('[1]底稿-用途別'!M158/1000,0))</f>
        <v>9</v>
      </c>
      <c r="K157" s="6">
        <f>IF('[1]底稿-用途別'!N158=0,"",ROUNDUP('[1]底稿-用途別'!N158/1000,0))</f>
        <v>17</v>
      </c>
      <c r="L157" s="6">
        <f>IF('[1]底稿-用途別'!O158=0,"",ROUNDUP('[1]底稿-用途別'!O158/1000,0))</f>
        <v>20</v>
      </c>
      <c r="M157" s="6">
        <f>IF('[1]底稿-用途別'!P158=0,"",ROUNDUP('[1]底稿-用途別'!P158/1000,0))</f>
        <v>21</v>
      </c>
      <c r="N157" s="6">
        <f>IF('[1]底稿-用途別'!Q158=0,"",ROUNDUP('[1]底稿-用途別'!Q158/1000,0))</f>
        <v>5</v>
      </c>
      <c r="O157" s="6" t="str">
        <f>IF('[1]底稿-用途別'!R158=0,"",ROUNDUP('[1]底稿-用途別'!R158/1000,0))</f>
        <v/>
      </c>
      <c r="P157" s="6">
        <f>IF('[1]底稿-用途別'!S158=0,"",ROUNDUP('[1]底稿-用途別'!S158/1000,0))</f>
        <v>3</v>
      </c>
      <c r="Q157" s="6" t="str">
        <f>IF('[1]底稿-用途別'!T158=0,"",ROUNDUP('[1]底稿-用途別'!T158/1000,0))</f>
        <v/>
      </c>
      <c r="R157" s="6">
        <f>IF('[1]底稿-用途別'!U158=0,"",ROUNDUP('[1]底稿-用途別'!U158/1000,0))</f>
        <v>165</v>
      </c>
      <c r="S157" s="6" t="str">
        <f>IF('[1]底稿-用途別'!V158=0,"",ROUNDUP('[1]底稿-用途別'!V158/1000,0))</f>
        <v/>
      </c>
      <c r="T157" s="6" t="str">
        <f>IF('[1]底稿-用途別'!W158=0,"",ROUNDUP('[1]底稿-用途別'!W158/1000,0))</f>
        <v/>
      </c>
      <c r="U157" s="6">
        <f>IF('[1]底稿-用途別'!X158=0,"",ROUNDUP('[1]底稿-用途別'!X158/1000,0))</f>
        <v>13</v>
      </c>
      <c r="V157" s="6" t="str">
        <f>IF('[1]底稿-用途別'!Y158=0,"",ROUNDUP('[1]底稿-用途別'!Y158/1000,0))</f>
        <v/>
      </c>
      <c r="W157" s="6" t="str">
        <f>IF('[1]底稿-用途別'!Z158=0,"",ROUNDUP('[1]底稿-用途別'!Z158/1000,0))</f>
        <v/>
      </c>
      <c r="X157" s="6">
        <f>IF('[1]底稿-用途別'!AA158=0,"",ROUNDUP('[1]底稿-用途別'!AA158/1000,0))</f>
        <v>10</v>
      </c>
      <c r="Y157" s="6" t="str">
        <f>IF('[1]底稿-用途別'!AB158=0,"",ROUNDUP('[1]底稿-用途別'!AB158/1000,0))</f>
        <v/>
      </c>
      <c r="Z157" s="6">
        <f>IF('[1]底稿-用途別'!AC158=0,"",ROUNDUP('[1]底稿-用途別'!AC158/1000,0))</f>
        <v>80</v>
      </c>
      <c r="AA157" s="6">
        <f>IF('[1]底稿-用途別'!AD158=0,"",ROUNDUP('[1]底稿-用途別'!AD158/1000,0))</f>
        <v>10</v>
      </c>
      <c r="AB157" s="6">
        <f>IF('[1]底稿-用途別'!AE158=0,"",ROUNDUP('[1]底稿-用途別'!AE158/1000,0))</f>
        <v>3</v>
      </c>
      <c r="AC157" s="6">
        <f>IF('[1]底稿-用途別'!AF158=0,"",ROUNDUP('[1]底稿-用途別'!AF158/1000,0))</f>
        <v>102</v>
      </c>
      <c r="AD157" s="116">
        <f>IF('[1]底稿-用途別'!AG158=0,"",ROUNDUP('[1]底稿-用途別'!AG158/1000,0))</f>
        <v>79</v>
      </c>
      <c r="AE157" s="116">
        <f>IF('[1]底稿-用途別'!AH158=0,"",ROUNDUP('[1]底稿-用途別'!AH158/1000,0))</f>
        <v>8</v>
      </c>
      <c r="AF157" s="116">
        <f>IF('[1]底稿-用途別'!AI158=0,"",ROUNDUP('[1]底稿-用途別'!AI158/1000,0))</f>
        <v>150</v>
      </c>
      <c r="AG157" s="116">
        <f>IF('[1]底稿-用途別'!AJ158=0,"",ROUNDUP('[1]底稿-用途別'!AJ158/1000,0))</f>
        <v>53</v>
      </c>
      <c r="AH157" s="117">
        <f>IF('[1]底稿-用途別'!AK158=0,0,ROUNDUP('[1]底稿-用途別'!AK158/1000,0))</f>
        <v>16</v>
      </c>
      <c r="AI157" s="6">
        <f>IF('[1]底稿-用途別'!AL158=0,0,ROUNDUP('[1]底稿-用途別'!AL158/1000,0))</f>
        <v>0</v>
      </c>
      <c r="AJ157" s="6">
        <f>IF('[1]底稿-用途別'!AM158=0,0,ROUNDUP('[1]底稿-用途別'!AM158/1000,0))</f>
        <v>0</v>
      </c>
      <c r="AK157" s="6">
        <f>IF('[1]底稿-用途別'!AN158=0,0,ROUNDUP('[1]底稿-用途別'!AN158/1000,0))</f>
        <v>0</v>
      </c>
      <c r="AL157" s="128">
        <f t="shared" si="24"/>
        <v>19714</v>
      </c>
      <c r="AM157" s="6">
        <f t="shared" si="25"/>
        <v>166</v>
      </c>
      <c r="AN157" s="6">
        <f t="shared" si="26"/>
        <v>0</v>
      </c>
      <c r="AO157" s="116">
        <f t="shared" si="27"/>
        <v>19880</v>
      </c>
      <c r="AP157" s="129"/>
      <c r="AQ157" s="130">
        <f>VLOOKUP(A157,'[1]113年度各學校賸餘數'!$A$2:$L$171,12,0)</f>
        <v>166404</v>
      </c>
      <c r="AR157" s="118">
        <f t="shared" si="28"/>
        <v>19714000</v>
      </c>
      <c r="AS157" s="118">
        <f t="shared" si="29"/>
        <v>16000</v>
      </c>
      <c r="AT157" s="118">
        <f t="shared" si="30"/>
        <v>19698000</v>
      </c>
    </row>
    <row r="158" spans="1:46" ht="18.399999999999999" customHeight="1" x14ac:dyDescent="0.25">
      <c r="A158" s="132" t="s">
        <v>340</v>
      </c>
      <c r="B158" s="132" t="s">
        <v>647</v>
      </c>
      <c r="C158" s="6">
        <f>IF('[1]底稿-用途別'!F159=0,"",ROUNDUP('[1]底稿-用途別'!F159/1000,0))</f>
        <v>28876</v>
      </c>
      <c r="D158" s="6" t="str">
        <f>IF('[1]底稿-用途別'!G159=0,"",ROUNDUP('[1]底稿-用途別'!G159/1000,0))</f>
        <v/>
      </c>
      <c r="E158" s="127">
        <f t="shared" si="23"/>
        <v>28876</v>
      </c>
      <c r="F158" s="56" t="str">
        <f>IF('[1]底稿-用途別'!I159=0,"",ROUNDUP('[1]底稿-用途別'!I159/1000,0))</f>
        <v/>
      </c>
      <c r="G158" s="6" t="str">
        <f>IF('[1]底稿-用途別'!J159=0,"",ROUNDUP('[1]底稿-用途別'!J159/1000,0))</f>
        <v/>
      </c>
      <c r="H158" s="6">
        <f>IF('[1]底稿-用途別'!K159=0,"",ROUNDUP('[1]底稿-用途別'!K159/1000,0))</f>
        <v>240</v>
      </c>
      <c r="I158" s="6">
        <f>IF('[1]底稿-用途別'!L159=0,"",ROUNDUP('[1]底稿-用途別'!L159/1000,0))</f>
        <v>72</v>
      </c>
      <c r="J158" s="6">
        <f>IF('[1]底稿-用途別'!M159=0,"",ROUNDUP('[1]底稿-用途別'!M159/1000,0))</f>
        <v>12</v>
      </c>
      <c r="K158" s="6">
        <f>IF('[1]底稿-用途別'!N159=0,"",ROUNDUP('[1]底稿-用途別'!N159/1000,0))</f>
        <v>24</v>
      </c>
      <c r="L158" s="6">
        <f>IF('[1]底稿-用途別'!O159=0,"",ROUNDUP('[1]底稿-用途別'!O159/1000,0))</f>
        <v>23</v>
      </c>
      <c r="M158" s="6">
        <f>IF('[1]底稿-用途別'!P159=0,"",ROUNDUP('[1]底稿-用途別'!P159/1000,0))</f>
        <v>22</v>
      </c>
      <c r="N158" s="6">
        <f>IF('[1]底稿-用途別'!Q159=0,"",ROUNDUP('[1]底稿-用途別'!Q159/1000,0))</f>
        <v>5</v>
      </c>
      <c r="O158" s="6" t="str">
        <f>IF('[1]底稿-用途別'!R159=0,"",ROUNDUP('[1]底稿-用途別'!R159/1000,0))</f>
        <v/>
      </c>
      <c r="P158" s="6">
        <f>IF('[1]底稿-用途別'!S159=0,"",ROUNDUP('[1]底稿-用途別'!S159/1000,0))</f>
        <v>5</v>
      </c>
      <c r="Q158" s="6" t="str">
        <f>IF('[1]底稿-用途別'!T159=0,"",ROUNDUP('[1]底稿-用途別'!T159/1000,0))</f>
        <v/>
      </c>
      <c r="R158" s="6">
        <f>IF('[1]底稿-用途別'!U159=0,"",ROUNDUP('[1]底稿-用途別'!U159/1000,0))</f>
        <v>165</v>
      </c>
      <c r="S158" s="6">
        <f>IF('[1]底稿-用途別'!V159=0,"",ROUNDUP('[1]底稿-用途別'!V159/1000,0))</f>
        <v>6</v>
      </c>
      <c r="T158" s="6" t="str">
        <f>IF('[1]底稿-用途別'!W159=0,"",ROUNDUP('[1]底稿-用途別'!W159/1000,0))</f>
        <v/>
      </c>
      <c r="U158" s="6">
        <f>IF('[1]底稿-用途別'!X159=0,"",ROUNDUP('[1]底稿-用途別'!X159/1000,0))</f>
        <v>9</v>
      </c>
      <c r="V158" s="6" t="str">
        <f>IF('[1]底稿-用途別'!Y159=0,"",ROUNDUP('[1]底稿-用途別'!Y159/1000,0))</f>
        <v/>
      </c>
      <c r="W158" s="6" t="str">
        <f>IF('[1]底稿-用途別'!Z159=0,"",ROUNDUP('[1]底稿-用途別'!Z159/1000,0))</f>
        <v/>
      </c>
      <c r="X158" s="6">
        <f>IF('[1]底稿-用途別'!AA159=0,"",ROUNDUP('[1]底稿-用途別'!AA159/1000,0))</f>
        <v>10</v>
      </c>
      <c r="Y158" s="6" t="str">
        <f>IF('[1]底稿-用途別'!AB159=0,"",ROUNDUP('[1]底稿-用途別'!AB159/1000,0))</f>
        <v/>
      </c>
      <c r="Z158" s="6">
        <f>IF('[1]底稿-用途別'!AC159=0,"",ROUNDUP('[1]底稿-用途別'!AC159/1000,0))</f>
        <v>80</v>
      </c>
      <c r="AA158" s="6">
        <f>IF('[1]底稿-用途別'!AD159=0,"",ROUNDUP('[1]底稿-用途別'!AD159/1000,0))</f>
        <v>10</v>
      </c>
      <c r="AB158" s="6">
        <f>IF('[1]底稿-用途別'!AE159=0,"",ROUNDUP('[1]底稿-用途別'!AE159/1000,0))</f>
        <v>3</v>
      </c>
      <c r="AC158" s="6">
        <f>IF('[1]底稿-用途別'!AF159=0,"",ROUNDUP('[1]底稿-用途別'!AF159/1000,0))</f>
        <v>102</v>
      </c>
      <c r="AD158" s="116">
        <f>IF('[1]底稿-用途別'!AG159=0,"",ROUNDUP('[1]底稿-用途別'!AG159/1000,0))</f>
        <v>89</v>
      </c>
      <c r="AE158" s="116">
        <f>IF('[1]底稿-用途別'!AH159=0,"",ROUNDUP('[1]底稿-用途別'!AH159/1000,0))</f>
        <v>11</v>
      </c>
      <c r="AF158" s="116">
        <f>IF('[1]底稿-用途別'!AI159=0,"",ROUNDUP('[1]底稿-用途別'!AI159/1000,0))</f>
        <v>180</v>
      </c>
      <c r="AG158" s="116" t="str">
        <f>IF('[1]底稿-用途別'!AJ159=0,"",ROUNDUP('[1]底稿-用途別'!AJ159/1000,0))</f>
        <v/>
      </c>
      <c r="AH158" s="117">
        <f>IF('[1]底稿-用途別'!AK159=0,0,ROUNDUP('[1]底稿-用途別'!AK159/1000,0))</f>
        <v>0</v>
      </c>
      <c r="AI158" s="6">
        <f>IF('[1]底稿-用途別'!AL159=0,0,ROUNDUP('[1]底稿-用途別'!AL159/1000,0))</f>
        <v>0</v>
      </c>
      <c r="AJ158" s="6">
        <f>IF('[1]底稿-用途別'!AM159=0,0,ROUNDUP('[1]底稿-用途別'!AM159/1000,0))</f>
        <v>0</v>
      </c>
      <c r="AK158" s="6">
        <f>IF('[1]底稿-用途別'!AN159=0,0,ROUNDUP('[1]底稿-用途別'!AN159/1000,0))</f>
        <v>0</v>
      </c>
      <c r="AL158" s="128">
        <f t="shared" si="24"/>
        <v>29944</v>
      </c>
      <c r="AM158" s="6">
        <f t="shared" si="25"/>
        <v>21</v>
      </c>
      <c r="AN158" s="6">
        <f t="shared" si="26"/>
        <v>0</v>
      </c>
      <c r="AO158" s="116">
        <f t="shared" si="27"/>
        <v>29965</v>
      </c>
      <c r="AP158" s="129"/>
      <c r="AQ158" s="130">
        <f>VLOOKUP(A158,'[1]113年度各學校賸餘數'!$A$2:$L$171,12,0)</f>
        <v>21097</v>
      </c>
      <c r="AR158" s="118">
        <f t="shared" si="28"/>
        <v>29944000</v>
      </c>
      <c r="AS158" s="118">
        <f t="shared" si="29"/>
        <v>0</v>
      </c>
      <c r="AT158" s="118">
        <f t="shared" si="30"/>
        <v>29944000</v>
      </c>
    </row>
    <row r="159" spans="1:46" ht="18.399999999999999" customHeight="1" x14ac:dyDescent="0.25">
      <c r="A159" s="132" t="s">
        <v>648</v>
      </c>
      <c r="B159" s="133" t="s">
        <v>649</v>
      </c>
      <c r="C159" s="6">
        <f>IF('[1]底稿-用途別'!F160=0,"",ROUNDUP('[1]底稿-用途別'!F160/1000,0))</f>
        <v>25023</v>
      </c>
      <c r="D159" s="6" t="str">
        <f>IF('[1]底稿-用途別'!G160=0,"",ROUNDUP('[1]底稿-用途別'!G160/1000,0))</f>
        <v/>
      </c>
      <c r="E159" s="127">
        <f t="shared" si="23"/>
        <v>25023</v>
      </c>
      <c r="F159" s="56" t="str">
        <f>IF('[1]底稿-用途別'!I160=0,"",ROUNDUP('[1]底稿-用途別'!I160/1000,0))</f>
        <v/>
      </c>
      <c r="G159" s="6">
        <f>IF('[1]底稿-用途別'!J160=0,"",ROUNDUP('[1]底稿-用途別'!J160/1000,0))</f>
        <v>12</v>
      </c>
      <c r="H159" s="6">
        <f>IF('[1]底稿-用途別'!K160=0,"",ROUNDUP('[1]底稿-用途別'!K160/1000,0))</f>
        <v>240</v>
      </c>
      <c r="I159" s="6">
        <f>IF('[1]底稿-用途別'!L160=0,"",ROUNDUP('[1]底稿-用途別'!L160/1000,0))</f>
        <v>51</v>
      </c>
      <c r="J159" s="6">
        <f>IF('[1]底稿-用途別'!M160=0,"",ROUNDUP('[1]底稿-用途別'!M160/1000,0))</f>
        <v>4</v>
      </c>
      <c r="K159" s="6">
        <f>IF('[1]底稿-用途別'!N160=0,"",ROUNDUP('[1]底稿-用途別'!N160/1000,0))</f>
        <v>8</v>
      </c>
      <c r="L159" s="6">
        <f>IF('[1]底稿-用途別'!O160=0,"",ROUNDUP('[1]底稿-用途別'!O160/1000,0))</f>
        <v>20</v>
      </c>
      <c r="M159" s="6">
        <f>IF('[1]底稿-用途別'!P160=0,"",ROUNDUP('[1]底稿-用途別'!P160/1000,0))</f>
        <v>21</v>
      </c>
      <c r="N159" s="6">
        <f>IF('[1]底稿-用途別'!Q160=0,"",ROUNDUP('[1]底稿-用途別'!Q160/1000,0))</f>
        <v>5</v>
      </c>
      <c r="O159" s="6" t="str">
        <f>IF('[1]底稿-用途別'!R160=0,"",ROUNDUP('[1]底稿-用途別'!R160/1000,0))</f>
        <v/>
      </c>
      <c r="P159" s="6">
        <f>IF('[1]底稿-用途別'!S160=0,"",ROUNDUP('[1]底稿-用途別'!S160/1000,0))</f>
        <v>2</v>
      </c>
      <c r="Q159" s="6" t="str">
        <f>IF('[1]底稿-用途別'!T160=0,"",ROUNDUP('[1]底稿-用途別'!T160/1000,0))</f>
        <v/>
      </c>
      <c r="R159" s="6">
        <f>IF('[1]底稿-用途別'!U160=0,"",ROUNDUP('[1]底稿-用途別'!U160/1000,0))</f>
        <v>165</v>
      </c>
      <c r="S159" s="6" t="str">
        <f>IF('[1]底稿-用途別'!V160=0,"",ROUNDUP('[1]底稿-用途別'!V160/1000,0))</f>
        <v/>
      </c>
      <c r="T159" s="6" t="str">
        <f>IF('[1]底稿-用途別'!W160=0,"",ROUNDUP('[1]底稿-用途別'!W160/1000,0))</f>
        <v/>
      </c>
      <c r="U159" s="6">
        <f>IF('[1]底稿-用途別'!X160=0,"",ROUNDUP('[1]底稿-用途別'!X160/1000,0))</f>
        <v>1</v>
      </c>
      <c r="V159" s="6" t="str">
        <f>IF('[1]底稿-用途別'!Y160=0,"",ROUNDUP('[1]底稿-用途別'!Y160/1000,0))</f>
        <v/>
      </c>
      <c r="W159" s="6" t="str">
        <f>IF('[1]底稿-用途別'!Z160=0,"",ROUNDUP('[1]底稿-用途別'!Z160/1000,0))</f>
        <v/>
      </c>
      <c r="X159" s="6">
        <f>IF('[1]底稿-用途別'!AA160=0,"",ROUNDUP('[1]底稿-用途別'!AA160/1000,0))</f>
        <v>20</v>
      </c>
      <c r="Y159" s="6" t="str">
        <f>IF('[1]底稿-用途別'!AB160=0,"",ROUNDUP('[1]底稿-用途別'!AB160/1000,0))</f>
        <v/>
      </c>
      <c r="Z159" s="6">
        <f>IF('[1]底稿-用途別'!AC160=0,"",ROUNDUP('[1]底稿-用途別'!AC160/1000,0))</f>
        <v>80</v>
      </c>
      <c r="AA159" s="6">
        <f>IF('[1]底稿-用途別'!AD160=0,"",ROUNDUP('[1]底稿-用途別'!AD160/1000,0))</f>
        <v>10</v>
      </c>
      <c r="AB159" s="6">
        <f>IF('[1]底稿-用途別'!AE160=0,"",ROUNDUP('[1]底稿-用途別'!AE160/1000,0))</f>
        <v>3</v>
      </c>
      <c r="AC159" s="6">
        <f>IF('[1]底稿-用途別'!AF160=0,"",ROUNDUP('[1]底稿-用途別'!AF160/1000,0))</f>
        <v>102</v>
      </c>
      <c r="AD159" s="116">
        <f>IF('[1]底稿-用途別'!AG160=0,"",ROUNDUP('[1]底稿-用途別'!AG160/1000,0))</f>
        <v>59</v>
      </c>
      <c r="AE159" s="116">
        <f>IF('[1]底稿-用途別'!AH160=0,"",ROUNDUP('[1]底稿-用途別'!AH160/1000,0))</f>
        <v>11</v>
      </c>
      <c r="AF159" s="116">
        <f>IF('[1]底稿-用途別'!AI160=0,"",ROUNDUP('[1]底稿-用途別'!AI160/1000,0))</f>
        <v>150</v>
      </c>
      <c r="AG159" s="116" t="str">
        <f>IF('[1]底稿-用途別'!AJ160=0,"",ROUNDUP('[1]底稿-用途別'!AJ160/1000,0))</f>
        <v/>
      </c>
      <c r="AH159" s="117">
        <f>IF('[1]底稿-用途別'!AK160=0,0,ROUNDUP('[1]底稿-用途別'!AK160/1000,0))</f>
        <v>0</v>
      </c>
      <c r="AI159" s="6">
        <f>IF('[1]底稿-用途別'!AL160=0,0,ROUNDUP('[1]底稿-用途別'!AL160/1000,0))</f>
        <v>0</v>
      </c>
      <c r="AJ159" s="6">
        <f>IF('[1]底稿-用途別'!AM160=0,0,ROUNDUP('[1]底稿-用途別'!AM160/1000,0))</f>
        <v>0</v>
      </c>
      <c r="AK159" s="6">
        <f>IF('[1]底稿-用途別'!AN160=0,0,ROUNDUP('[1]底稿-用途別'!AN160/1000,0))</f>
        <v>0</v>
      </c>
      <c r="AL159" s="128">
        <f t="shared" si="24"/>
        <v>25987</v>
      </c>
      <c r="AM159" s="6">
        <f t="shared" si="25"/>
        <v>655</v>
      </c>
      <c r="AN159" s="6">
        <f t="shared" si="26"/>
        <v>0</v>
      </c>
      <c r="AO159" s="116">
        <f t="shared" si="27"/>
        <v>26642</v>
      </c>
      <c r="AP159" s="129"/>
      <c r="AQ159" s="130">
        <f>VLOOKUP(A159,'[1]113年度各學校賸餘數'!$A$2:$L$171,12,0)</f>
        <v>655716</v>
      </c>
      <c r="AR159" s="118">
        <f t="shared" si="28"/>
        <v>25987000</v>
      </c>
      <c r="AS159" s="118">
        <f t="shared" si="29"/>
        <v>0</v>
      </c>
      <c r="AT159" s="118">
        <f t="shared" si="30"/>
        <v>25987000</v>
      </c>
    </row>
    <row r="160" spans="1:46" ht="18.399999999999999" customHeight="1" x14ac:dyDescent="0.25">
      <c r="A160" s="132" t="s">
        <v>650</v>
      </c>
      <c r="B160" s="132" t="s">
        <v>651</v>
      </c>
      <c r="C160" s="6">
        <f>IF('[1]底稿-用途別'!F161=0,"",ROUNDUP('[1]底稿-用途別'!F161/1000,0))</f>
        <v>27065</v>
      </c>
      <c r="D160" s="6" t="str">
        <f>IF('[1]底稿-用途別'!G161=0,"",ROUNDUP('[1]底稿-用途別'!G161/1000,0))</f>
        <v/>
      </c>
      <c r="E160" s="127">
        <f t="shared" si="23"/>
        <v>27065</v>
      </c>
      <c r="F160" s="56" t="str">
        <f>IF('[1]底稿-用途別'!I161=0,"",ROUNDUP('[1]底稿-用途別'!I161/1000,0))</f>
        <v/>
      </c>
      <c r="G160" s="6" t="str">
        <f>IF('[1]底稿-用途別'!J161=0,"",ROUNDUP('[1]底稿-用途別'!J161/1000,0))</f>
        <v/>
      </c>
      <c r="H160" s="6">
        <f>IF('[1]底稿-用途別'!K161=0,"",ROUNDUP('[1]底稿-用途別'!K161/1000,0))</f>
        <v>240</v>
      </c>
      <c r="I160" s="6">
        <f>IF('[1]底稿-用途別'!L161=0,"",ROUNDUP('[1]底稿-用途別'!L161/1000,0))</f>
        <v>51</v>
      </c>
      <c r="J160" s="6">
        <f>IF('[1]底稿-用途別'!M161=0,"",ROUNDUP('[1]底稿-用途別'!M161/1000,0))</f>
        <v>7</v>
      </c>
      <c r="K160" s="6">
        <f>IF('[1]底稿-用途別'!N161=0,"",ROUNDUP('[1]底稿-用途別'!N161/1000,0))</f>
        <v>13</v>
      </c>
      <c r="L160" s="6">
        <f>IF('[1]底稿-用途別'!O161=0,"",ROUNDUP('[1]底稿-用途別'!O161/1000,0))</f>
        <v>20</v>
      </c>
      <c r="M160" s="6">
        <f>IF('[1]底稿-用途別'!P161=0,"",ROUNDUP('[1]底稿-用途別'!P161/1000,0))</f>
        <v>21</v>
      </c>
      <c r="N160" s="6">
        <f>IF('[1]底稿-用途別'!Q161=0,"",ROUNDUP('[1]底稿-用途別'!Q161/1000,0))</f>
        <v>5</v>
      </c>
      <c r="O160" s="6" t="str">
        <f>IF('[1]底稿-用途別'!R161=0,"",ROUNDUP('[1]底稿-用途別'!R161/1000,0))</f>
        <v/>
      </c>
      <c r="P160" s="6">
        <f>IF('[1]底稿-用途別'!S161=0,"",ROUNDUP('[1]底稿-用途別'!S161/1000,0))</f>
        <v>3</v>
      </c>
      <c r="Q160" s="6" t="str">
        <f>IF('[1]底稿-用途別'!T161=0,"",ROUNDUP('[1]底稿-用途別'!T161/1000,0))</f>
        <v/>
      </c>
      <c r="R160" s="6">
        <f>IF('[1]底稿-用途別'!U161=0,"",ROUNDUP('[1]底稿-用途別'!U161/1000,0))</f>
        <v>165</v>
      </c>
      <c r="S160" s="6" t="str">
        <f>IF('[1]底稿-用途別'!V161=0,"",ROUNDUP('[1]底稿-用途別'!V161/1000,0))</f>
        <v/>
      </c>
      <c r="T160" s="6" t="str">
        <f>IF('[1]底稿-用途別'!W161=0,"",ROUNDUP('[1]底稿-用途別'!W161/1000,0))</f>
        <v/>
      </c>
      <c r="U160" s="6">
        <f>IF('[1]底稿-用途別'!X161=0,"",ROUNDUP('[1]底稿-用途別'!X161/1000,0))</f>
        <v>11</v>
      </c>
      <c r="V160" s="6" t="str">
        <f>IF('[1]底稿-用途別'!Y161=0,"",ROUNDUP('[1]底稿-用途別'!Y161/1000,0))</f>
        <v/>
      </c>
      <c r="W160" s="6" t="str">
        <f>IF('[1]底稿-用途別'!Z161=0,"",ROUNDUP('[1]底稿-用途別'!Z161/1000,0))</f>
        <v/>
      </c>
      <c r="X160" s="6">
        <f>IF('[1]底稿-用途別'!AA161=0,"",ROUNDUP('[1]底稿-用途別'!AA161/1000,0))</f>
        <v>10</v>
      </c>
      <c r="Y160" s="6" t="str">
        <f>IF('[1]底稿-用途別'!AB161=0,"",ROUNDUP('[1]底稿-用途別'!AB161/1000,0))</f>
        <v/>
      </c>
      <c r="Z160" s="6">
        <f>IF('[1]底稿-用途別'!AC161=0,"",ROUNDUP('[1]底稿-用途別'!AC161/1000,0))</f>
        <v>80</v>
      </c>
      <c r="AA160" s="6">
        <f>IF('[1]底稿-用途別'!AD161=0,"",ROUNDUP('[1]底稿-用途別'!AD161/1000,0))</f>
        <v>10</v>
      </c>
      <c r="AB160" s="6">
        <f>IF('[1]底稿-用途別'!AE161=0,"",ROUNDUP('[1]底稿-用途別'!AE161/1000,0))</f>
        <v>3</v>
      </c>
      <c r="AC160" s="6">
        <f>IF('[1]底稿-用途別'!AF161=0,"",ROUNDUP('[1]底稿-用途別'!AF161/1000,0))</f>
        <v>102</v>
      </c>
      <c r="AD160" s="116">
        <f>IF('[1]底稿-用途別'!AG161=0,"",ROUNDUP('[1]底稿-用途別'!AG161/1000,0))</f>
        <v>105</v>
      </c>
      <c r="AE160" s="116">
        <f>IF('[1]底稿-用途別'!AH161=0,"",ROUNDUP('[1]底稿-用途別'!AH161/1000,0))</f>
        <v>8</v>
      </c>
      <c r="AF160" s="116">
        <f>IF('[1]底稿-用途別'!AI161=0,"",ROUNDUP('[1]底稿-用途別'!AI161/1000,0))</f>
        <v>150</v>
      </c>
      <c r="AG160" s="116">
        <f>IF('[1]底稿-用途別'!AJ161=0,"",ROUNDUP('[1]底稿-用途別'!AJ161/1000,0))</f>
        <v>71</v>
      </c>
      <c r="AH160" s="117">
        <f>IF('[1]底稿-用途別'!AK161=0,0,ROUNDUP('[1]底稿-用途別'!AK161/1000,0))</f>
        <v>15</v>
      </c>
      <c r="AI160" s="6">
        <f>IF('[1]底稿-用途別'!AL161=0,0,ROUNDUP('[1]底稿-用途別'!AL161/1000,0))</f>
        <v>0</v>
      </c>
      <c r="AJ160" s="6">
        <f>IF('[1]底稿-用途別'!AM161=0,0,ROUNDUP('[1]底稿-用途別'!AM161/1000,0))</f>
        <v>0</v>
      </c>
      <c r="AK160" s="6">
        <f>IF('[1]底稿-用途別'!AN161=0,0,ROUNDUP('[1]底稿-用途別'!AN161/1000,0))</f>
        <v>0</v>
      </c>
      <c r="AL160" s="128">
        <f t="shared" si="24"/>
        <v>28155</v>
      </c>
      <c r="AM160" s="6">
        <f t="shared" si="25"/>
        <v>404</v>
      </c>
      <c r="AN160" s="6">
        <f t="shared" si="26"/>
        <v>0</v>
      </c>
      <c r="AO160" s="116">
        <f t="shared" si="27"/>
        <v>28559</v>
      </c>
      <c r="AP160" s="129"/>
      <c r="AQ160" s="130">
        <f>VLOOKUP(A160,'[1]113年度各學校賸餘數'!$A$2:$L$171,12,0)</f>
        <v>404376</v>
      </c>
      <c r="AR160" s="118">
        <f t="shared" si="28"/>
        <v>28155000</v>
      </c>
      <c r="AS160" s="118">
        <f t="shared" si="29"/>
        <v>15000</v>
      </c>
      <c r="AT160" s="118">
        <f t="shared" si="30"/>
        <v>28140000</v>
      </c>
    </row>
    <row r="161" spans="1:46" ht="18.399999999999999" customHeight="1" x14ac:dyDescent="0.25">
      <c r="A161" s="132" t="s">
        <v>346</v>
      </c>
      <c r="B161" s="132" t="s">
        <v>652</v>
      </c>
      <c r="C161" s="6">
        <f>IF('[1]底稿-用途別'!F162=0,"",ROUNDUP('[1]底稿-用途別'!F162/1000,0))</f>
        <v>25440</v>
      </c>
      <c r="D161" s="6" t="str">
        <f>IF('[1]底稿-用途別'!G162=0,"",ROUNDUP('[1]底稿-用途別'!G162/1000,0))</f>
        <v/>
      </c>
      <c r="E161" s="127">
        <f t="shared" si="23"/>
        <v>25440</v>
      </c>
      <c r="F161" s="56" t="str">
        <f>IF('[1]底稿-用途別'!I162=0,"",ROUNDUP('[1]底稿-用途別'!I162/1000,0))</f>
        <v/>
      </c>
      <c r="G161" s="6" t="str">
        <f>IF('[1]底稿-用途別'!J162=0,"",ROUNDUP('[1]底稿-用途別'!J162/1000,0))</f>
        <v/>
      </c>
      <c r="H161" s="6">
        <f>IF('[1]底稿-用途別'!K162=0,"",ROUNDUP('[1]底稿-用途別'!K162/1000,0))</f>
        <v>240</v>
      </c>
      <c r="I161" s="6">
        <f>IF('[1]底稿-用途別'!L162=0,"",ROUNDUP('[1]底稿-用途別'!L162/1000,0))</f>
        <v>51</v>
      </c>
      <c r="J161" s="6">
        <f>IF('[1]底稿-用途別'!M162=0,"",ROUNDUP('[1]底稿-用途別'!M162/1000,0))</f>
        <v>8</v>
      </c>
      <c r="K161" s="6">
        <f>IF('[1]底稿-用途別'!N162=0,"",ROUNDUP('[1]底稿-用途別'!N162/1000,0))</f>
        <v>16</v>
      </c>
      <c r="L161" s="6">
        <f>IF('[1]底稿-用途別'!O162=0,"",ROUNDUP('[1]底稿-用途別'!O162/1000,0))</f>
        <v>20</v>
      </c>
      <c r="M161" s="6">
        <f>IF('[1]底稿-用途別'!P162=0,"",ROUNDUP('[1]底稿-用途別'!P162/1000,0))</f>
        <v>21</v>
      </c>
      <c r="N161" s="6">
        <f>IF('[1]底稿-用途別'!Q162=0,"",ROUNDUP('[1]底稿-用途別'!Q162/1000,0))</f>
        <v>5</v>
      </c>
      <c r="O161" s="6" t="str">
        <f>IF('[1]底稿-用途別'!R162=0,"",ROUNDUP('[1]底稿-用途別'!R162/1000,0))</f>
        <v/>
      </c>
      <c r="P161" s="6">
        <f>IF('[1]底稿-用途別'!S162=0,"",ROUNDUP('[1]底稿-用途別'!S162/1000,0))</f>
        <v>3</v>
      </c>
      <c r="Q161" s="6" t="str">
        <f>IF('[1]底稿-用途別'!T162=0,"",ROUNDUP('[1]底稿-用途別'!T162/1000,0))</f>
        <v/>
      </c>
      <c r="R161" s="6">
        <f>IF('[1]底稿-用途別'!U162=0,"",ROUNDUP('[1]底稿-用途別'!U162/1000,0))</f>
        <v>165</v>
      </c>
      <c r="S161" s="6" t="str">
        <f>IF('[1]底稿-用途別'!V162=0,"",ROUNDUP('[1]底稿-用途別'!V162/1000,0))</f>
        <v/>
      </c>
      <c r="T161" s="6" t="str">
        <f>IF('[1]底稿-用途別'!W162=0,"",ROUNDUP('[1]底稿-用途別'!W162/1000,0))</f>
        <v/>
      </c>
      <c r="U161" s="6">
        <f>IF('[1]底稿-用途別'!X162=0,"",ROUNDUP('[1]底稿-用途別'!X162/1000,0))</f>
        <v>12</v>
      </c>
      <c r="V161" s="6" t="str">
        <f>IF('[1]底稿-用途別'!Y162=0,"",ROUNDUP('[1]底稿-用途別'!Y162/1000,0))</f>
        <v/>
      </c>
      <c r="W161" s="6" t="str">
        <f>IF('[1]底稿-用途別'!Z162=0,"",ROUNDUP('[1]底稿-用途別'!Z162/1000,0))</f>
        <v/>
      </c>
      <c r="X161" s="6">
        <f>IF('[1]底稿-用途別'!AA162=0,"",ROUNDUP('[1]底稿-用途別'!AA162/1000,0))</f>
        <v>10</v>
      </c>
      <c r="Y161" s="6" t="str">
        <f>IF('[1]底稿-用途別'!AB162=0,"",ROUNDUP('[1]底稿-用途別'!AB162/1000,0))</f>
        <v/>
      </c>
      <c r="Z161" s="6">
        <f>IF('[1]底稿-用途別'!AC162=0,"",ROUNDUP('[1]底稿-用途別'!AC162/1000,0))</f>
        <v>80</v>
      </c>
      <c r="AA161" s="6">
        <f>IF('[1]底稿-用途別'!AD162=0,"",ROUNDUP('[1]底稿-用途別'!AD162/1000,0))</f>
        <v>10</v>
      </c>
      <c r="AB161" s="6">
        <f>IF('[1]底稿-用途別'!AE162=0,"",ROUNDUP('[1]底稿-用途別'!AE162/1000,0))</f>
        <v>3</v>
      </c>
      <c r="AC161" s="6">
        <f>IF('[1]底稿-用途別'!AF162=0,"",ROUNDUP('[1]底稿-用途別'!AF162/1000,0))</f>
        <v>102</v>
      </c>
      <c r="AD161" s="116">
        <f>IF('[1]底稿-用途別'!AG162=0,"",ROUNDUP('[1]底稿-用途別'!AG162/1000,0))</f>
        <v>79</v>
      </c>
      <c r="AE161" s="116">
        <f>IF('[1]底稿-用途別'!AH162=0,"",ROUNDUP('[1]底稿-用途別'!AH162/1000,0))</f>
        <v>8</v>
      </c>
      <c r="AF161" s="116">
        <f>IF('[1]底稿-用途別'!AI162=0,"",ROUNDUP('[1]底稿-用途別'!AI162/1000,0))</f>
        <v>150</v>
      </c>
      <c r="AG161" s="116" t="str">
        <f>IF('[1]底稿-用途別'!AJ162=0,"",ROUNDUP('[1]底稿-用途別'!AJ162/1000,0))</f>
        <v/>
      </c>
      <c r="AH161" s="117">
        <f>IF('[1]底稿-用途別'!AK162=0,0,ROUNDUP('[1]底稿-用途別'!AK162/1000,0))</f>
        <v>0</v>
      </c>
      <c r="AI161" s="6">
        <f>IF('[1]底稿-用途別'!AL162=0,0,ROUNDUP('[1]底稿-用途別'!AL162/1000,0))</f>
        <v>0</v>
      </c>
      <c r="AJ161" s="6">
        <f>IF('[1]底稿-用途別'!AM162=0,0,ROUNDUP('[1]底稿-用途別'!AM162/1000,0))</f>
        <v>0</v>
      </c>
      <c r="AK161" s="6">
        <f>IF('[1]底稿-用途別'!AN162=0,0,ROUNDUP('[1]底稿-用途別'!AN162/1000,0))</f>
        <v>0</v>
      </c>
      <c r="AL161" s="128">
        <f t="shared" si="24"/>
        <v>26423</v>
      </c>
      <c r="AM161" s="6">
        <f t="shared" si="25"/>
        <v>300</v>
      </c>
      <c r="AN161" s="6">
        <f t="shared" si="26"/>
        <v>0</v>
      </c>
      <c r="AO161" s="116">
        <f t="shared" si="27"/>
        <v>26723</v>
      </c>
      <c r="AP161" s="129"/>
      <c r="AQ161" s="130">
        <f>VLOOKUP(A161,'[1]113年度各學校賸餘數'!$A$2:$L$171,12,0)</f>
        <v>300626</v>
      </c>
      <c r="AR161" s="118">
        <f t="shared" si="28"/>
        <v>26423000</v>
      </c>
      <c r="AS161" s="118">
        <f t="shared" si="29"/>
        <v>0</v>
      </c>
      <c r="AT161" s="118">
        <f t="shared" si="30"/>
        <v>26423000</v>
      </c>
    </row>
    <row r="162" spans="1:46" ht="18.399999999999999" customHeight="1" x14ac:dyDescent="0.25">
      <c r="A162" s="132" t="s">
        <v>653</v>
      </c>
      <c r="B162" s="132" t="s">
        <v>654</v>
      </c>
      <c r="C162" s="6">
        <f>IF('[1]底稿-用途別'!F163=0,"",ROUNDUP('[1]底稿-用途別'!F163/1000,0))</f>
        <v>23431</v>
      </c>
      <c r="D162" s="6" t="str">
        <f>IF('[1]底稿-用途別'!G163=0,"",ROUNDUP('[1]底稿-用途別'!G163/1000,0))</f>
        <v/>
      </c>
      <c r="E162" s="127">
        <f t="shared" si="23"/>
        <v>23431</v>
      </c>
      <c r="F162" s="56" t="str">
        <f>IF('[1]底稿-用途別'!I163=0,"",ROUNDUP('[1]底稿-用途別'!I163/1000,0))</f>
        <v/>
      </c>
      <c r="G162" s="6">
        <f>IF('[1]底稿-用途別'!J163=0,"",ROUNDUP('[1]底稿-用途別'!J163/1000,0))</f>
        <v>6</v>
      </c>
      <c r="H162" s="6">
        <f>IF('[1]底稿-用途別'!K163=0,"",ROUNDUP('[1]底稿-用途別'!K163/1000,0))</f>
        <v>240</v>
      </c>
      <c r="I162" s="6">
        <f>IF('[1]底稿-用途別'!L163=0,"",ROUNDUP('[1]底稿-用途別'!L163/1000,0))</f>
        <v>51</v>
      </c>
      <c r="J162" s="6">
        <f>IF('[1]底稿-用途別'!M163=0,"",ROUNDUP('[1]底稿-用途別'!M163/1000,0))</f>
        <v>4</v>
      </c>
      <c r="K162" s="6">
        <f>IF('[1]底稿-用途別'!N163=0,"",ROUNDUP('[1]底稿-用途別'!N163/1000,0))</f>
        <v>8</v>
      </c>
      <c r="L162" s="6">
        <f>IF('[1]底稿-用途別'!O163=0,"",ROUNDUP('[1]底稿-用途別'!O163/1000,0))</f>
        <v>20</v>
      </c>
      <c r="M162" s="6">
        <f>IF('[1]底稿-用途別'!P163=0,"",ROUNDUP('[1]底稿-用途別'!P163/1000,0))</f>
        <v>21</v>
      </c>
      <c r="N162" s="6">
        <f>IF('[1]底稿-用途別'!Q163=0,"",ROUNDUP('[1]底稿-用途別'!Q163/1000,0))</f>
        <v>5</v>
      </c>
      <c r="O162" s="6" t="str">
        <f>IF('[1]底稿-用途別'!R163=0,"",ROUNDUP('[1]底稿-用途別'!R163/1000,0))</f>
        <v/>
      </c>
      <c r="P162" s="6">
        <f>IF('[1]底稿-用途別'!S163=0,"",ROUNDUP('[1]底稿-用途別'!S163/1000,0))</f>
        <v>2</v>
      </c>
      <c r="Q162" s="6" t="str">
        <f>IF('[1]底稿-用途別'!T163=0,"",ROUNDUP('[1]底稿-用途別'!T163/1000,0))</f>
        <v/>
      </c>
      <c r="R162" s="6">
        <f>IF('[1]底稿-用途別'!U163=0,"",ROUNDUP('[1]底稿-用途別'!U163/1000,0))</f>
        <v>165</v>
      </c>
      <c r="S162" s="6" t="str">
        <f>IF('[1]底稿-用途別'!V163=0,"",ROUNDUP('[1]底稿-用途別'!V163/1000,0))</f>
        <v/>
      </c>
      <c r="T162" s="6" t="str">
        <f>IF('[1]底稿-用途別'!W163=0,"",ROUNDUP('[1]底稿-用途別'!W163/1000,0))</f>
        <v/>
      </c>
      <c r="U162" s="6">
        <f>IF('[1]底稿-用途別'!X163=0,"",ROUNDUP('[1]底稿-用途別'!X163/1000,0))</f>
        <v>6</v>
      </c>
      <c r="V162" s="6" t="str">
        <f>IF('[1]底稿-用途別'!Y163=0,"",ROUNDUP('[1]底稿-用途別'!Y163/1000,0))</f>
        <v/>
      </c>
      <c r="W162" s="6" t="str">
        <f>IF('[1]底稿-用途別'!Z163=0,"",ROUNDUP('[1]底稿-用途別'!Z163/1000,0))</f>
        <v/>
      </c>
      <c r="X162" s="6">
        <f>IF('[1]底稿-用途別'!AA163=0,"",ROUNDUP('[1]底稿-用途別'!AA163/1000,0))</f>
        <v>10</v>
      </c>
      <c r="Y162" s="6" t="str">
        <f>IF('[1]底稿-用途別'!AB163=0,"",ROUNDUP('[1]底稿-用途別'!AB163/1000,0))</f>
        <v/>
      </c>
      <c r="Z162" s="6">
        <f>IF('[1]底稿-用途別'!AC163=0,"",ROUNDUP('[1]底稿-用途別'!AC163/1000,0))</f>
        <v>80</v>
      </c>
      <c r="AA162" s="6">
        <f>IF('[1]底稿-用途別'!AD163=0,"",ROUNDUP('[1]底稿-用途別'!AD163/1000,0))</f>
        <v>10</v>
      </c>
      <c r="AB162" s="6">
        <f>IF('[1]底稿-用途別'!AE163=0,"",ROUNDUP('[1]底稿-用途別'!AE163/1000,0))</f>
        <v>3</v>
      </c>
      <c r="AC162" s="6">
        <f>IF('[1]底稿-用途別'!AF163=0,"",ROUNDUP('[1]底稿-用途別'!AF163/1000,0))</f>
        <v>102</v>
      </c>
      <c r="AD162" s="116">
        <f>IF('[1]底稿-用途別'!AG163=0,"",ROUNDUP('[1]底稿-用途別'!AG163/1000,0))</f>
        <v>59</v>
      </c>
      <c r="AE162" s="116">
        <f>IF('[1]底稿-用途別'!AH163=0,"",ROUNDUP('[1]底稿-用途別'!AH163/1000,0))</f>
        <v>7</v>
      </c>
      <c r="AF162" s="116">
        <f>IF('[1]底稿-用途別'!AI163=0,"",ROUNDUP('[1]底稿-用途別'!AI163/1000,0))</f>
        <v>150</v>
      </c>
      <c r="AG162" s="116" t="str">
        <f>IF('[1]底稿-用途別'!AJ163=0,"",ROUNDUP('[1]底稿-用途別'!AJ163/1000,0))</f>
        <v/>
      </c>
      <c r="AH162" s="117">
        <f>IF('[1]底稿-用途別'!AK163=0,0,ROUNDUP('[1]底稿-用途別'!AK163/1000,0))</f>
        <v>3</v>
      </c>
      <c r="AI162" s="6">
        <f>IF('[1]底稿-用途別'!AL163=0,0,ROUNDUP('[1]底稿-用途別'!AL163/1000,0))</f>
        <v>0</v>
      </c>
      <c r="AJ162" s="6">
        <f>IF('[1]底稿-用途別'!AM163=0,0,ROUNDUP('[1]底稿-用途別'!AM163/1000,0))</f>
        <v>0</v>
      </c>
      <c r="AK162" s="6">
        <f>IF('[1]底稿-用途別'!AN163=0,0,ROUNDUP('[1]底稿-用途別'!AN163/1000,0))</f>
        <v>0</v>
      </c>
      <c r="AL162" s="128">
        <f t="shared" si="24"/>
        <v>24383</v>
      </c>
      <c r="AM162" s="6">
        <f t="shared" si="25"/>
        <v>11</v>
      </c>
      <c r="AN162" s="6">
        <f>AP162/1000</f>
        <v>0</v>
      </c>
      <c r="AO162" s="116">
        <f t="shared" si="27"/>
        <v>24394</v>
      </c>
      <c r="AP162" s="129"/>
      <c r="AQ162" s="130">
        <f>VLOOKUP(A162,'[1]113年度各學校賸餘數'!$A$2:$L$171,12,0)</f>
        <v>11050</v>
      </c>
      <c r="AR162" s="118">
        <f t="shared" si="28"/>
        <v>24383000</v>
      </c>
      <c r="AS162" s="118">
        <f t="shared" si="29"/>
        <v>3000</v>
      </c>
      <c r="AT162" s="118">
        <f t="shared" si="30"/>
        <v>24380000</v>
      </c>
    </row>
    <row r="163" spans="1:46" ht="18.399999999999999" customHeight="1" x14ac:dyDescent="0.25">
      <c r="A163" s="132" t="s">
        <v>655</v>
      </c>
      <c r="B163" s="132" t="s">
        <v>656</v>
      </c>
      <c r="C163" s="6">
        <f>IF('[1]底稿-用途別'!F164=0,"",ROUNDUP('[1]底稿-用途別'!F164/1000,0))</f>
        <v>23049</v>
      </c>
      <c r="D163" s="6" t="str">
        <f>IF('[1]底稿-用途別'!G164=0,"",ROUNDUP('[1]底稿-用途別'!G164/1000,0))</f>
        <v/>
      </c>
      <c r="E163" s="127">
        <f t="shared" si="23"/>
        <v>23049</v>
      </c>
      <c r="F163" s="56" t="str">
        <f>IF('[1]底稿-用途別'!I164=0,"",ROUNDUP('[1]底稿-用途別'!I164/1000,0))</f>
        <v/>
      </c>
      <c r="G163" s="6">
        <f>IF('[1]底稿-用途別'!J164=0,"",ROUNDUP('[1]底稿-用途別'!J164/1000,0))</f>
        <v>6</v>
      </c>
      <c r="H163" s="6">
        <f>IF('[1]底稿-用途別'!K164=0,"",ROUNDUP('[1]底稿-用途別'!K164/1000,0))</f>
        <v>240</v>
      </c>
      <c r="I163" s="6">
        <f>IF('[1]底稿-用途別'!L164=0,"",ROUNDUP('[1]底稿-用途別'!L164/1000,0))</f>
        <v>58</v>
      </c>
      <c r="J163" s="6">
        <f>IF('[1]底稿-用途別'!M164=0,"",ROUNDUP('[1]底稿-用途別'!M164/1000,0))</f>
        <v>8</v>
      </c>
      <c r="K163" s="6">
        <f>IF('[1]底稿-用途別'!N164=0,"",ROUNDUP('[1]底稿-用途別'!N164/1000,0))</f>
        <v>16</v>
      </c>
      <c r="L163" s="6">
        <f>IF('[1]底稿-用途別'!O164=0,"",ROUNDUP('[1]底稿-用途別'!O164/1000,0))</f>
        <v>21</v>
      </c>
      <c r="M163" s="6">
        <f>IF('[1]底稿-用途別'!P164=0,"",ROUNDUP('[1]底稿-用途別'!P164/1000,0))</f>
        <v>22</v>
      </c>
      <c r="N163" s="6">
        <f>IF('[1]底稿-用途別'!Q164=0,"",ROUNDUP('[1]底稿-用途別'!Q164/1000,0))</f>
        <v>5</v>
      </c>
      <c r="O163" s="6" t="str">
        <f>IF('[1]底稿-用途別'!R164=0,"",ROUNDUP('[1]底稿-用途別'!R164/1000,0))</f>
        <v/>
      </c>
      <c r="P163" s="6">
        <f>IF('[1]底稿-用途別'!S164=0,"",ROUNDUP('[1]底稿-用途別'!S164/1000,0))</f>
        <v>3</v>
      </c>
      <c r="Q163" s="6" t="str">
        <f>IF('[1]底稿-用途別'!T164=0,"",ROUNDUP('[1]底稿-用途別'!T164/1000,0))</f>
        <v/>
      </c>
      <c r="R163" s="6">
        <f>IF('[1]底稿-用途別'!U164=0,"",ROUNDUP('[1]底稿-用途別'!U164/1000,0))</f>
        <v>165</v>
      </c>
      <c r="S163" s="6" t="str">
        <f>IF('[1]底稿-用途別'!V164=0,"",ROUNDUP('[1]底稿-用途別'!V164/1000,0))</f>
        <v/>
      </c>
      <c r="T163" s="6" t="str">
        <f>IF('[1]底稿-用途別'!W164=0,"",ROUNDUP('[1]底稿-用途別'!W164/1000,0))</f>
        <v/>
      </c>
      <c r="U163" s="6">
        <f>IF('[1]底稿-用途別'!X164=0,"",ROUNDUP('[1]底稿-用途別'!X164/1000,0))</f>
        <v>16</v>
      </c>
      <c r="V163" s="6" t="str">
        <f>IF('[1]底稿-用途別'!Y164=0,"",ROUNDUP('[1]底稿-用途別'!Y164/1000,0))</f>
        <v/>
      </c>
      <c r="W163" s="6" t="str">
        <f>IF('[1]底稿-用途別'!Z164=0,"",ROUNDUP('[1]底稿-用途別'!Z164/1000,0))</f>
        <v/>
      </c>
      <c r="X163" s="6">
        <f>IF('[1]底稿-用途別'!AA164=0,"",ROUNDUP('[1]底稿-用途別'!AA164/1000,0))</f>
        <v>10</v>
      </c>
      <c r="Y163" s="6" t="str">
        <f>IF('[1]底稿-用途別'!AB164=0,"",ROUNDUP('[1]底稿-用途別'!AB164/1000,0))</f>
        <v/>
      </c>
      <c r="Z163" s="6">
        <f>IF('[1]底稿-用途別'!AC164=0,"",ROUNDUP('[1]底稿-用途別'!AC164/1000,0))</f>
        <v>80</v>
      </c>
      <c r="AA163" s="6">
        <f>IF('[1]底稿-用途別'!AD164=0,"",ROUNDUP('[1]底稿-用途別'!AD164/1000,0))</f>
        <v>10</v>
      </c>
      <c r="AB163" s="6">
        <f>IF('[1]底稿-用途別'!AE164=0,"",ROUNDUP('[1]底稿-用途別'!AE164/1000,0))</f>
        <v>3</v>
      </c>
      <c r="AC163" s="6">
        <f>IF('[1]底稿-用途別'!AF164=0,"",ROUNDUP('[1]底稿-用途別'!AF164/1000,0))</f>
        <v>102</v>
      </c>
      <c r="AD163" s="116">
        <f>IF('[1]底稿-用途別'!AG164=0,"",ROUNDUP('[1]底稿-用途別'!AG164/1000,0))</f>
        <v>79</v>
      </c>
      <c r="AE163" s="116">
        <f>IF('[1]底稿-用途別'!AH164=0,"",ROUNDUP('[1]底稿-用途別'!AH164/1000,0))</f>
        <v>7</v>
      </c>
      <c r="AF163" s="116">
        <f>IF('[1]底稿-用途別'!AI164=0,"",ROUNDUP('[1]底稿-用途別'!AI164/1000,0))</f>
        <v>180</v>
      </c>
      <c r="AG163" s="116" t="str">
        <f>IF('[1]底稿-用途別'!AJ164=0,"",ROUNDUP('[1]底稿-用途別'!AJ164/1000,0))</f>
        <v/>
      </c>
      <c r="AH163" s="117">
        <f>IF('[1]底稿-用途別'!AK164=0,0,ROUNDUP('[1]底稿-用途別'!AK164/1000,0))</f>
        <v>0</v>
      </c>
      <c r="AI163" s="6">
        <f>IF('[1]底稿-用途別'!AL164=0,0,ROUNDUP('[1]底稿-用途別'!AL164/1000,0))</f>
        <v>0</v>
      </c>
      <c r="AJ163" s="6">
        <f>IF('[1]底稿-用途別'!AM164=0,0,ROUNDUP('[1]底稿-用途別'!AM164/1000,0))</f>
        <v>0</v>
      </c>
      <c r="AK163" s="6">
        <f>IF('[1]底稿-用途別'!AN164=0,0,ROUNDUP('[1]底稿-用途別'!AN164/1000,0))</f>
        <v>0</v>
      </c>
      <c r="AL163" s="128">
        <f t="shared" si="24"/>
        <v>24080</v>
      </c>
      <c r="AM163" s="6">
        <f t="shared" si="25"/>
        <v>1369</v>
      </c>
      <c r="AN163" s="6">
        <f t="shared" si="26"/>
        <v>0</v>
      </c>
      <c r="AO163" s="116">
        <f t="shared" si="27"/>
        <v>25449</v>
      </c>
      <c r="AP163" s="129"/>
      <c r="AQ163" s="130">
        <f>VLOOKUP(A163,'[1]113年度各學校賸餘數'!$A$2:$L$171,12,0)</f>
        <v>1369561</v>
      </c>
      <c r="AR163" s="118">
        <f t="shared" si="28"/>
        <v>24080000</v>
      </c>
      <c r="AS163" s="118">
        <f t="shared" si="29"/>
        <v>0</v>
      </c>
      <c r="AT163" s="118">
        <f t="shared" si="30"/>
        <v>24080000</v>
      </c>
    </row>
    <row r="164" spans="1:46" ht="18.399999999999999" customHeight="1" x14ac:dyDescent="0.25">
      <c r="A164" s="132" t="s">
        <v>352</v>
      </c>
      <c r="B164" s="132" t="s">
        <v>353</v>
      </c>
      <c r="C164" s="6">
        <f>IF('[1]底稿-用途別'!F165=0,"",ROUNDUP('[1]底稿-用途別'!F165/1000,0))</f>
        <v>21306</v>
      </c>
      <c r="D164" s="6" t="str">
        <f>IF('[1]底稿-用途別'!G165=0,"",ROUNDUP('[1]底稿-用途別'!G165/1000,0))</f>
        <v/>
      </c>
      <c r="E164" s="127">
        <f t="shared" si="23"/>
        <v>21306</v>
      </c>
      <c r="F164" s="56" t="str">
        <f>IF('[1]底稿-用途別'!I165=0,"",ROUNDUP('[1]底稿-用途別'!I165/1000,0))</f>
        <v/>
      </c>
      <c r="G164" s="6" t="str">
        <f>IF('[1]底稿-用途別'!J165=0,"",ROUNDUP('[1]底稿-用途別'!J165/1000,0))</f>
        <v/>
      </c>
      <c r="H164" s="6">
        <f>IF('[1]底稿-用途別'!K165=0,"",ROUNDUP('[1]底稿-用途別'!K165/1000,0))</f>
        <v>240</v>
      </c>
      <c r="I164" s="6">
        <f>IF('[1]底稿-用途別'!L165=0,"",ROUNDUP('[1]底稿-用途別'!L165/1000,0))</f>
        <v>51</v>
      </c>
      <c r="J164" s="6">
        <f>IF('[1]底稿-用途別'!M165=0,"",ROUNDUP('[1]底稿-用途別'!M165/1000,0))</f>
        <v>3</v>
      </c>
      <c r="K164" s="6">
        <f>IF('[1]底稿-用途別'!N165=0,"",ROUNDUP('[1]底稿-用途別'!N165/1000,0))</f>
        <v>6</v>
      </c>
      <c r="L164" s="6">
        <f>IF('[1]底稿-用途別'!O165=0,"",ROUNDUP('[1]底稿-用途別'!O165/1000,0))</f>
        <v>20</v>
      </c>
      <c r="M164" s="6">
        <f>IF('[1]底稿-用途別'!P165=0,"",ROUNDUP('[1]底稿-用途別'!P165/1000,0))</f>
        <v>21</v>
      </c>
      <c r="N164" s="6">
        <f>IF('[1]底稿-用途別'!Q165=0,"",ROUNDUP('[1]底稿-用途別'!Q165/1000,0))</f>
        <v>5</v>
      </c>
      <c r="O164" s="6" t="str">
        <f>IF('[1]底稿-用途別'!R165=0,"",ROUNDUP('[1]底稿-用途別'!R165/1000,0))</f>
        <v/>
      </c>
      <c r="P164" s="6">
        <f>IF('[1]底稿-用途別'!S165=0,"",ROUNDUP('[1]底稿-用途別'!S165/1000,0))</f>
        <v>2</v>
      </c>
      <c r="Q164" s="6" t="str">
        <f>IF('[1]底稿-用途別'!T165=0,"",ROUNDUP('[1]底稿-用途別'!T165/1000,0))</f>
        <v/>
      </c>
      <c r="R164" s="6">
        <f>IF('[1]底稿-用途別'!U165=0,"",ROUNDUP('[1]底稿-用途別'!U165/1000,0))</f>
        <v>165</v>
      </c>
      <c r="S164" s="6" t="str">
        <f>IF('[1]底稿-用途別'!V165=0,"",ROUNDUP('[1]底稿-用途別'!V165/1000,0))</f>
        <v/>
      </c>
      <c r="T164" s="6" t="str">
        <f>IF('[1]底稿-用途別'!W165=0,"",ROUNDUP('[1]底稿-用途別'!W165/1000,0))</f>
        <v/>
      </c>
      <c r="U164" s="6">
        <f>IF('[1]底稿-用途別'!X165=0,"",ROUNDUP('[1]底稿-用途別'!X165/1000,0))</f>
        <v>1</v>
      </c>
      <c r="V164" s="6" t="str">
        <f>IF('[1]底稿-用途別'!Y165=0,"",ROUNDUP('[1]底稿-用途別'!Y165/1000,0))</f>
        <v/>
      </c>
      <c r="W164" s="6" t="str">
        <f>IF('[1]底稿-用途別'!Z165=0,"",ROUNDUP('[1]底稿-用途別'!Z165/1000,0))</f>
        <v/>
      </c>
      <c r="X164" s="6">
        <f>IF('[1]底稿-用途別'!AA165=0,"",ROUNDUP('[1]底稿-用途別'!AA165/1000,0))</f>
        <v>10</v>
      </c>
      <c r="Y164" s="6" t="str">
        <f>IF('[1]底稿-用途別'!AB165=0,"",ROUNDUP('[1]底稿-用途別'!AB165/1000,0))</f>
        <v/>
      </c>
      <c r="Z164" s="6">
        <f>IF('[1]底稿-用途別'!AC165=0,"",ROUNDUP('[1]底稿-用途別'!AC165/1000,0))</f>
        <v>80</v>
      </c>
      <c r="AA164" s="6">
        <f>IF('[1]底稿-用途別'!AD165=0,"",ROUNDUP('[1]底稿-用途別'!AD165/1000,0))</f>
        <v>10</v>
      </c>
      <c r="AB164" s="6">
        <f>IF('[1]底稿-用途別'!AE165=0,"",ROUNDUP('[1]底稿-用途別'!AE165/1000,0))</f>
        <v>3</v>
      </c>
      <c r="AC164" s="6">
        <f>IF('[1]底稿-用途別'!AF165=0,"",ROUNDUP('[1]底稿-用途別'!AF165/1000,0))</f>
        <v>102</v>
      </c>
      <c r="AD164" s="116">
        <f>IF('[1]底稿-用途別'!AG165=0,"",ROUNDUP('[1]底稿-用途別'!AG165/1000,0))</f>
        <v>59</v>
      </c>
      <c r="AE164" s="116">
        <f>IF('[1]底稿-用途別'!AH165=0,"",ROUNDUP('[1]底稿-用途別'!AH165/1000,0))</f>
        <v>7</v>
      </c>
      <c r="AF164" s="116">
        <f>IF('[1]底稿-用途別'!AI165=0,"",ROUNDUP('[1]底稿-用途別'!AI165/1000,0))</f>
        <v>150</v>
      </c>
      <c r="AG164" s="116">
        <f>IF('[1]底稿-用途別'!AJ165=0,"",ROUNDUP('[1]底稿-用途別'!AJ165/1000,0))</f>
        <v>79</v>
      </c>
      <c r="AH164" s="117">
        <f>IF('[1]底稿-用途別'!AK165=0,0,ROUNDUP('[1]底稿-用途別'!AK165/1000,0))</f>
        <v>0</v>
      </c>
      <c r="AI164" s="6">
        <f>IF('[1]底稿-用途別'!AL165=0,0,ROUNDUP('[1]底稿-用途別'!AL165/1000,0))</f>
        <v>0</v>
      </c>
      <c r="AJ164" s="6">
        <f>IF('[1]底稿-用途別'!AM165=0,0,ROUNDUP('[1]底稿-用途別'!AM165/1000,0))</f>
        <v>0</v>
      </c>
      <c r="AK164" s="6">
        <f>IF('[1]底稿-用途別'!AN165=0,0,ROUNDUP('[1]底稿-用途別'!AN165/1000,0))</f>
        <v>0</v>
      </c>
      <c r="AL164" s="128">
        <f t="shared" si="24"/>
        <v>22320</v>
      </c>
      <c r="AM164" s="6">
        <f t="shared" si="25"/>
        <v>249</v>
      </c>
      <c r="AN164" s="6">
        <f t="shared" si="26"/>
        <v>0</v>
      </c>
      <c r="AO164" s="116">
        <f t="shared" si="27"/>
        <v>22569</v>
      </c>
      <c r="AP164" s="129"/>
      <c r="AQ164" s="130">
        <f>VLOOKUP(A164,'[1]113年度各學校賸餘數'!$A$2:$L$171,12,0)</f>
        <v>249955</v>
      </c>
      <c r="AR164" s="118">
        <f t="shared" si="28"/>
        <v>22320000</v>
      </c>
      <c r="AS164" s="118">
        <f t="shared" si="29"/>
        <v>0</v>
      </c>
      <c r="AT164" s="118">
        <f t="shared" si="30"/>
        <v>22320000</v>
      </c>
    </row>
    <row r="165" spans="1:46" ht="18.399999999999999" customHeight="1" x14ac:dyDescent="0.25">
      <c r="A165" s="132" t="s">
        <v>354</v>
      </c>
      <c r="B165" s="132" t="s">
        <v>657</v>
      </c>
      <c r="C165" s="6">
        <f>IF('[1]底稿-用途別'!F166=0,"",ROUNDUP('[1]底稿-用途別'!F166/1000,0))</f>
        <v>23782</v>
      </c>
      <c r="D165" s="6" t="str">
        <f>IF('[1]底稿-用途別'!G166=0,"",ROUNDUP('[1]底稿-用途別'!G166/1000,0))</f>
        <v/>
      </c>
      <c r="E165" s="127">
        <f t="shared" si="23"/>
        <v>23782</v>
      </c>
      <c r="F165" s="56" t="str">
        <f>IF('[1]底稿-用途別'!I166=0,"",ROUNDUP('[1]底稿-用途別'!I166/1000,0))</f>
        <v/>
      </c>
      <c r="G165" s="6">
        <f>IF('[1]底稿-用途別'!J166=0,"",ROUNDUP('[1]底稿-用途別'!J166/1000,0))</f>
        <v>6</v>
      </c>
      <c r="H165" s="6">
        <f>IF('[1]底稿-用途別'!K166=0,"",ROUNDUP('[1]底稿-用途別'!K166/1000,0))</f>
        <v>240</v>
      </c>
      <c r="I165" s="6">
        <f>IF('[1]底稿-用途別'!L166=0,"",ROUNDUP('[1]底稿-用途別'!L166/1000,0))</f>
        <v>51</v>
      </c>
      <c r="J165" s="6">
        <f>IF('[1]底稿-用途別'!M166=0,"",ROUNDUP('[1]底稿-用途別'!M166/1000,0))</f>
        <v>5</v>
      </c>
      <c r="K165" s="6">
        <f>IF('[1]底稿-用途別'!N166=0,"",ROUNDUP('[1]底稿-用途別'!N166/1000,0))</f>
        <v>9</v>
      </c>
      <c r="L165" s="6">
        <f>IF('[1]底稿-用途別'!O166=0,"",ROUNDUP('[1]底稿-用途別'!O166/1000,0))</f>
        <v>20</v>
      </c>
      <c r="M165" s="6">
        <f>IF('[1]底稿-用途別'!P166=0,"",ROUNDUP('[1]底稿-用途別'!P166/1000,0))</f>
        <v>21</v>
      </c>
      <c r="N165" s="6">
        <f>IF('[1]底稿-用途別'!Q166=0,"",ROUNDUP('[1]底稿-用途別'!Q166/1000,0))</f>
        <v>5</v>
      </c>
      <c r="O165" s="6" t="str">
        <f>IF('[1]底稿-用途別'!R166=0,"",ROUNDUP('[1]底稿-用途別'!R166/1000,0))</f>
        <v/>
      </c>
      <c r="P165" s="6">
        <f>IF('[1]底稿-用途別'!S166=0,"",ROUNDUP('[1]底稿-用途別'!S166/1000,0))</f>
        <v>2</v>
      </c>
      <c r="Q165" s="6" t="str">
        <f>IF('[1]底稿-用途別'!T166=0,"",ROUNDUP('[1]底稿-用途別'!T166/1000,0))</f>
        <v/>
      </c>
      <c r="R165" s="6">
        <f>IF('[1]底稿-用途別'!U166=0,"",ROUNDUP('[1]底稿-用途別'!U166/1000,0))</f>
        <v>165</v>
      </c>
      <c r="S165" s="6" t="str">
        <f>IF('[1]底稿-用途別'!V166=0,"",ROUNDUP('[1]底稿-用途別'!V166/1000,0))</f>
        <v/>
      </c>
      <c r="T165" s="6" t="str">
        <f>IF('[1]底稿-用途別'!W166=0,"",ROUNDUP('[1]底稿-用途別'!W166/1000,0))</f>
        <v/>
      </c>
      <c r="U165" s="6">
        <f>IF('[1]底稿-用途別'!X166=0,"",ROUNDUP('[1]底稿-用途別'!X166/1000,0))</f>
        <v>2</v>
      </c>
      <c r="V165" s="6" t="str">
        <f>IF('[1]底稿-用途別'!Y166=0,"",ROUNDUP('[1]底稿-用途別'!Y166/1000,0))</f>
        <v/>
      </c>
      <c r="W165" s="6" t="str">
        <f>IF('[1]底稿-用途別'!Z166=0,"",ROUNDUP('[1]底稿-用途別'!Z166/1000,0))</f>
        <v/>
      </c>
      <c r="X165" s="6">
        <f>IF('[1]底稿-用途別'!AA166=0,"",ROUNDUP('[1]底稿-用途別'!AA166/1000,0))</f>
        <v>10</v>
      </c>
      <c r="Y165" s="6" t="str">
        <f>IF('[1]底稿-用途別'!AB166=0,"",ROUNDUP('[1]底稿-用途別'!AB166/1000,0))</f>
        <v/>
      </c>
      <c r="Z165" s="6">
        <f>IF('[1]底稿-用途別'!AC166=0,"",ROUNDUP('[1]底稿-用途別'!AC166/1000,0))</f>
        <v>80</v>
      </c>
      <c r="AA165" s="6">
        <f>IF('[1]底稿-用途別'!AD166=0,"",ROUNDUP('[1]底稿-用途別'!AD166/1000,0))</f>
        <v>10</v>
      </c>
      <c r="AB165" s="6">
        <f>IF('[1]底稿-用途別'!AE166=0,"",ROUNDUP('[1]底稿-用途別'!AE166/1000,0))</f>
        <v>3</v>
      </c>
      <c r="AC165" s="6">
        <f>IF('[1]底稿-用途別'!AF166=0,"",ROUNDUP('[1]底稿-用途別'!AF166/1000,0))</f>
        <v>102</v>
      </c>
      <c r="AD165" s="116">
        <f>IF('[1]底稿-用途別'!AG166=0,"",ROUNDUP('[1]底稿-用途別'!AG166/1000,0))</f>
        <v>59</v>
      </c>
      <c r="AE165" s="116">
        <f>IF('[1]底稿-用途別'!AH166=0,"",ROUNDUP('[1]底稿-用途別'!AH166/1000,0))</f>
        <v>7</v>
      </c>
      <c r="AF165" s="116">
        <f>IF('[1]底稿-用途別'!AI166=0,"",ROUNDUP('[1]底稿-用途別'!AI166/1000,0))</f>
        <v>150</v>
      </c>
      <c r="AG165" s="116">
        <f>IF('[1]底稿-用途別'!AJ166=0,"",ROUNDUP('[1]底稿-用途別'!AJ166/1000,0))</f>
        <v>48</v>
      </c>
      <c r="AH165" s="117">
        <f>IF('[1]底稿-用途別'!AK166=0,0,ROUNDUP('[1]底稿-用途別'!AK166/1000,0))</f>
        <v>0</v>
      </c>
      <c r="AI165" s="6">
        <f>IF('[1]底稿-用途別'!AL166=0,0,ROUNDUP('[1]底稿-用途別'!AL166/1000,0))</f>
        <v>0</v>
      </c>
      <c r="AJ165" s="6">
        <f>IF('[1]底稿-用途別'!AM166=0,0,ROUNDUP('[1]底稿-用途別'!AM166/1000,0))</f>
        <v>0</v>
      </c>
      <c r="AK165" s="6">
        <f>IF('[1]底稿-用途別'!AN166=0,0,ROUNDUP('[1]底稿-用途別'!AN166/1000,0))</f>
        <v>0</v>
      </c>
      <c r="AL165" s="128">
        <f t="shared" si="24"/>
        <v>24777</v>
      </c>
      <c r="AM165" s="6">
        <f t="shared" si="25"/>
        <v>721</v>
      </c>
      <c r="AN165" s="6">
        <f t="shared" si="26"/>
        <v>0</v>
      </c>
      <c r="AO165" s="116">
        <f t="shared" si="27"/>
        <v>25498</v>
      </c>
      <c r="AP165" s="129"/>
      <c r="AQ165" s="130">
        <f>VLOOKUP(A165,'[1]113年度各學校賸餘數'!$A$2:$L$171,12,0)</f>
        <v>721133</v>
      </c>
      <c r="AR165" s="118">
        <f t="shared" si="28"/>
        <v>24777000</v>
      </c>
      <c r="AS165" s="118">
        <f t="shared" si="29"/>
        <v>0</v>
      </c>
      <c r="AT165" s="118">
        <f t="shared" si="30"/>
        <v>24777000</v>
      </c>
    </row>
    <row r="166" spans="1:46" ht="18.399999999999999" customHeight="1" x14ac:dyDescent="0.25">
      <c r="A166" s="134" t="s">
        <v>356</v>
      </c>
      <c r="B166" s="134" t="s">
        <v>357</v>
      </c>
      <c r="C166" s="6">
        <f>IF('[1]底稿-用途別'!F167=0,"",ROUNDUP('[1]底稿-用途別'!F167/1000,0))</f>
        <v>21431</v>
      </c>
      <c r="D166" s="6" t="str">
        <f>IF('[1]底稿-用途別'!G167=0,"",ROUNDUP('[1]底稿-用途別'!G167/1000,0))</f>
        <v/>
      </c>
      <c r="E166" s="127">
        <f t="shared" si="23"/>
        <v>21431</v>
      </c>
      <c r="F166" s="56" t="str">
        <f>IF('[1]底稿-用途別'!I167=0,"",ROUNDUP('[1]底稿-用途別'!I167/1000,0))</f>
        <v/>
      </c>
      <c r="G166" s="6">
        <f>IF('[1]底稿-用途別'!J167=0,"",ROUNDUP('[1]底稿-用途別'!J167/1000,0))</f>
        <v>6</v>
      </c>
      <c r="H166" s="6">
        <f>IF('[1]底稿-用途別'!K167=0,"",ROUNDUP('[1]底稿-用途別'!K167/1000,0))</f>
        <v>240</v>
      </c>
      <c r="I166" s="6">
        <f>IF('[1]底稿-用途別'!L167=0,"",ROUNDUP('[1]底稿-用途別'!L167/1000,0))</f>
        <v>51</v>
      </c>
      <c r="J166" s="6">
        <f>IF('[1]底稿-用途別'!M167=0,"",ROUNDUP('[1]底稿-用途別'!M167/1000,0))</f>
        <v>6</v>
      </c>
      <c r="K166" s="6">
        <f>IF('[1]底稿-用途別'!N167=0,"",ROUNDUP('[1]底稿-用途別'!N167/1000,0))</f>
        <v>12</v>
      </c>
      <c r="L166" s="6">
        <f>IF('[1]底稿-用途別'!O167=0,"",ROUNDUP('[1]底稿-用途別'!O167/1000,0))</f>
        <v>20</v>
      </c>
      <c r="M166" s="6">
        <f>IF('[1]底稿-用途別'!P167=0,"",ROUNDUP('[1]底稿-用途別'!P167/1000,0))</f>
        <v>21</v>
      </c>
      <c r="N166" s="6">
        <f>IF('[1]底稿-用途別'!Q167=0,"",ROUNDUP('[1]底稿-用途別'!Q167/1000,0))</f>
        <v>5</v>
      </c>
      <c r="O166" s="6" t="str">
        <f>IF('[1]底稿-用途別'!R167=0,"",ROUNDUP('[1]底稿-用途別'!R167/1000,0))</f>
        <v/>
      </c>
      <c r="P166" s="6">
        <f>IF('[1]底稿-用途別'!S167=0,"",ROUNDUP('[1]底稿-用途別'!S167/1000,0))</f>
        <v>2</v>
      </c>
      <c r="Q166" s="6" t="str">
        <f>IF('[1]底稿-用途別'!T167=0,"",ROUNDUP('[1]底稿-用途別'!T167/1000,0))</f>
        <v/>
      </c>
      <c r="R166" s="6">
        <f>IF('[1]底稿-用途別'!U167=0,"",ROUNDUP('[1]底稿-用途別'!U167/1000,0))</f>
        <v>165</v>
      </c>
      <c r="S166" s="6" t="str">
        <f>IF('[1]底稿-用途別'!V167=0,"",ROUNDUP('[1]底稿-用途別'!V167/1000,0))</f>
        <v/>
      </c>
      <c r="T166" s="6" t="str">
        <f>IF('[1]底稿-用途別'!W167=0,"",ROUNDUP('[1]底稿-用途別'!W167/1000,0))</f>
        <v/>
      </c>
      <c r="U166" s="6">
        <f>IF('[1]底稿-用途別'!X167=0,"",ROUNDUP('[1]底稿-用途別'!X167/1000,0))</f>
        <v>9</v>
      </c>
      <c r="V166" s="6" t="str">
        <f>IF('[1]底稿-用途別'!Y167=0,"",ROUNDUP('[1]底稿-用途別'!Y167/1000,0))</f>
        <v/>
      </c>
      <c r="W166" s="6" t="str">
        <f>IF('[1]底稿-用途別'!Z167=0,"",ROUNDUP('[1]底稿-用途別'!Z167/1000,0))</f>
        <v/>
      </c>
      <c r="X166" s="6">
        <f>IF('[1]底稿-用途別'!AA167=0,"",ROUNDUP('[1]底稿-用途別'!AA167/1000,0))</f>
        <v>10</v>
      </c>
      <c r="Y166" s="6" t="str">
        <f>IF('[1]底稿-用途別'!AB167=0,"",ROUNDUP('[1]底稿-用途別'!AB167/1000,0))</f>
        <v/>
      </c>
      <c r="Z166" s="6">
        <f>IF('[1]底稿-用途別'!AC167=0,"",ROUNDUP('[1]底稿-用途別'!AC167/1000,0))</f>
        <v>80</v>
      </c>
      <c r="AA166" s="6">
        <f>IF('[1]底稿-用途別'!AD167=0,"",ROUNDUP('[1]底稿-用途別'!AD167/1000,0))</f>
        <v>10</v>
      </c>
      <c r="AB166" s="6">
        <f>IF('[1]底稿-用途別'!AE167=0,"",ROUNDUP('[1]底稿-用途別'!AE167/1000,0))</f>
        <v>3</v>
      </c>
      <c r="AC166" s="6">
        <f>IF('[1]底稿-用途別'!AF167=0,"",ROUNDUP('[1]底稿-用途別'!AF167/1000,0))</f>
        <v>102</v>
      </c>
      <c r="AD166" s="116">
        <f>IF('[1]底稿-用途別'!AG167=0,"",ROUNDUP('[1]底稿-用途別'!AG167/1000,0))</f>
        <v>79</v>
      </c>
      <c r="AE166" s="116">
        <f>IF('[1]底稿-用途別'!AH167=0,"",ROUNDUP('[1]底稿-用途別'!AH167/1000,0))</f>
        <v>7</v>
      </c>
      <c r="AF166" s="116">
        <f>IF('[1]底稿-用途別'!AI167=0,"",ROUNDUP('[1]底稿-用途別'!AI167/1000,0))</f>
        <v>150</v>
      </c>
      <c r="AG166" s="116" t="str">
        <f>IF('[1]底稿-用途別'!AJ167=0,"",ROUNDUP('[1]底稿-用途別'!AJ167/1000,0))</f>
        <v/>
      </c>
      <c r="AH166" s="117">
        <f>IF('[1]底稿-用途別'!AK167=0,0,ROUNDUP('[1]底稿-用途別'!AK167/1000,0))</f>
        <v>0</v>
      </c>
      <c r="AI166" s="6">
        <f>IF('[1]底稿-用途別'!AL167=0,0,ROUNDUP('[1]底稿-用途別'!AL167/1000,0))</f>
        <v>0</v>
      </c>
      <c r="AJ166" s="6">
        <f>IF('[1]底稿-用途別'!AM167=0,0,ROUNDUP('[1]底稿-用途別'!AM167/1000,0))</f>
        <v>0</v>
      </c>
      <c r="AK166" s="6">
        <f>IF('[1]底稿-用途別'!AN167=0,0,ROUNDUP('[1]底稿-用途別'!AN167/1000,0))</f>
        <v>0</v>
      </c>
      <c r="AL166" s="128">
        <f t="shared" si="24"/>
        <v>22409</v>
      </c>
      <c r="AM166" s="6">
        <f t="shared" si="25"/>
        <v>208</v>
      </c>
      <c r="AN166" s="6">
        <f t="shared" si="26"/>
        <v>0</v>
      </c>
      <c r="AO166" s="116">
        <f t="shared" si="27"/>
        <v>22617</v>
      </c>
      <c r="AP166" s="129"/>
      <c r="AQ166" s="130">
        <f>VLOOKUP(A166,'[1]113年度各學校賸餘數'!$A$2:$L$171,12,0)</f>
        <v>208907</v>
      </c>
      <c r="AR166" s="118">
        <f t="shared" si="28"/>
        <v>22409000</v>
      </c>
      <c r="AS166" s="118">
        <f t="shared" si="29"/>
        <v>0</v>
      </c>
      <c r="AT166" s="118">
        <f t="shared" si="30"/>
        <v>22409000</v>
      </c>
    </row>
    <row r="167" spans="1:46" ht="18.399999999999999" customHeight="1" x14ac:dyDescent="0.25">
      <c r="A167" s="132" t="s">
        <v>358</v>
      </c>
      <c r="B167" s="132" t="s">
        <v>658</v>
      </c>
      <c r="C167" s="6">
        <f>IF('[1]底稿-用途別'!F168=0,"",ROUNDUP('[1]底稿-用途別'!F168/1000,0))</f>
        <v>23852</v>
      </c>
      <c r="D167" s="6" t="str">
        <f>IF('[1]底稿-用途別'!G168=0,"",ROUNDUP('[1]底稿-用途別'!G168/1000,0))</f>
        <v/>
      </c>
      <c r="E167" s="127">
        <f t="shared" si="23"/>
        <v>23852</v>
      </c>
      <c r="F167" s="56" t="str">
        <f>IF('[1]底稿-用途別'!I168=0,"",ROUNDUP('[1]底稿-用途別'!I168/1000,0))</f>
        <v/>
      </c>
      <c r="G167" s="6" t="str">
        <f>IF('[1]底稿-用途別'!J168=0,"",ROUNDUP('[1]底稿-用途別'!J168/1000,0))</f>
        <v/>
      </c>
      <c r="H167" s="6">
        <f>IF('[1]底稿-用途別'!K168=0,"",ROUNDUP('[1]底稿-用途別'!K168/1000,0))</f>
        <v>240</v>
      </c>
      <c r="I167" s="6">
        <f>IF('[1]底稿-用途別'!L168=0,"",ROUNDUP('[1]底稿-用途別'!L168/1000,0))</f>
        <v>51</v>
      </c>
      <c r="J167" s="6">
        <f>IF('[1]底稿-用途別'!M168=0,"",ROUNDUP('[1]底稿-用途別'!M168/1000,0))</f>
        <v>5</v>
      </c>
      <c r="K167" s="6">
        <f>IF('[1]底稿-用途別'!N168=0,"",ROUNDUP('[1]底稿-用途別'!N168/1000,0))</f>
        <v>9</v>
      </c>
      <c r="L167" s="6">
        <f>IF('[1]底稿-用途別'!O168=0,"",ROUNDUP('[1]底稿-用途別'!O168/1000,0))</f>
        <v>20</v>
      </c>
      <c r="M167" s="6">
        <f>IF('[1]底稿-用途別'!P168=0,"",ROUNDUP('[1]底稿-用途別'!P168/1000,0))</f>
        <v>21</v>
      </c>
      <c r="N167" s="6">
        <f>IF('[1]底稿-用途別'!Q168=0,"",ROUNDUP('[1]底稿-用途別'!Q168/1000,0))</f>
        <v>5</v>
      </c>
      <c r="O167" s="6" t="str">
        <f>IF('[1]底稿-用途別'!R168=0,"",ROUNDUP('[1]底稿-用途別'!R168/1000,0))</f>
        <v/>
      </c>
      <c r="P167" s="6">
        <f>IF('[1]底稿-用途別'!S168=0,"",ROUNDUP('[1]底稿-用途別'!S168/1000,0))</f>
        <v>2</v>
      </c>
      <c r="Q167" s="6" t="str">
        <f>IF('[1]底稿-用途別'!T168=0,"",ROUNDUP('[1]底稿-用途別'!T168/1000,0))</f>
        <v/>
      </c>
      <c r="R167" s="6">
        <f>IF('[1]底稿-用途別'!U168=0,"",ROUNDUP('[1]底稿-用途別'!U168/1000,0))</f>
        <v>165</v>
      </c>
      <c r="S167" s="6" t="str">
        <f>IF('[1]底稿-用途別'!V168=0,"",ROUNDUP('[1]底稿-用途別'!V168/1000,0))</f>
        <v/>
      </c>
      <c r="T167" s="6" t="str">
        <f>IF('[1]底稿-用途別'!W168=0,"",ROUNDUP('[1]底稿-用途別'!W168/1000,0))</f>
        <v/>
      </c>
      <c r="U167" s="6">
        <f>IF('[1]底稿-用途別'!X168=0,"",ROUNDUP('[1]底稿-用途別'!X168/1000,0))</f>
        <v>6</v>
      </c>
      <c r="V167" s="6" t="str">
        <f>IF('[1]底稿-用途別'!Y168=0,"",ROUNDUP('[1]底稿-用途別'!Y168/1000,0))</f>
        <v/>
      </c>
      <c r="W167" s="6" t="str">
        <f>IF('[1]底稿-用途別'!Z168=0,"",ROUNDUP('[1]底稿-用途別'!Z168/1000,0))</f>
        <v/>
      </c>
      <c r="X167" s="6">
        <f>IF('[1]底稿-用途別'!AA168=0,"",ROUNDUP('[1]底稿-用途別'!AA168/1000,0))</f>
        <v>10</v>
      </c>
      <c r="Y167" s="6" t="str">
        <f>IF('[1]底稿-用途別'!AB168=0,"",ROUNDUP('[1]底稿-用途別'!AB168/1000,0))</f>
        <v/>
      </c>
      <c r="Z167" s="6">
        <f>IF('[1]底稿-用途別'!AC168=0,"",ROUNDUP('[1]底稿-用途別'!AC168/1000,0))</f>
        <v>80</v>
      </c>
      <c r="AA167" s="6">
        <f>IF('[1]底稿-用途別'!AD168=0,"",ROUNDUP('[1]底稿-用途別'!AD168/1000,0))</f>
        <v>10</v>
      </c>
      <c r="AB167" s="6">
        <f>IF('[1]底稿-用途別'!AE168=0,"",ROUNDUP('[1]底稿-用途別'!AE168/1000,0))</f>
        <v>3</v>
      </c>
      <c r="AC167" s="6">
        <f>IF('[1]底稿-用途別'!AF168=0,"",ROUNDUP('[1]底稿-用途別'!AF168/1000,0))</f>
        <v>102</v>
      </c>
      <c r="AD167" s="116">
        <f>IF('[1]底稿-用途別'!AG168=0,"",ROUNDUP('[1]底稿-用途別'!AG168/1000,0))</f>
        <v>105</v>
      </c>
      <c r="AE167" s="116">
        <f>IF('[1]底稿-用途別'!AH168=0,"",ROUNDUP('[1]底稿-用途別'!AH168/1000,0))</f>
        <v>7</v>
      </c>
      <c r="AF167" s="116">
        <f>IF('[1]底稿-用途別'!AI168=0,"",ROUNDUP('[1]底稿-用途別'!AI168/1000,0))</f>
        <v>150</v>
      </c>
      <c r="AG167" s="116" t="str">
        <f>IF('[1]底稿-用途別'!AJ168=0,"",ROUNDUP('[1]底稿-用途別'!AJ168/1000,0))</f>
        <v/>
      </c>
      <c r="AH167" s="117">
        <f>IF('[1]底稿-用途別'!AK168=0,0,ROUNDUP('[1]底稿-用途別'!AK168/1000,0))</f>
        <v>0</v>
      </c>
      <c r="AI167" s="6">
        <f>IF('[1]底稿-用途別'!AL168=0,0,ROUNDUP('[1]底稿-用途別'!AL168/1000,0))</f>
        <v>0</v>
      </c>
      <c r="AJ167" s="6">
        <f>IF('[1]底稿-用途別'!AM168=0,0,ROUNDUP('[1]底稿-用途別'!AM168/1000,0))</f>
        <v>0</v>
      </c>
      <c r="AK167" s="6">
        <f>IF('[1]底稿-用途別'!AN168=0,0,ROUNDUP('[1]底稿-用途別'!AN168/1000,0))</f>
        <v>0</v>
      </c>
      <c r="AL167" s="128">
        <f t="shared" si="24"/>
        <v>24843</v>
      </c>
      <c r="AM167" s="6">
        <f t="shared" si="25"/>
        <v>454</v>
      </c>
      <c r="AN167" s="6">
        <f t="shared" si="26"/>
        <v>0</v>
      </c>
      <c r="AO167" s="116">
        <f t="shared" si="27"/>
        <v>25297</v>
      </c>
      <c r="AP167" s="129"/>
      <c r="AQ167" s="130">
        <f>VLOOKUP(A167,'[1]113年度各學校賸餘數'!$A$2:$L$171,12,0)</f>
        <v>454601</v>
      </c>
      <c r="AR167" s="118">
        <f t="shared" si="28"/>
        <v>24843000</v>
      </c>
      <c r="AS167" s="118">
        <f t="shared" si="29"/>
        <v>0</v>
      </c>
      <c r="AT167" s="118">
        <f t="shared" si="30"/>
        <v>24843000</v>
      </c>
    </row>
    <row r="168" spans="1:46" ht="18.399999999999999" customHeight="1" x14ac:dyDescent="0.25">
      <c r="A168" s="132" t="s">
        <v>659</v>
      </c>
      <c r="B168" s="132" t="s">
        <v>361</v>
      </c>
      <c r="C168" s="6">
        <f>IF('[1]底稿-用途別'!F169=0,"",ROUNDUP('[1]底稿-用途別'!F169/1000,0))</f>
        <v>23484</v>
      </c>
      <c r="D168" s="6" t="str">
        <f>IF('[1]底稿-用途別'!G169=0,"",ROUNDUP('[1]底稿-用途別'!G169/1000,0))</f>
        <v/>
      </c>
      <c r="E168" s="127">
        <f t="shared" si="23"/>
        <v>23484</v>
      </c>
      <c r="F168" s="56" t="str">
        <f>IF('[1]底稿-用途別'!I169=0,"",ROUNDUP('[1]底稿-用途別'!I169/1000,0))</f>
        <v/>
      </c>
      <c r="G168" s="6">
        <f>IF('[1]底稿-用途別'!J169=0,"",ROUNDUP('[1]底稿-用途別'!J169/1000,0))</f>
        <v>18</v>
      </c>
      <c r="H168" s="6">
        <f>IF('[1]底稿-用途別'!K169=0,"",ROUNDUP('[1]底稿-用途別'!K169/1000,0))</f>
        <v>240</v>
      </c>
      <c r="I168" s="6">
        <f>IF('[1]底稿-用途別'!L169=0,"",ROUNDUP('[1]底稿-用途別'!L169/1000,0))</f>
        <v>51</v>
      </c>
      <c r="J168" s="6">
        <f>IF('[1]底稿-用途別'!M169=0,"",ROUNDUP('[1]底稿-用途別'!M169/1000,0))</f>
        <v>5</v>
      </c>
      <c r="K168" s="6">
        <f>IF('[1]底稿-用途別'!N169=0,"",ROUNDUP('[1]底稿-用途別'!N169/1000,0))</f>
        <v>10</v>
      </c>
      <c r="L168" s="6">
        <f>IF('[1]底稿-用途別'!O169=0,"",ROUNDUP('[1]底稿-用途別'!O169/1000,0))</f>
        <v>20</v>
      </c>
      <c r="M168" s="6">
        <f>IF('[1]底稿-用途別'!P169=0,"",ROUNDUP('[1]底稿-用途別'!P169/1000,0))</f>
        <v>21</v>
      </c>
      <c r="N168" s="6">
        <f>IF('[1]底稿-用途別'!Q169=0,"",ROUNDUP('[1]底稿-用途別'!Q169/1000,0))</f>
        <v>5</v>
      </c>
      <c r="O168" s="6" t="str">
        <f>IF('[1]底稿-用途別'!R169=0,"",ROUNDUP('[1]底稿-用途別'!R169/1000,0))</f>
        <v/>
      </c>
      <c r="P168" s="6">
        <f>IF('[1]底稿-用途別'!S169=0,"",ROUNDUP('[1]底稿-用途別'!S169/1000,0))</f>
        <v>2</v>
      </c>
      <c r="Q168" s="6" t="str">
        <f>IF('[1]底稿-用途別'!T169=0,"",ROUNDUP('[1]底稿-用途別'!T169/1000,0))</f>
        <v/>
      </c>
      <c r="R168" s="6">
        <f>IF('[1]底稿-用途別'!U169=0,"",ROUNDUP('[1]底稿-用途別'!U169/1000,0))</f>
        <v>165</v>
      </c>
      <c r="S168" s="6" t="str">
        <f>IF('[1]底稿-用途別'!V169=0,"",ROUNDUP('[1]底稿-用途別'!V169/1000,0))</f>
        <v/>
      </c>
      <c r="T168" s="6" t="str">
        <f>IF('[1]底稿-用途別'!W169=0,"",ROUNDUP('[1]底稿-用途別'!W169/1000,0))</f>
        <v/>
      </c>
      <c r="U168" s="6">
        <f>IF('[1]底稿-用途別'!X169=0,"",ROUNDUP('[1]底稿-用途別'!X169/1000,0))</f>
        <v>7</v>
      </c>
      <c r="V168" s="6" t="str">
        <f>IF('[1]底稿-用途別'!Y169=0,"",ROUNDUP('[1]底稿-用途別'!Y169/1000,0))</f>
        <v/>
      </c>
      <c r="W168" s="6" t="str">
        <f>IF('[1]底稿-用途別'!Z169=0,"",ROUNDUP('[1]底稿-用途別'!Z169/1000,0))</f>
        <v/>
      </c>
      <c r="X168" s="6">
        <f>IF('[1]底稿-用途別'!AA169=0,"",ROUNDUP('[1]底稿-用途別'!AA169/1000,0))</f>
        <v>10</v>
      </c>
      <c r="Y168" s="6" t="str">
        <f>IF('[1]底稿-用途別'!AB169=0,"",ROUNDUP('[1]底稿-用途別'!AB169/1000,0))</f>
        <v/>
      </c>
      <c r="Z168" s="6">
        <f>IF('[1]底稿-用途別'!AC169=0,"",ROUNDUP('[1]底稿-用途別'!AC169/1000,0))</f>
        <v>80</v>
      </c>
      <c r="AA168" s="6">
        <f>IF('[1]底稿-用途別'!AD169=0,"",ROUNDUP('[1]底稿-用途別'!AD169/1000,0))</f>
        <v>10</v>
      </c>
      <c r="AB168" s="6">
        <f>IF('[1]底稿-用途別'!AE169=0,"",ROUNDUP('[1]底稿-用途別'!AE169/1000,0))</f>
        <v>3</v>
      </c>
      <c r="AC168" s="6">
        <f>IF('[1]底稿-用途別'!AF169=0,"",ROUNDUP('[1]底稿-用途別'!AF169/1000,0))</f>
        <v>102</v>
      </c>
      <c r="AD168" s="116">
        <f>IF('[1]底稿-用途別'!AG169=0,"",ROUNDUP('[1]底稿-用途別'!AG169/1000,0))</f>
        <v>59</v>
      </c>
      <c r="AE168" s="116">
        <f>IF('[1]底稿-用途別'!AH169=0,"",ROUNDUP('[1]底稿-用途別'!AH169/1000,0))</f>
        <v>11</v>
      </c>
      <c r="AF168" s="116">
        <f>IF('[1]底稿-用途別'!AI169=0,"",ROUNDUP('[1]底稿-用途別'!AI169/1000,0))</f>
        <v>150</v>
      </c>
      <c r="AG168" s="116" t="str">
        <f>IF('[1]底稿-用途別'!AJ169=0,"",ROUNDUP('[1]底稿-用途別'!AJ169/1000,0))</f>
        <v/>
      </c>
      <c r="AH168" s="117">
        <f>IF('[1]底稿-用途別'!AK169=0,0,ROUNDUP('[1]底稿-用途別'!AK169/1000,0))</f>
        <v>0</v>
      </c>
      <c r="AI168" s="6">
        <f>IF('[1]底稿-用途別'!AL169=0,0,ROUNDUP('[1]底稿-用途別'!AL169/1000,0))</f>
        <v>0</v>
      </c>
      <c r="AJ168" s="6">
        <f>IF('[1]底稿-用途別'!AM169=0,0,ROUNDUP('[1]底稿-用途別'!AM169/1000,0))</f>
        <v>0</v>
      </c>
      <c r="AK168" s="6">
        <f>IF('[1]底稿-用途別'!AN169=0,0,ROUNDUP('[1]底稿-用途別'!AN169/1000,0))</f>
        <v>0</v>
      </c>
      <c r="AL168" s="128">
        <f t="shared" si="24"/>
        <v>24453</v>
      </c>
      <c r="AM168" s="6">
        <f t="shared" si="25"/>
        <v>242</v>
      </c>
      <c r="AN168" s="6">
        <f t="shared" si="26"/>
        <v>0</v>
      </c>
      <c r="AO168" s="116">
        <f t="shared" si="27"/>
        <v>24695</v>
      </c>
      <c r="AP168" s="129"/>
      <c r="AQ168" s="130">
        <f>VLOOKUP(A168,'[1]113年度各學校賸餘數'!$A$2:$L$171,12,0)</f>
        <v>242568</v>
      </c>
      <c r="AR168" s="118">
        <f t="shared" si="28"/>
        <v>24453000</v>
      </c>
      <c r="AS168" s="118">
        <f t="shared" si="29"/>
        <v>0</v>
      </c>
      <c r="AT168" s="118">
        <f t="shared" si="30"/>
        <v>24453000</v>
      </c>
    </row>
    <row r="169" spans="1:46" ht="18.399999999999999" customHeight="1" x14ac:dyDescent="0.25">
      <c r="A169" s="132" t="s">
        <v>660</v>
      </c>
      <c r="B169" s="132" t="s">
        <v>363</v>
      </c>
      <c r="C169" s="6">
        <f>IF('[1]底稿-用途別'!F170=0,"",ROUNDUP('[1]底稿-用途別'!F170/1000,0))</f>
        <v>27755</v>
      </c>
      <c r="D169" s="6" t="str">
        <f>IF('[1]底稿-用途別'!G170=0,"",ROUNDUP('[1]底稿-用途別'!G170/1000,0))</f>
        <v/>
      </c>
      <c r="E169" s="127">
        <f t="shared" si="23"/>
        <v>27755</v>
      </c>
      <c r="F169" s="56" t="str">
        <f>IF('[1]底稿-用途別'!I170=0,"",ROUNDUP('[1]底稿-用途別'!I170/1000,0))</f>
        <v/>
      </c>
      <c r="G169" s="6" t="str">
        <f>IF('[1]底稿-用途別'!J170=0,"",ROUNDUP('[1]底稿-用途別'!J170/1000,0))</f>
        <v/>
      </c>
      <c r="H169" s="6">
        <f>IF('[1]底稿-用途別'!K170=0,"",ROUNDUP('[1]底稿-用途別'!K170/1000,0))</f>
        <v>240</v>
      </c>
      <c r="I169" s="6">
        <f>IF('[1]底稿-用途別'!L170=0,"",ROUNDUP('[1]底稿-用途別'!L170/1000,0))</f>
        <v>51</v>
      </c>
      <c r="J169" s="6">
        <f>IF('[1]底稿-用途別'!M170=0,"",ROUNDUP('[1]底稿-用途別'!M170/1000,0))</f>
        <v>2</v>
      </c>
      <c r="K169" s="6">
        <f>IF('[1]底稿-用途別'!N170=0,"",ROUNDUP('[1]底稿-用途別'!N170/1000,0))</f>
        <v>4</v>
      </c>
      <c r="L169" s="6">
        <f>IF('[1]底稿-用途別'!O170=0,"",ROUNDUP('[1]底稿-用途別'!O170/1000,0))</f>
        <v>20</v>
      </c>
      <c r="M169" s="6">
        <f>IF('[1]底稿-用途別'!P170=0,"",ROUNDUP('[1]底稿-用途別'!P170/1000,0))</f>
        <v>21</v>
      </c>
      <c r="N169" s="6">
        <f>IF('[1]底稿-用途別'!Q170=0,"",ROUNDUP('[1]底稿-用途別'!Q170/1000,0))</f>
        <v>5</v>
      </c>
      <c r="O169" s="6" t="str">
        <f>IF('[1]底稿-用途別'!R170=0,"",ROUNDUP('[1]底稿-用途別'!R170/1000,0))</f>
        <v/>
      </c>
      <c r="P169" s="6">
        <f>IF('[1]底稿-用途別'!S170=0,"",ROUNDUP('[1]底稿-用途別'!S170/1000,0))</f>
        <v>1</v>
      </c>
      <c r="Q169" s="6" t="str">
        <f>IF('[1]底稿-用途別'!T170=0,"",ROUNDUP('[1]底稿-用途別'!T170/1000,0))</f>
        <v/>
      </c>
      <c r="R169" s="6">
        <f>IF('[1]底稿-用途別'!U170=0,"",ROUNDUP('[1]底稿-用途別'!U170/1000,0))</f>
        <v>165</v>
      </c>
      <c r="S169" s="6" t="str">
        <f>IF('[1]底稿-用途別'!V170=0,"",ROUNDUP('[1]底稿-用途別'!V170/1000,0))</f>
        <v/>
      </c>
      <c r="T169" s="6" t="str">
        <f>IF('[1]底稿-用途別'!W170=0,"",ROUNDUP('[1]底稿-用途別'!W170/1000,0))</f>
        <v/>
      </c>
      <c r="U169" s="6">
        <f>IF('[1]底稿-用途別'!X170=0,"",ROUNDUP('[1]底稿-用途別'!X170/1000,0))</f>
        <v>3</v>
      </c>
      <c r="V169" s="6" t="str">
        <f>IF('[1]底稿-用途別'!Y170=0,"",ROUNDUP('[1]底稿-用途別'!Y170/1000,0))</f>
        <v/>
      </c>
      <c r="W169" s="6" t="str">
        <f>IF('[1]底稿-用途別'!Z170=0,"",ROUNDUP('[1]底稿-用途別'!Z170/1000,0))</f>
        <v/>
      </c>
      <c r="X169" s="6">
        <f>IF('[1]底稿-用途別'!AA170=0,"",ROUNDUP('[1]底稿-用途別'!AA170/1000,0))</f>
        <v>10</v>
      </c>
      <c r="Y169" s="6" t="str">
        <f>IF('[1]底稿-用途別'!AB170=0,"",ROUNDUP('[1]底稿-用途別'!AB170/1000,0))</f>
        <v/>
      </c>
      <c r="Z169" s="6">
        <f>IF('[1]底稿-用途別'!AC170=0,"",ROUNDUP('[1]底稿-用途別'!AC170/1000,0))</f>
        <v>80</v>
      </c>
      <c r="AA169" s="6">
        <f>IF('[1]底稿-用途別'!AD170=0,"",ROUNDUP('[1]底稿-用途別'!AD170/1000,0))</f>
        <v>10</v>
      </c>
      <c r="AB169" s="6">
        <f>IF('[1]底稿-用途別'!AE170=0,"",ROUNDUP('[1]底稿-用途別'!AE170/1000,0))</f>
        <v>3</v>
      </c>
      <c r="AC169" s="6">
        <f>IF('[1]底稿-用途別'!AF170=0,"",ROUNDUP('[1]底稿-用途別'!AF170/1000,0))</f>
        <v>102</v>
      </c>
      <c r="AD169" s="116">
        <f>IF('[1]底稿-用途別'!AG170=0,"",ROUNDUP('[1]底稿-用途別'!AG170/1000,0))</f>
        <v>59</v>
      </c>
      <c r="AE169" s="116">
        <f>IF('[1]底稿-用途別'!AH170=0,"",ROUNDUP('[1]底稿-用途別'!AH170/1000,0))</f>
        <v>7</v>
      </c>
      <c r="AF169" s="116">
        <f>IF('[1]底稿-用途別'!AI170=0,"",ROUNDUP('[1]底稿-用途別'!AI170/1000,0))</f>
        <v>150</v>
      </c>
      <c r="AG169" s="116" t="str">
        <f>IF('[1]底稿-用途別'!AJ170=0,"",ROUNDUP('[1]底稿-用途別'!AJ170/1000,0))</f>
        <v/>
      </c>
      <c r="AH169" s="117">
        <f>IF('[1]底稿-用途別'!AK170=0,0,ROUNDUP('[1]底稿-用途別'!AK170/1000,0))</f>
        <v>0</v>
      </c>
      <c r="AI169" s="6">
        <f>IF('[1]底稿-用途別'!AL170=0,0,ROUNDUP('[1]底稿-用途別'!AL170/1000,0))</f>
        <v>0</v>
      </c>
      <c r="AJ169" s="6">
        <f>IF('[1]底稿-用途別'!AM170=0,0,ROUNDUP('[1]底稿-用途別'!AM170/1000,0))</f>
        <v>0</v>
      </c>
      <c r="AK169" s="6">
        <f>IF('[1]底稿-用途別'!AN170=0,0,ROUNDUP('[1]底稿-用途別'!AN170/1000,0))</f>
        <v>0</v>
      </c>
      <c r="AL169" s="128">
        <f t="shared" si="24"/>
        <v>28688</v>
      </c>
      <c r="AM169" s="6">
        <f t="shared" si="25"/>
        <v>0</v>
      </c>
      <c r="AN169" s="6">
        <f t="shared" si="26"/>
        <v>0</v>
      </c>
      <c r="AO169" s="116">
        <f t="shared" si="27"/>
        <v>28688</v>
      </c>
      <c r="AP169" s="129"/>
      <c r="AQ169" s="130">
        <f>VLOOKUP(A169,'[1]113年度各學校賸餘數'!$A$2:$L$171,12,0)</f>
        <v>0</v>
      </c>
      <c r="AR169" s="118">
        <f t="shared" si="28"/>
        <v>28688000</v>
      </c>
      <c r="AS169" s="118">
        <f t="shared" si="29"/>
        <v>0</v>
      </c>
      <c r="AT169" s="118">
        <f t="shared" si="30"/>
        <v>28688000</v>
      </c>
    </row>
    <row r="170" spans="1:46" ht="18.399999999999999" customHeight="1" x14ac:dyDescent="0.25">
      <c r="A170" s="132" t="s">
        <v>364</v>
      </c>
      <c r="B170" s="132" t="s">
        <v>661</v>
      </c>
      <c r="C170" s="6">
        <f>IF('[1]底稿-用途別'!F171=0,"",ROUNDUP('[1]底稿-用途別'!F171/1000,0))</f>
        <v>73040</v>
      </c>
      <c r="D170" s="6" t="str">
        <f>IF('[1]底稿-用途別'!G171=0,"",ROUNDUP('[1]底稿-用途別'!G171/1000,0))</f>
        <v/>
      </c>
      <c r="E170" s="127">
        <f t="shared" si="23"/>
        <v>73040</v>
      </c>
      <c r="F170" s="56" t="str">
        <f>IF('[1]底稿-用途別'!I171=0,"",ROUNDUP('[1]底稿-用途別'!I171/1000,0))</f>
        <v/>
      </c>
      <c r="G170" s="6">
        <f>IF('[1]底稿-用途別'!J171=0,"",ROUNDUP('[1]底稿-用途別'!J171/1000,0))</f>
        <v>6</v>
      </c>
      <c r="H170" s="6">
        <f>IF('[1]底稿-用途別'!K171=0,"",ROUNDUP('[1]底稿-用途別'!K171/1000,0))</f>
        <v>240</v>
      </c>
      <c r="I170" s="6">
        <f>IF('[1]底稿-用途別'!L171=0,"",ROUNDUP('[1]底稿-用途別'!L171/1000,0))</f>
        <v>180</v>
      </c>
      <c r="J170" s="6">
        <f>IF('[1]底稿-用途別'!M171=0,"",ROUNDUP('[1]底稿-用途別'!M171/1000,0))</f>
        <v>51</v>
      </c>
      <c r="K170" s="6">
        <f>IF('[1]底稿-用途別'!N171=0,"",ROUNDUP('[1]底稿-用途別'!N171/1000,0))</f>
        <v>101</v>
      </c>
      <c r="L170" s="6">
        <f>IF('[1]底稿-用途別'!O171=0,"",ROUNDUP('[1]底稿-用途別'!O171/1000,0))</f>
        <v>38</v>
      </c>
      <c r="M170" s="6">
        <f>IF('[1]底稿-用途別'!P171=0,"",ROUNDUP('[1]底稿-用途別'!P171/1000,0))</f>
        <v>25</v>
      </c>
      <c r="N170" s="6">
        <f>IF('[1]底稿-用途別'!Q171=0,"",ROUNDUP('[1]底稿-用途別'!Q171/1000,0))</f>
        <v>5</v>
      </c>
      <c r="O170" s="6" t="str">
        <f>IF('[1]底稿-用途別'!R171=0,"",ROUNDUP('[1]底稿-用途別'!R171/1000,0))</f>
        <v/>
      </c>
      <c r="P170" s="6">
        <f>IF('[1]底稿-用途別'!S171=0,"",ROUNDUP('[1]底稿-用途別'!S171/1000,0))</f>
        <v>14</v>
      </c>
      <c r="Q170" s="6" t="str">
        <f>IF('[1]底稿-用途別'!T171=0,"",ROUNDUP('[1]底稿-用途別'!T171/1000,0))</f>
        <v/>
      </c>
      <c r="R170" s="6">
        <f>IF('[1]底稿-用途別'!U171=0,"",ROUNDUP('[1]底稿-用途別'!U171/1000,0))</f>
        <v>165</v>
      </c>
      <c r="S170" s="6">
        <f>IF('[1]底稿-用途別'!V171=0,"",ROUNDUP('[1]底稿-用途別'!V171/1000,0))</f>
        <v>6</v>
      </c>
      <c r="T170" s="6" t="str">
        <f>IF('[1]底稿-用途別'!W171=0,"",ROUNDUP('[1]底稿-用途別'!W171/1000,0))</f>
        <v/>
      </c>
      <c r="U170" s="6">
        <f>IF('[1]底稿-用途別'!X171=0,"",ROUNDUP('[1]底稿-用途別'!X171/1000,0))</f>
        <v>2</v>
      </c>
      <c r="V170" s="6" t="str">
        <f>IF('[1]底稿-用途別'!Y171=0,"",ROUNDUP('[1]底稿-用途別'!Y171/1000,0))</f>
        <v/>
      </c>
      <c r="W170" s="6" t="str">
        <f>IF('[1]底稿-用途別'!Z171=0,"",ROUNDUP('[1]底稿-用途別'!Z171/1000,0))</f>
        <v/>
      </c>
      <c r="X170" s="6">
        <f>IF('[1]底稿-用途別'!AA171=0,"",ROUNDUP('[1]底稿-用途別'!AA171/1000,0))</f>
        <v>13</v>
      </c>
      <c r="Y170" s="6" t="str">
        <f>IF('[1]底稿-用途別'!AB171=0,"",ROUNDUP('[1]底稿-用途別'!AB171/1000,0))</f>
        <v/>
      </c>
      <c r="Z170" s="6">
        <f>IF('[1]底稿-用途別'!AC171=0,"",ROUNDUP('[1]底稿-用途別'!AC171/1000,0))</f>
        <v>160</v>
      </c>
      <c r="AA170" s="6">
        <f>IF('[1]底稿-用途別'!AD171=0,"",ROUNDUP('[1]底稿-用途別'!AD171/1000,0))</f>
        <v>10</v>
      </c>
      <c r="AB170" s="6">
        <f>IF('[1]底稿-用途別'!AE171=0,"",ROUNDUP('[1]底稿-用途別'!AE171/1000,0))</f>
        <v>3</v>
      </c>
      <c r="AC170" s="6">
        <f>IF('[1]底稿-用途別'!AF171=0,"",ROUNDUP('[1]底稿-用途別'!AF171/1000,0))</f>
        <v>357</v>
      </c>
      <c r="AD170" s="116">
        <f>IF('[1]底稿-用途別'!AG171=0,"",ROUNDUP('[1]底稿-用途別'!AG171/1000,0))</f>
        <v>265</v>
      </c>
      <c r="AE170" s="116">
        <f>IF('[1]底稿-用途別'!AH171=0,"",ROUNDUP('[1]底稿-用途別'!AH171/1000,0))</f>
        <v>13</v>
      </c>
      <c r="AF170" s="116">
        <f>IF('[1]底稿-用途別'!AI171=0,"",ROUNDUP('[1]底稿-用途別'!AI171/1000,0))</f>
        <v>600</v>
      </c>
      <c r="AG170" s="116">
        <f>IF('[1]底稿-用途別'!AJ171=0,"",ROUNDUP('[1]底稿-用途別'!AJ171/1000,0))</f>
        <v>121</v>
      </c>
      <c r="AH170" s="117">
        <f>IF('[1]底稿-用途別'!AK171=0,0,ROUNDUP('[1]底稿-用途別'!AK171/1000,0))</f>
        <v>200</v>
      </c>
      <c r="AI170" s="6">
        <f>IF('[1]底稿-用途別'!AL171=0,0,ROUNDUP('[1]底稿-用途別'!AL171/1000,0))</f>
        <v>0</v>
      </c>
      <c r="AJ170" s="6">
        <f>IF('[1]底稿-用途別'!AM171=0,0,ROUNDUP('[1]底稿-用途別'!AM171/1000,0))</f>
        <v>20</v>
      </c>
      <c r="AK170" s="6">
        <f>IF('[1]底稿-用途別'!AN171=0,0,ROUNDUP('[1]底稿-用途別'!AN171/1000,0))</f>
        <v>0</v>
      </c>
      <c r="AL170" s="128">
        <f t="shared" si="24"/>
        <v>75635</v>
      </c>
      <c r="AM170" s="6">
        <f t="shared" si="25"/>
        <v>1106</v>
      </c>
      <c r="AN170" s="6">
        <f t="shared" si="26"/>
        <v>0</v>
      </c>
      <c r="AO170" s="116">
        <f t="shared" si="27"/>
        <v>76741</v>
      </c>
      <c r="AP170" s="129"/>
      <c r="AQ170" s="130">
        <f>VLOOKUP(A170,'[1]113年度各學校賸餘數'!$A$2:$L$171,12,0)</f>
        <v>1106344</v>
      </c>
      <c r="AR170" s="118">
        <f t="shared" si="28"/>
        <v>75635000</v>
      </c>
      <c r="AS170" s="118">
        <f t="shared" si="29"/>
        <v>220000</v>
      </c>
      <c r="AT170" s="118">
        <f t="shared" si="30"/>
        <v>75415000</v>
      </c>
    </row>
    <row r="171" spans="1:46" ht="18.399999999999999" customHeight="1" x14ac:dyDescent="0.25">
      <c r="A171" s="132" t="s">
        <v>662</v>
      </c>
      <c r="B171" s="132" t="s">
        <v>367</v>
      </c>
      <c r="C171" s="6">
        <f>IF('[1]底稿-用途別'!F172=0,"",ROUNDUP('[1]底稿-用途別'!F172/1000,0))</f>
        <v>70942</v>
      </c>
      <c r="D171" s="6" t="str">
        <f>IF('[1]底稿-用途別'!G172=0,"",ROUNDUP('[1]底稿-用途別'!G172/1000,0))</f>
        <v/>
      </c>
      <c r="E171" s="127">
        <f t="shared" si="23"/>
        <v>70942</v>
      </c>
      <c r="F171" s="56" t="str">
        <f>IF('[1]底稿-用途別'!I172=0,"",ROUNDUP('[1]底稿-用途別'!I172/1000,0))</f>
        <v/>
      </c>
      <c r="G171" s="6">
        <f>IF('[1]底稿-用途別'!J172=0,"",ROUNDUP('[1]底稿-用途別'!J172/1000,0))</f>
        <v>12</v>
      </c>
      <c r="H171" s="6">
        <f>IF('[1]底稿-用途別'!K172=0,"",ROUNDUP('[1]底稿-用途別'!K172/1000,0))</f>
        <v>240</v>
      </c>
      <c r="I171" s="6">
        <f>IF('[1]底稿-用途別'!L172=0,"",ROUNDUP('[1]底稿-用途別'!L172/1000,0))</f>
        <v>144</v>
      </c>
      <c r="J171" s="6">
        <f>IF('[1]底稿-用途別'!M172=0,"",ROUNDUP('[1]底稿-用途別'!M172/1000,0))</f>
        <v>37</v>
      </c>
      <c r="K171" s="6">
        <f>IF('[1]底稿-用途別'!N172=0,"",ROUNDUP('[1]底稿-用途別'!N172/1000,0))</f>
        <v>73</v>
      </c>
      <c r="L171" s="6">
        <f>IF('[1]底稿-用途別'!O172=0,"",ROUNDUP('[1]底稿-用途別'!O172/1000,0))</f>
        <v>33</v>
      </c>
      <c r="M171" s="6">
        <f>IF('[1]底稿-用途別'!P172=0,"",ROUNDUP('[1]底稿-用途別'!P172/1000,0))</f>
        <v>23</v>
      </c>
      <c r="N171" s="6">
        <f>IF('[1]底稿-用途別'!Q172=0,"",ROUNDUP('[1]底稿-用途別'!Q172/1000,0))</f>
        <v>5</v>
      </c>
      <c r="O171" s="6" t="str">
        <f>IF('[1]底稿-用途別'!R172=0,"",ROUNDUP('[1]底稿-用途別'!R172/1000,0))</f>
        <v/>
      </c>
      <c r="P171" s="6">
        <f>IF('[1]底稿-用途別'!S172=0,"",ROUNDUP('[1]底稿-用途別'!S172/1000,0))</f>
        <v>11</v>
      </c>
      <c r="Q171" s="6" t="str">
        <f>IF('[1]底稿-用途別'!T172=0,"",ROUNDUP('[1]底稿-用途別'!T172/1000,0))</f>
        <v/>
      </c>
      <c r="R171" s="6">
        <f>IF('[1]底稿-用途別'!U172=0,"",ROUNDUP('[1]底稿-用途別'!U172/1000,0))</f>
        <v>165</v>
      </c>
      <c r="S171" s="6">
        <f>IF('[1]底稿-用途別'!V172=0,"",ROUNDUP('[1]底稿-用途別'!V172/1000,0))</f>
        <v>6</v>
      </c>
      <c r="T171" s="6" t="str">
        <f>IF('[1]底稿-用途別'!W172=0,"",ROUNDUP('[1]底稿-用途別'!W172/1000,0))</f>
        <v/>
      </c>
      <c r="U171" s="6">
        <f>IF('[1]底稿-用途別'!X172=0,"",ROUNDUP('[1]底稿-用途別'!X172/1000,0))</f>
        <v>2</v>
      </c>
      <c r="V171" s="6" t="str">
        <f>IF('[1]底稿-用途別'!Y172=0,"",ROUNDUP('[1]底稿-用途別'!Y172/1000,0))</f>
        <v/>
      </c>
      <c r="W171" s="6" t="str">
        <f>IF('[1]底稿-用途別'!Z172=0,"",ROUNDUP('[1]底稿-用途別'!Z172/1000,0))</f>
        <v/>
      </c>
      <c r="X171" s="6">
        <f>IF('[1]底稿-用途別'!AA172=0,"",ROUNDUP('[1]底稿-用途別'!AA172/1000,0))</f>
        <v>10</v>
      </c>
      <c r="Y171" s="6" t="str">
        <f>IF('[1]底稿-用途別'!AB172=0,"",ROUNDUP('[1]底稿-用途別'!AB172/1000,0))</f>
        <v/>
      </c>
      <c r="Z171" s="6">
        <f>IF('[1]底稿-用途別'!AC172=0,"",ROUNDUP('[1]底稿-用途別'!AC172/1000,0))</f>
        <v>120</v>
      </c>
      <c r="AA171" s="6">
        <f>IF('[1]底稿-用途別'!AD172=0,"",ROUNDUP('[1]底稿-用途別'!AD172/1000,0))</f>
        <v>10</v>
      </c>
      <c r="AB171" s="6">
        <f>IF('[1]底稿-用途別'!AE172=0,"",ROUNDUP('[1]底稿-用途別'!AE172/1000,0))</f>
        <v>3</v>
      </c>
      <c r="AC171" s="6">
        <f>IF('[1]底稿-用途別'!AF172=0,"",ROUNDUP('[1]底稿-用途別'!AF172/1000,0))</f>
        <v>272</v>
      </c>
      <c r="AD171" s="116">
        <f>IF('[1]底稿-用途別'!AG172=0,"",ROUNDUP('[1]底稿-用途別'!AG172/1000,0))</f>
        <v>205</v>
      </c>
      <c r="AE171" s="116">
        <f>IF('[1]底稿-用途別'!AH172=0,"",ROUNDUP('[1]底稿-用途別'!AH172/1000,0))</f>
        <v>22</v>
      </c>
      <c r="AF171" s="116">
        <f>IF('[1]底稿-用途別'!AI172=0,"",ROUNDUP('[1]底稿-用途別'!AI172/1000,0))</f>
        <v>650</v>
      </c>
      <c r="AG171" s="116">
        <f>IF('[1]底稿-用途別'!AJ172=0,"",ROUNDUP('[1]底稿-用途別'!AJ172/1000,0))</f>
        <v>246</v>
      </c>
      <c r="AH171" s="117">
        <f>IF('[1]底稿-用途別'!AK172=0,0,ROUNDUP('[1]底稿-用途別'!AK172/1000,0))</f>
        <v>100</v>
      </c>
      <c r="AI171" s="6">
        <f>IF('[1]底稿-用途別'!AL172=0,0,ROUNDUP('[1]底稿-用途別'!AL172/1000,0))</f>
        <v>0</v>
      </c>
      <c r="AJ171" s="6">
        <f>IF('[1]底稿-用途別'!AM172=0,0,ROUNDUP('[1]底稿-用途別'!AM172/1000,0))</f>
        <v>0</v>
      </c>
      <c r="AK171" s="6">
        <f>IF('[1]底稿-用途別'!AN172=0,0,ROUNDUP('[1]底稿-用途別'!AN172/1000,0))</f>
        <v>0</v>
      </c>
      <c r="AL171" s="128">
        <f t="shared" si="24"/>
        <v>73331</v>
      </c>
      <c r="AM171" s="6">
        <f t="shared" si="25"/>
        <v>1283</v>
      </c>
      <c r="AN171" s="6">
        <f t="shared" si="26"/>
        <v>0</v>
      </c>
      <c r="AO171" s="116">
        <f t="shared" si="27"/>
        <v>74614</v>
      </c>
      <c r="AP171" s="129"/>
      <c r="AQ171" s="130">
        <f>VLOOKUP(A171,'[1]113年度各學校賸餘數'!$A$2:$L$171,12,0)</f>
        <v>1283691</v>
      </c>
      <c r="AR171" s="118">
        <f t="shared" si="28"/>
        <v>73331000</v>
      </c>
      <c r="AS171" s="118">
        <f t="shared" si="29"/>
        <v>100000</v>
      </c>
      <c r="AT171" s="118">
        <f t="shared" si="30"/>
        <v>73231000</v>
      </c>
    </row>
    <row r="172" spans="1:46" ht="18.399999999999999" customHeight="1" x14ac:dyDescent="0.25">
      <c r="A172" s="132" t="s">
        <v>368</v>
      </c>
      <c r="B172" s="132" t="s">
        <v>663</v>
      </c>
      <c r="C172" s="6">
        <f>IF('[1]底稿-用途別'!F173=0,"",ROUNDUP('[1]底稿-用途別'!F173/1000,0))</f>
        <v>70000</v>
      </c>
      <c r="D172" s="6" t="str">
        <f>IF('[1]底稿-用途別'!G173=0,"",ROUNDUP('[1]底稿-用途別'!G173/1000,0))</f>
        <v/>
      </c>
      <c r="E172" s="127">
        <f t="shared" si="23"/>
        <v>70000</v>
      </c>
      <c r="F172" s="56" t="str">
        <f>IF('[1]底稿-用途別'!I173=0,"",ROUNDUP('[1]底稿-用途別'!I173/1000,0))</f>
        <v/>
      </c>
      <c r="G172" s="6" t="str">
        <f>IF('[1]底稿-用途別'!J173=0,"",ROUNDUP('[1]底稿-用途別'!J173/1000,0))</f>
        <v/>
      </c>
      <c r="H172" s="6">
        <f>IF('[1]底稿-用途別'!K173=0,"",ROUNDUP('[1]底稿-用途別'!K173/1000,0))</f>
        <v>240</v>
      </c>
      <c r="I172" s="6">
        <f>IF('[1]底稿-用途別'!L173=0,"",ROUNDUP('[1]底稿-用途別'!L173/1000,0))</f>
        <v>188</v>
      </c>
      <c r="J172" s="6">
        <f>IF('[1]底稿-用途別'!M173=0,"",ROUNDUP('[1]底稿-用途別'!M173/1000,0))</f>
        <v>53</v>
      </c>
      <c r="K172" s="6">
        <f>IF('[1]底稿-用途別'!N173=0,"",ROUNDUP('[1]底稿-用途別'!N173/1000,0))</f>
        <v>105</v>
      </c>
      <c r="L172" s="6">
        <f>IF('[1]底稿-用途別'!O173=0,"",ROUNDUP('[1]底稿-用途別'!O173/1000,0))</f>
        <v>39</v>
      </c>
      <c r="M172" s="6">
        <f>IF('[1]底稿-用途別'!P173=0,"",ROUNDUP('[1]底稿-用途別'!P173/1000,0))</f>
        <v>26</v>
      </c>
      <c r="N172" s="6">
        <f>IF('[1]底稿-用途別'!Q173=0,"",ROUNDUP('[1]底稿-用途別'!Q173/1000,0))</f>
        <v>5</v>
      </c>
      <c r="O172" s="6" t="str">
        <f>IF('[1]底稿-用途別'!R173=0,"",ROUNDUP('[1]底稿-用途別'!R173/1000,0))</f>
        <v/>
      </c>
      <c r="P172" s="6">
        <f>IF('[1]底稿-用途別'!S173=0,"",ROUNDUP('[1]底稿-用途別'!S173/1000,0))</f>
        <v>14</v>
      </c>
      <c r="Q172" s="6" t="str">
        <f>IF('[1]底稿-用途別'!T173=0,"",ROUNDUP('[1]底稿-用途別'!T173/1000,0))</f>
        <v/>
      </c>
      <c r="R172" s="6">
        <f>IF('[1]底稿-用途別'!U173=0,"",ROUNDUP('[1]底稿-用途別'!U173/1000,0))</f>
        <v>165</v>
      </c>
      <c r="S172" s="6">
        <f>IF('[1]底稿-用途別'!V173=0,"",ROUNDUP('[1]底稿-用途別'!V173/1000,0))</f>
        <v>6</v>
      </c>
      <c r="T172" s="6" t="str">
        <f>IF('[1]底稿-用途別'!W173=0,"",ROUNDUP('[1]底稿-用途別'!W173/1000,0))</f>
        <v/>
      </c>
      <c r="U172" s="6">
        <f>IF('[1]底稿-用途別'!X173=0,"",ROUNDUP('[1]底稿-用途別'!X173/1000,0))</f>
        <v>2</v>
      </c>
      <c r="V172" s="6" t="str">
        <f>IF('[1]底稿-用途別'!Y173=0,"",ROUNDUP('[1]底稿-用途別'!Y173/1000,0))</f>
        <v/>
      </c>
      <c r="W172" s="6" t="str">
        <f>IF('[1]底稿-用途別'!Z173=0,"",ROUNDUP('[1]底稿-用途別'!Z173/1000,0))</f>
        <v/>
      </c>
      <c r="X172" s="6">
        <f>IF('[1]底稿-用途別'!AA173=0,"",ROUNDUP('[1]底稿-用途別'!AA173/1000,0))</f>
        <v>10</v>
      </c>
      <c r="Y172" s="6" t="str">
        <f>IF('[1]底稿-用途別'!AB173=0,"",ROUNDUP('[1]底稿-用途別'!AB173/1000,0))</f>
        <v/>
      </c>
      <c r="Z172" s="6">
        <f>IF('[1]底稿-用途別'!AC173=0,"",ROUNDUP('[1]底稿-用途別'!AC173/1000,0))</f>
        <v>160</v>
      </c>
      <c r="AA172" s="6">
        <f>IF('[1]底稿-用途別'!AD173=0,"",ROUNDUP('[1]底稿-用途別'!AD173/1000,0))</f>
        <v>10</v>
      </c>
      <c r="AB172" s="6">
        <f>IF('[1]底稿-用途別'!AE173=0,"",ROUNDUP('[1]底稿-用途別'!AE173/1000,0))</f>
        <v>3</v>
      </c>
      <c r="AC172" s="6">
        <f>IF('[1]底稿-用途別'!AF173=0,"",ROUNDUP('[1]底稿-用途別'!AF173/1000,0))</f>
        <v>391</v>
      </c>
      <c r="AD172" s="116">
        <f>IF('[1]底稿-用途別'!AG173=0,"",ROUNDUP('[1]底稿-用途別'!AG173/1000,0))</f>
        <v>205</v>
      </c>
      <c r="AE172" s="116">
        <f>IF('[1]底稿-用途別'!AH173=0,"",ROUNDUP('[1]底稿-用途別'!AH173/1000,0))</f>
        <v>11</v>
      </c>
      <c r="AF172" s="116">
        <f>IF('[1]底稿-用途別'!AI173=0,"",ROUNDUP('[1]底稿-用途別'!AI173/1000,0))</f>
        <v>625</v>
      </c>
      <c r="AG172" s="116">
        <f>IF('[1]底稿-用途別'!AJ173=0,"",ROUNDUP('[1]底稿-用途別'!AJ173/1000,0))</f>
        <v>241</v>
      </c>
      <c r="AH172" s="117">
        <f>IF('[1]底稿-用途別'!AK173=0,0,ROUNDUP('[1]底稿-用途別'!AK173/1000,0))</f>
        <v>10</v>
      </c>
      <c r="AI172" s="6">
        <f>IF('[1]底稿-用途別'!AL173=0,0,ROUNDUP('[1]底稿-用途別'!AL173/1000,0))</f>
        <v>0</v>
      </c>
      <c r="AJ172" s="6">
        <f>IF('[1]底稿-用途別'!AM173=0,0,ROUNDUP('[1]底稿-用途別'!AM173/1000,0))</f>
        <v>0</v>
      </c>
      <c r="AK172" s="6">
        <f>IF('[1]底稿-用途別'!AN173=0,0,ROUNDUP('[1]底稿-用途別'!AN173/1000,0))</f>
        <v>0</v>
      </c>
      <c r="AL172" s="128">
        <f t="shared" si="24"/>
        <v>72509</v>
      </c>
      <c r="AM172" s="6">
        <f t="shared" si="25"/>
        <v>558</v>
      </c>
      <c r="AN172" s="6">
        <f t="shared" si="26"/>
        <v>0</v>
      </c>
      <c r="AO172" s="116">
        <f t="shared" si="27"/>
        <v>73067</v>
      </c>
      <c r="AP172" s="129"/>
      <c r="AQ172" s="130">
        <f>VLOOKUP(A172,'[1]113年度各學校賸餘數'!$A$2:$L$171,12,0)</f>
        <v>558970</v>
      </c>
      <c r="AR172" s="118">
        <f t="shared" si="28"/>
        <v>72509000</v>
      </c>
      <c r="AS172" s="118">
        <f t="shared" si="29"/>
        <v>10000</v>
      </c>
      <c r="AT172" s="118">
        <f t="shared" si="30"/>
        <v>72499000</v>
      </c>
    </row>
    <row r="173" spans="1:46" ht="18.399999999999999" customHeight="1" x14ac:dyDescent="0.25">
      <c r="A173" s="132" t="s">
        <v>370</v>
      </c>
      <c r="B173" s="132" t="s">
        <v>371</v>
      </c>
      <c r="C173" s="6">
        <f>IF('[1]底稿-用途別'!F174=0,"",ROUNDUP('[1]底稿-用途別'!F174/1000,0))</f>
        <v>57437</v>
      </c>
      <c r="D173" s="6" t="str">
        <f>IF('[1]底稿-用途別'!G174=0,"",ROUNDUP('[1]底稿-用途別'!G174/1000,0))</f>
        <v/>
      </c>
      <c r="E173" s="127">
        <f t="shared" si="23"/>
        <v>57437</v>
      </c>
      <c r="F173" s="56" t="str">
        <f>IF('[1]底稿-用途別'!I174=0,"",ROUNDUP('[1]底稿-用途別'!I174/1000,0))</f>
        <v/>
      </c>
      <c r="G173" s="6">
        <f>IF('[1]底稿-用途別'!J174=0,"",ROUNDUP('[1]底稿-用途別'!J174/1000,0))</f>
        <v>6</v>
      </c>
      <c r="H173" s="6">
        <f>IF('[1]底稿-用途別'!K174=0,"",ROUNDUP('[1]底稿-用途別'!K174/1000,0))</f>
        <v>240</v>
      </c>
      <c r="I173" s="6">
        <f>IF('[1]底稿-用途別'!L174=0,"",ROUNDUP('[1]底稿-用途別'!L174/1000,0))</f>
        <v>166</v>
      </c>
      <c r="J173" s="6">
        <f>IF('[1]底稿-用途別'!M174=0,"",ROUNDUP('[1]底稿-用途別'!M174/1000,0))</f>
        <v>52</v>
      </c>
      <c r="K173" s="6">
        <f>IF('[1]底稿-用途別'!N174=0,"",ROUNDUP('[1]底稿-用途別'!N174/1000,0))</f>
        <v>104</v>
      </c>
      <c r="L173" s="6">
        <f>IF('[1]底稿-用途別'!O174=0,"",ROUNDUP('[1]底稿-用途別'!O174/1000,0))</f>
        <v>36</v>
      </c>
      <c r="M173" s="6">
        <f>IF('[1]底稿-用途別'!P174=0,"",ROUNDUP('[1]底稿-用途別'!P174/1000,0))</f>
        <v>25</v>
      </c>
      <c r="N173" s="6">
        <f>IF('[1]底稿-用途別'!Q174=0,"",ROUNDUP('[1]底稿-用途別'!Q174/1000,0))</f>
        <v>5</v>
      </c>
      <c r="O173" s="6" t="str">
        <f>IF('[1]底稿-用途別'!R174=0,"",ROUNDUP('[1]底稿-用途別'!R174/1000,0))</f>
        <v/>
      </c>
      <c r="P173" s="6">
        <f>IF('[1]底稿-用途別'!S174=0,"",ROUNDUP('[1]底稿-用途別'!S174/1000,0))</f>
        <v>13</v>
      </c>
      <c r="Q173" s="6" t="str">
        <f>IF('[1]底稿-用途別'!T174=0,"",ROUNDUP('[1]底稿-用途別'!T174/1000,0))</f>
        <v/>
      </c>
      <c r="R173" s="6">
        <f>IF('[1]底稿-用途別'!U174=0,"",ROUNDUP('[1]底稿-用途別'!U174/1000,0))</f>
        <v>165</v>
      </c>
      <c r="S173" s="6">
        <f>IF('[1]底稿-用途別'!V174=0,"",ROUNDUP('[1]底稿-用途別'!V174/1000,0))</f>
        <v>6</v>
      </c>
      <c r="T173" s="6" t="str">
        <f>IF('[1]底稿-用途別'!W174=0,"",ROUNDUP('[1]底稿-用途別'!W174/1000,0))</f>
        <v/>
      </c>
      <c r="U173" s="6">
        <f>IF('[1]底稿-用途別'!X174=0,"",ROUNDUP('[1]底稿-用途別'!X174/1000,0))</f>
        <v>2</v>
      </c>
      <c r="V173" s="6" t="str">
        <f>IF('[1]底稿-用途別'!Y174=0,"",ROUNDUP('[1]底稿-用途別'!Y174/1000,0))</f>
        <v/>
      </c>
      <c r="W173" s="6" t="str">
        <f>IF('[1]底稿-用途別'!Z174=0,"",ROUNDUP('[1]底稿-用途別'!Z174/1000,0))</f>
        <v/>
      </c>
      <c r="X173" s="6" t="str">
        <f>IF('[1]底稿-用途別'!AA174=0,"",ROUNDUP('[1]底稿-用途別'!AA174/1000,0))</f>
        <v/>
      </c>
      <c r="Y173" s="6" t="str">
        <f>IF('[1]底稿-用途別'!AB174=0,"",ROUNDUP('[1]底稿-用途別'!AB174/1000,0))</f>
        <v/>
      </c>
      <c r="Z173" s="6">
        <f>IF('[1]底稿-用途別'!AC174=0,"",ROUNDUP('[1]底稿-用途別'!AC174/1000,0))</f>
        <v>120</v>
      </c>
      <c r="AA173" s="6">
        <f>IF('[1]底稿-用途別'!AD174=0,"",ROUNDUP('[1]底稿-用途別'!AD174/1000,0))</f>
        <v>10</v>
      </c>
      <c r="AB173" s="6">
        <f>IF('[1]底稿-用途別'!AE174=0,"",ROUNDUP('[1]底稿-用途別'!AE174/1000,0))</f>
        <v>3</v>
      </c>
      <c r="AC173" s="6">
        <f>IF('[1]底稿-用途別'!AF174=0,"",ROUNDUP('[1]底稿-用途別'!AF174/1000,0))</f>
        <v>374</v>
      </c>
      <c r="AD173" s="116">
        <f>IF('[1]底稿-用途別'!AG174=0,"",ROUNDUP('[1]底稿-用途別'!AG174/1000,0))</f>
        <v>315</v>
      </c>
      <c r="AE173" s="116">
        <f>IF('[1]底稿-用途別'!AH174=0,"",ROUNDUP('[1]底稿-用途別'!AH174/1000,0))</f>
        <v>8</v>
      </c>
      <c r="AF173" s="116">
        <f>IF('[1]底稿-用途別'!AI174=0,"",ROUNDUP('[1]底稿-用途別'!AI174/1000,0))</f>
        <v>550</v>
      </c>
      <c r="AG173" s="116">
        <f>IF('[1]底稿-用途別'!AJ174=0,"",ROUNDUP('[1]底稿-用途別'!AJ174/1000,0))</f>
        <v>321</v>
      </c>
      <c r="AH173" s="117">
        <f>IF('[1]底稿-用途別'!AK174=0,0,ROUNDUP('[1]底稿-用途別'!AK174/1000,0))</f>
        <v>80</v>
      </c>
      <c r="AI173" s="6">
        <f>IF('[1]底稿-用途別'!AL174=0,0,ROUNDUP('[1]底稿-用途別'!AL174/1000,0))</f>
        <v>0</v>
      </c>
      <c r="AJ173" s="6">
        <f>IF('[1]底稿-用途別'!AM174=0,0,ROUNDUP('[1]底稿-用途別'!AM174/1000,0))</f>
        <v>0</v>
      </c>
      <c r="AK173" s="6">
        <f>IF('[1]底稿-用途別'!AN174=0,0,ROUNDUP('[1]底稿-用途別'!AN174/1000,0))</f>
        <v>0</v>
      </c>
      <c r="AL173" s="128">
        <f t="shared" si="24"/>
        <v>60038</v>
      </c>
      <c r="AM173" s="6">
        <f t="shared" si="25"/>
        <v>1514</v>
      </c>
      <c r="AN173" s="6">
        <f t="shared" si="26"/>
        <v>0</v>
      </c>
      <c r="AO173" s="116">
        <f t="shared" si="27"/>
        <v>61552</v>
      </c>
      <c r="AP173" s="129"/>
      <c r="AQ173" s="130">
        <f>VLOOKUP(A173,'[1]113年度各學校賸餘數'!$A$2:$L$171,12,0)</f>
        <v>1514315</v>
      </c>
      <c r="AR173" s="118">
        <f t="shared" si="28"/>
        <v>60038000</v>
      </c>
      <c r="AS173" s="118">
        <f t="shared" si="29"/>
        <v>80000</v>
      </c>
      <c r="AT173" s="118">
        <f t="shared" si="30"/>
        <v>59958000</v>
      </c>
    </row>
    <row r="174" spans="1:46" ht="18.399999999999999" customHeight="1" x14ac:dyDescent="0.25">
      <c r="A174" s="135" t="s">
        <v>372</v>
      </c>
      <c r="B174" s="135" t="s">
        <v>373</v>
      </c>
      <c r="C174" s="6">
        <f>IF('[1]底稿-用途別'!F175=0,"",ROUNDUP('[1]底稿-用途別'!F175/1000,0))</f>
        <v>47493</v>
      </c>
      <c r="D174" s="6" t="str">
        <f>IF('[1]底稿-用途別'!G175=0,"",ROUNDUP('[1]底稿-用途別'!G175/1000,0))</f>
        <v/>
      </c>
      <c r="E174" s="127">
        <f t="shared" si="23"/>
        <v>47493</v>
      </c>
      <c r="F174" s="56" t="str">
        <f>IF('[1]底稿-用途別'!I175=0,"",ROUNDUP('[1]底稿-用途別'!I175/1000,0))</f>
        <v/>
      </c>
      <c r="G174" s="6">
        <f>IF('[1]底稿-用途別'!J175=0,"",ROUNDUP('[1]底稿-用途別'!J175/1000,0))</f>
        <v>18</v>
      </c>
      <c r="H174" s="6">
        <f>IF('[1]底稿-用途別'!K175=0,"",ROUNDUP('[1]底稿-用途別'!K175/1000,0))</f>
        <v>240</v>
      </c>
      <c r="I174" s="6">
        <f>IF('[1]底稿-用途別'!L175=0,"",ROUNDUP('[1]底稿-用途別'!L175/1000,0))</f>
        <v>101</v>
      </c>
      <c r="J174" s="6">
        <f>IF('[1]底稿-用途別'!M175=0,"",ROUNDUP('[1]底稿-用途別'!M175/1000,0))</f>
        <v>30</v>
      </c>
      <c r="K174" s="6">
        <f>IF('[1]底稿-用途別'!N175=0,"",ROUNDUP('[1]底稿-用途別'!N175/1000,0))</f>
        <v>60</v>
      </c>
      <c r="L174" s="6">
        <f>IF('[1]底稿-用途別'!O175=0,"",ROUNDUP('[1]底稿-用途別'!O175/1000,0))</f>
        <v>27</v>
      </c>
      <c r="M174" s="6">
        <f>IF('[1]底稿-用途別'!P175=0,"",ROUNDUP('[1]底稿-用途別'!P175/1000,0))</f>
        <v>21</v>
      </c>
      <c r="N174" s="6">
        <f>IF('[1]底稿-用途別'!Q175=0,"",ROUNDUP('[1]底稿-用途別'!Q175/1000,0))</f>
        <v>5</v>
      </c>
      <c r="O174" s="6" t="str">
        <f>IF('[1]底稿-用途別'!R175=0,"",ROUNDUP('[1]底稿-用途別'!R175/1000,0))</f>
        <v/>
      </c>
      <c r="P174" s="6">
        <f>IF('[1]底稿-用途別'!S175=0,"",ROUNDUP('[1]底稿-用途別'!S175/1000,0))</f>
        <v>8</v>
      </c>
      <c r="Q174" s="6" t="str">
        <f>IF('[1]底稿-用途別'!T175=0,"",ROUNDUP('[1]底稿-用途別'!T175/1000,0))</f>
        <v/>
      </c>
      <c r="R174" s="6">
        <f>IF('[1]底稿-用途別'!U175=0,"",ROUNDUP('[1]底稿-用途別'!U175/1000,0))</f>
        <v>165</v>
      </c>
      <c r="S174" s="6">
        <f>IF('[1]底稿-用途別'!V175=0,"",ROUNDUP('[1]底稿-用途別'!V175/1000,0))</f>
        <v>6</v>
      </c>
      <c r="T174" s="6" t="str">
        <f>IF('[1]底稿-用途別'!W175=0,"",ROUNDUP('[1]底稿-用途別'!W175/1000,0))</f>
        <v/>
      </c>
      <c r="U174" s="6">
        <f>IF('[1]底稿-用途別'!X175=0,"",ROUNDUP('[1]底稿-用途別'!X175/1000,0))</f>
        <v>1</v>
      </c>
      <c r="V174" s="6" t="str">
        <f>IF('[1]底稿-用途別'!Y175=0,"",ROUNDUP('[1]底稿-用途別'!Y175/1000,0))</f>
        <v/>
      </c>
      <c r="W174" s="6" t="str">
        <f>IF('[1]底稿-用途別'!Z175=0,"",ROUNDUP('[1]底稿-用途別'!Z175/1000,0))</f>
        <v/>
      </c>
      <c r="X174" s="6" t="str">
        <f>IF('[1]底稿-用途別'!AA175=0,"",ROUNDUP('[1]底稿-用途別'!AA175/1000,0))</f>
        <v/>
      </c>
      <c r="Y174" s="6" t="str">
        <f>IF('[1]底稿-用途別'!AB175=0,"",ROUNDUP('[1]底稿-用途別'!AB175/1000,0))</f>
        <v/>
      </c>
      <c r="Z174" s="6">
        <f>IF('[1]底稿-用途別'!AC175=0,"",ROUNDUP('[1]底稿-用途別'!AC175/1000,0))</f>
        <v>120</v>
      </c>
      <c r="AA174" s="6">
        <f>IF('[1]底稿-用途別'!AD175=0,"",ROUNDUP('[1]底稿-用途別'!AD175/1000,0))</f>
        <v>10</v>
      </c>
      <c r="AB174" s="6">
        <f>IF('[1]底稿-用途別'!AE175=0,"",ROUNDUP('[1]底稿-用途別'!AE175/1000,0))</f>
        <v>3</v>
      </c>
      <c r="AC174" s="6">
        <f>IF('[1]底稿-用途別'!AF175=0,"",ROUNDUP('[1]底稿-用途別'!AF175/1000,0))</f>
        <v>221</v>
      </c>
      <c r="AD174" s="116">
        <f>IF('[1]底稿-用途別'!AG175=0,"",ROUNDUP('[1]底稿-用途別'!AG175/1000,0))</f>
        <v>265</v>
      </c>
      <c r="AE174" s="116">
        <f>IF('[1]底稿-用途別'!AH175=0,"",ROUNDUP('[1]底稿-用途別'!AH175/1000,0))</f>
        <v>11</v>
      </c>
      <c r="AF174" s="116">
        <f>IF('[1]底稿-用途別'!AI175=0,"",ROUNDUP('[1]底稿-用途別'!AI175/1000,0))</f>
        <v>425</v>
      </c>
      <c r="AG174" s="116">
        <f>IF('[1]底稿-用途別'!AJ175=0,"",ROUNDUP('[1]底稿-用途別'!AJ175/1000,0))</f>
        <v>420</v>
      </c>
      <c r="AH174" s="117">
        <f>IF('[1]底稿-用途別'!AK175=0,0,ROUNDUP('[1]底稿-用途別'!AK175/1000,0))</f>
        <v>40</v>
      </c>
      <c r="AI174" s="6">
        <f>IF('[1]底稿-用途別'!AL175=0,0,ROUNDUP('[1]底稿-用途別'!AL175/1000,0))</f>
        <v>0</v>
      </c>
      <c r="AJ174" s="6">
        <f>IF('[1]底稿-用途別'!AM175=0,0,ROUNDUP('[1]底稿-用途別'!AM175/1000,0))</f>
        <v>0</v>
      </c>
      <c r="AK174" s="6">
        <f>IF('[1]底稿-用途別'!AN175=0,0,ROUNDUP('[1]底稿-用途別'!AN175/1000,0))</f>
        <v>0</v>
      </c>
      <c r="AL174" s="128">
        <f t="shared" si="24"/>
        <v>49690</v>
      </c>
      <c r="AM174" s="6">
        <f t="shared" si="25"/>
        <v>289</v>
      </c>
      <c r="AN174" s="6">
        <f t="shared" si="26"/>
        <v>0</v>
      </c>
      <c r="AO174" s="116">
        <f t="shared" si="27"/>
        <v>49979</v>
      </c>
      <c r="AP174" s="129"/>
      <c r="AQ174" s="130">
        <f>VLOOKUP(A174,'[1]113年度各學校賸餘數'!$A$2:$L$171,12,0)</f>
        <v>289852</v>
      </c>
      <c r="AR174" s="118">
        <f t="shared" si="28"/>
        <v>49690000</v>
      </c>
      <c r="AS174" s="118">
        <f t="shared" si="29"/>
        <v>40000</v>
      </c>
      <c r="AT174" s="118">
        <f t="shared" si="30"/>
        <v>49650000</v>
      </c>
    </row>
    <row r="175" spans="1:46" x14ac:dyDescent="0.25">
      <c r="B175" s="1" t="s">
        <v>664</v>
      </c>
      <c r="AQ175" s="137"/>
      <c r="AR175" s="131"/>
      <c r="AT175" s="131"/>
    </row>
  </sheetData>
  <mergeCells count="5">
    <mergeCell ref="AH1:AK1"/>
    <mergeCell ref="A3:B3"/>
    <mergeCell ref="A4:B4"/>
    <mergeCell ref="A5:B5"/>
    <mergeCell ref="A6:B6"/>
  </mergeCells>
  <phoneticPr fontId="3" type="noConversion"/>
  <pageMargins left="0.55118110236220474" right="0.34" top="0.51181102362204722" bottom="0.23622047244094491" header="0.19685039370078741" footer="0.27559055118110237"/>
  <pageSetup paperSize="8" scale="39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G175"/>
  <sheetViews>
    <sheetView zoomScaleNormal="100" workbookViewId="0">
      <pane xSplit="2" ySplit="4" topLeftCell="C80" activePane="bottomRight" state="frozen"/>
      <selection activeCell="S13" sqref="S13"/>
      <selection pane="topRight" activeCell="S13" sqref="S13"/>
      <selection pane="bottomLeft" activeCell="S13" sqref="S13"/>
      <selection pane="bottomRight" activeCell="S13" sqref="S13"/>
    </sheetView>
  </sheetViews>
  <sheetFormatPr defaultRowHeight="16.5" x14ac:dyDescent="0.25"/>
  <cols>
    <col min="1" max="1" width="8.5" style="2" customWidth="1"/>
    <col min="2" max="2" width="23.875" style="2" bestFit="1" customWidth="1"/>
    <col min="3" max="5" width="14.875" style="2" customWidth="1"/>
    <col min="6" max="6" width="16.875" style="2" customWidth="1"/>
    <col min="7" max="7" width="14.875" style="2" customWidth="1"/>
    <col min="8" max="16384" width="9" style="2"/>
  </cols>
  <sheetData>
    <row r="1" spans="1:7" x14ac:dyDescent="0.25">
      <c r="G1" s="2" t="s">
        <v>665</v>
      </c>
    </row>
    <row r="2" spans="1:7" s="141" customFormat="1" ht="19.5" x14ac:dyDescent="0.25">
      <c r="A2" s="138" t="s">
        <v>666</v>
      </c>
      <c r="B2" s="138" t="s">
        <v>667</v>
      </c>
      <c r="C2" s="139" t="s">
        <v>668</v>
      </c>
      <c r="D2" s="140"/>
      <c r="E2" s="140"/>
      <c r="F2" s="140"/>
      <c r="G2" s="138" t="s">
        <v>669</v>
      </c>
    </row>
    <row r="3" spans="1:7" s="144" customFormat="1" ht="78" customHeight="1" x14ac:dyDescent="0.25">
      <c r="A3" s="142"/>
      <c r="B3" s="142"/>
      <c r="C3" s="143" t="s">
        <v>670</v>
      </c>
      <c r="D3" s="143" t="s">
        <v>671</v>
      </c>
      <c r="E3" s="143" t="s">
        <v>672</v>
      </c>
      <c r="F3" s="143" t="s">
        <v>673</v>
      </c>
      <c r="G3" s="142"/>
    </row>
    <row r="4" spans="1:7" ht="18.600000000000001" customHeight="1" x14ac:dyDescent="0.25">
      <c r="A4" s="145" t="s">
        <v>674</v>
      </c>
      <c r="B4" s="145"/>
      <c r="C4" s="146">
        <f>C6+C38+C175</f>
        <v>3237</v>
      </c>
      <c r="D4" s="146">
        <f>D6+D38+D175</f>
        <v>132</v>
      </c>
      <c r="E4" s="146">
        <f>E6+E38+E175</f>
        <v>160</v>
      </c>
      <c r="F4" s="146">
        <f>F6+F38+F175</f>
        <v>0</v>
      </c>
      <c r="G4" s="146">
        <f t="shared" ref="G4:G35" si="0">SUM(C4:F4)</f>
        <v>3529</v>
      </c>
    </row>
    <row r="5" spans="1:7" ht="18.600000000000001" customHeight="1" x14ac:dyDescent="0.25">
      <c r="A5" s="126" t="s">
        <v>38</v>
      </c>
      <c r="B5" s="147" t="s">
        <v>675</v>
      </c>
      <c r="C5" s="146">
        <f>IF('[1]底稿-來源別-收支對列'!C8=0,"",ROUNDUP('[1]底稿-來源別-收支對列'!C8/1000,0))</f>
        <v>320</v>
      </c>
      <c r="D5" s="146">
        <f>IF('[1]底稿-來源別-收支對列'!D8=0,"",ROUNDUP('[1]底稿-來源別-收支對列'!D8/1000,0))</f>
        <v>8</v>
      </c>
      <c r="E5" s="146">
        <f>IF('[1]底稿-來源別-收支對列'!E8=0,"",ROUNDUP('[1]底稿-來源別-收支對列'!E8/1000,0))</f>
        <v>10</v>
      </c>
      <c r="F5" s="146" t="str">
        <f>IF('[1]底稿-來源別-收支對列'!F8=0,"",ROUNDUP('[1]底稿-來源別-收支對列'!F8/1000,0))</f>
        <v/>
      </c>
      <c r="G5" s="146">
        <f t="shared" si="0"/>
        <v>338</v>
      </c>
    </row>
    <row r="6" spans="1:7" ht="18.600000000000001" customHeight="1" x14ac:dyDescent="0.25">
      <c r="A6" s="148" t="s">
        <v>676</v>
      </c>
      <c r="B6" s="148"/>
      <c r="C6" s="149">
        <f>SUM(C5)</f>
        <v>320</v>
      </c>
      <c r="D6" s="149">
        <f>SUM(D5)</f>
        <v>8</v>
      </c>
      <c r="E6" s="149">
        <f>SUM(E5)</f>
        <v>10</v>
      </c>
      <c r="F6" s="149">
        <f>SUM(F5)</f>
        <v>0</v>
      </c>
      <c r="G6" s="149">
        <f t="shared" si="0"/>
        <v>338</v>
      </c>
    </row>
    <row r="7" spans="1:7" ht="18.600000000000001" customHeight="1" x14ac:dyDescent="0.25">
      <c r="A7" s="126" t="s">
        <v>677</v>
      </c>
      <c r="B7" s="126" t="s">
        <v>678</v>
      </c>
      <c r="C7" s="146">
        <f>IF('[1]底稿-來源別-收支對列'!C9=0,"",ROUNDUP('[1]底稿-來源別-收支對列'!C9/1000,0))</f>
        <v>220</v>
      </c>
      <c r="D7" s="146">
        <f>IF('[1]底稿-來源別-收支對列'!D9=0,"",ROUNDUP('[1]底稿-來源別-收支對列'!D9/1000,0))</f>
        <v>6</v>
      </c>
      <c r="E7" s="146" t="str">
        <f>IF('[1]底稿-來源別-收支對列'!E9=0,"",ROUNDUP('[1]底稿-來源別-收支對列'!E9/1000,0))</f>
        <v/>
      </c>
      <c r="F7" s="146" t="str">
        <f>IF('[1]底稿-來源別-收支對列'!F9=0,"",ROUNDUP('[1]底稿-來源別-收支對列'!F9/1000,0))</f>
        <v/>
      </c>
      <c r="G7" s="146">
        <f t="shared" si="0"/>
        <v>226</v>
      </c>
    </row>
    <row r="8" spans="1:7" ht="18.600000000000001" customHeight="1" x14ac:dyDescent="0.25">
      <c r="A8" s="126" t="s">
        <v>42</v>
      </c>
      <c r="B8" s="126" t="s">
        <v>679</v>
      </c>
      <c r="C8" s="146">
        <f>IF('[1]底稿-來源別-收支對列'!C10=0,"",ROUNDUP('[1]底稿-來源別-收支對列'!C10/1000,0))</f>
        <v>20</v>
      </c>
      <c r="D8" s="146">
        <f>IF('[1]底稿-來源別-收支對列'!D10=0,"",ROUNDUP('[1]底稿-來源別-收支對列'!D10/1000,0))</f>
        <v>12</v>
      </c>
      <c r="E8" s="146" t="str">
        <f>IF('[1]底稿-來源別-收支對列'!E10=0,"",ROUNDUP('[1]底稿-來源別-收支對列'!E10/1000,0))</f>
        <v/>
      </c>
      <c r="F8" s="146" t="str">
        <f>IF('[1]底稿-來源別-收支對列'!F10=0,"",ROUNDUP('[1]底稿-來源別-收支對列'!F10/1000,0))</f>
        <v/>
      </c>
      <c r="G8" s="146">
        <f t="shared" si="0"/>
        <v>32</v>
      </c>
    </row>
    <row r="9" spans="1:7" ht="18.600000000000001" customHeight="1" x14ac:dyDescent="0.25">
      <c r="A9" s="126" t="s">
        <v>44</v>
      </c>
      <c r="B9" s="126" t="s">
        <v>680</v>
      </c>
      <c r="C9" s="146">
        <f>IF('[1]底稿-來源別-收支對列'!C11=0,"",ROUNDUP('[1]底稿-來源別-收支對列'!C11/1000,0))</f>
        <v>50</v>
      </c>
      <c r="D9" s="146">
        <f>IF('[1]底稿-來源別-收支對列'!D11=0,"",ROUNDUP('[1]底稿-來源別-收支對列'!D11/1000,0))</f>
        <v>29</v>
      </c>
      <c r="E9" s="146" t="str">
        <f>IF('[1]底稿-來源別-收支對列'!E11=0,"",ROUNDUP('[1]底稿-來源別-收支對列'!E11/1000,0))</f>
        <v/>
      </c>
      <c r="F9" s="146" t="str">
        <f>IF('[1]底稿-來源別-收支對列'!F11=0,"",ROUNDUP('[1]底稿-來源別-收支對列'!F11/1000,0))</f>
        <v/>
      </c>
      <c r="G9" s="146">
        <f t="shared" si="0"/>
        <v>79</v>
      </c>
    </row>
    <row r="10" spans="1:7" ht="18.600000000000001" customHeight="1" x14ac:dyDescent="0.25">
      <c r="A10" s="126" t="s">
        <v>46</v>
      </c>
      <c r="B10" s="126" t="s">
        <v>681</v>
      </c>
      <c r="C10" s="146" t="str">
        <f>IF('[1]底稿-來源別-收支對列'!C12=0,"",ROUNDUP('[1]底稿-來源別-收支對列'!C12/1000,0))</f>
        <v/>
      </c>
      <c r="D10" s="146" t="str">
        <f>IF('[1]底稿-來源別-收支對列'!D12=0,"",ROUNDUP('[1]底稿-來源別-收支對列'!D12/1000,0))</f>
        <v/>
      </c>
      <c r="E10" s="146" t="str">
        <f>IF('[1]底稿-來源別-收支對列'!E12=0,"",ROUNDUP('[1]底稿-來源別-收支對列'!E12/1000,0))</f>
        <v/>
      </c>
      <c r="F10" s="146" t="str">
        <f>IF('[1]底稿-來源別-收支對列'!F12=0,"",ROUNDUP('[1]底稿-來源別-收支對列'!F12/1000,0))</f>
        <v/>
      </c>
      <c r="G10" s="146">
        <f t="shared" si="0"/>
        <v>0</v>
      </c>
    </row>
    <row r="11" spans="1:7" ht="18.600000000000001" customHeight="1" x14ac:dyDescent="0.25">
      <c r="A11" s="126" t="s">
        <v>48</v>
      </c>
      <c r="B11" s="126" t="s">
        <v>682</v>
      </c>
      <c r="C11" s="146" t="str">
        <f>IF('[1]底稿-來源別-收支對列'!C13=0,"",ROUNDUP('[1]底稿-來源別-收支對列'!C13/1000,0))</f>
        <v/>
      </c>
      <c r="D11" s="146">
        <f>IF('[1]底稿-來源別-收支對列'!D13=0,"",ROUNDUP('[1]底稿-來源別-收支對列'!D13/1000,0))</f>
        <v>30</v>
      </c>
      <c r="E11" s="146" t="str">
        <f>IF('[1]底稿-來源別-收支對列'!E13=0,"",ROUNDUP('[1]底稿-來源別-收支對列'!E13/1000,0))</f>
        <v/>
      </c>
      <c r="F11" s="146" t="str">
        <f>IF('[1]底稿-來源別-收支對列'!F13=0,"",ROUNDUP('[1]底稿-來源別-收支對列'!F13/1000,0))</f>
        <v/>
      </c>
      <c r="G11" s="146">
        <f t="shared" si="0"/>
        <v>30</v>
      </c>
    </row>
    <row r="12" spans="1:7" ht="18.600000000000001" customHeight="1" x14ac:dyDescent="0.25">
      <c r="A12" s="126" t="s">
        <v>50</v>
      </c>
      <c r="B12" s="126" t="s">
        <v>683</v>
      </c>
      <c r="C12" s="146">
        <f>IF('[1]底稿-來源別-收支對列'!C14=0,"",ROUNDUP('[1]底稿-來源別-收支對列'!C14/1000,0))</f>
        <v>30</v>
      </c>
      <c r="D12" s="146">
        <f>IF('[1]底稿-來源別-收支對列'!D14=0,"",ROUNDUP('[1]底稿-來源別-收支對列'!D14/1000,0))</f>
        <v>2</v>
      </c>
      <c r="E12" s="146" t="str">
        <f>IF('[1]底稿-來源別-收支對列'!E14=0,"",ROUNDUP('[1]底稿-來源別-收支對列'!E14/1000,0))</f>
        <v/>
      </c>
      <c r="F12" s="146" t="str">
        <f>IF('[1]底稿-來源別-收支對列'!F14=0,"",ROUNDUP('[1]底稿-來源別-收支對列'!F14/1000,0))</f>
        <v/>
      </c>
      <c r="G12" s="146">
        <f t="shared" si="0"/>
        <v>32</v>
      </c>
    </row>
    <row r="13" spans="1:7" ht="18.600000000000001" customHeight="1" x14ac:dyDescent="0.25">
      <c r="A13" s="126" t="s">
        <v>52</v>
      </c>
      <c r="B13" s="126" t="s">
        <v>684</v>
      </c>
      <c r="C13" s="146">
        <f>IF('[1]底稿-來源別-收支對列'!C15=0,"",ROUNDUP('[1]底稿-來源別-收支對列'!C15/1000,0))</f>
        <v>30</v>
      </c>
      <c r="D13" s="146" t="str">
        <f>IF('[1]底稿-來源別-收支對列'!D15=0,"",ROUNDUP('[1]底稿-來源別-收支對列'!D15/1000,0))</f>
        <v/>
      </c>
      <c r="E13" s="146" t="str">
        <f>IF('[1]底稿-來源別-收支對列'!E15=0,"",ROUNDUP('[1]底稿-來源別-收支對列'!E15/1000,0))</f>
        <v/>
      </c>
      <c r="F13" s="146" t="str">
        <f>IF('[1]底稿-來源別-收支對列'!F15=0,"",ROUNDUP('[1]底稿-來源別-收支對列'!F15/1000,0))</f>
        <v/>
      </c>
      <c r="G13" s="146">
        <f t="shared" si="0"/>
        <v>30</v>
      </c>
    </row>
    <row r="14" spans="1:7" ht="18.600000000000001" customHeight="1" x14ac:dyDescent="0.25">
      <c r="A14" s="126" t="s">
        <v>54</v>
      </c>
      <c r="B14" s="126" t="s">
        <v>685</v>
      </c>
      <c r="C14" s="146" t="str">
        <f>IF('[1]底稿-來源別-收支對列'!C16=0,"",ROUNDUP('[1]底稿-來源別-收支對列'!C16/1000,0))</f>
        <v/>
      </c>
      <c r="D14" s="146" t="str">
        <f>IF('[1]底稿-來源別-收支對列'!D16=0,"",ROUNDUP('[1]底稿-來源別-收支對列'!D16/1000,0))</f>
        <v/>
      </c>
      <c r="E14" s="146" t="str">
        <f>IF('[1]底稿-來源別-收支對列'!E16=0,"",ROUNDUP('[1]底稿-來源別-收支對列'!E16/1000,0))</f>
        <v/>
      </c>
      <c r="F14" s="146" t="str">
        <f>IF('[1]底稿-來源別-收支對列'!F16=0,"",ROUNDUP('[1]底稿-來源別-收支對列'!F16/1000,0))</f>
        <v/>
      </c>
      <c r="G14" s="146">
        <f t="shared" si="0"/>
        <v>0</v>
      </c>
    </row>
    <row r="15" spans="1:7" ht="18.600000000000001" customHeight="1" x14ac:dyDescent="0.25">
      <c r="A15" s="126" t="s">
        <v>56</v>
      </c>
      <c r="B15" s="126" t="s">
        <v>686</v>
      </c>
      <c r="C15" s="146">
        <f>IF('[1]底稿-來源別-收支對列'!C17=0,"",ROUNDUP('[1]底稿-來源別-收支對列'!C17/1000,0))</f>
        <v>5</v>
      </c>
      <c r="D15" s="146" t="str">
        <f>IF('[1]底稿-來源別-收支對列'!D17=0,"",ROUNDUP('[1]底稿-來源別-收支對列'!D17/1000,0))</f>
        <v/>
      </c>
      <c r="E15" s="146" t="str">
        <f>IF('[1]底稿-來源別-收支對列'!E17=0,"",ROUNDUP('[1]底稿-來源別-收支對列'!E17/1000,0))</f>
        <v/>
      </c>
      <c r="F15" s="146" t="str">
        <f>IF('[1]底稿-來源別-收支對列'!F17=0,"",ROUNDUP('[1]底稿-來源別-收支對列'!F17/1000,0))</f>
        <v/>
      </c>
      <c r="G15" s="146">
        <f t="shared" si="0"/>
        <v>5</v>
      </c>
    </row>
    <row r="16" spans="1:7" ht="18.600000000000001" customHeight="1" x14ac:dyDescent="0.25">
      <c r="A16" s="126" t="s">
        <v>58</v>
      </c>
      <c r="B16" s="126" t="s">
        <v>687</v>
      </c>
      <c r="C16" s="146">
        <f>IF('[1]底稿-來源別-收支對列'!C18=0,"",ROUNDUP('[1]底稿-來源別-收支對列'!C18/1000,0))</f>
        <v>30</v>
      </c>
      <c r="D16" s="146" t="str">
        <f>IF('[1]底稿-來源別-收支對列'!D18=0,"",ROUNDUP('[1]底稿-來源別-收支對列'!D18/1000,0))</f>
        <v/>
      </c>
      <c r="E16" s="146">
        <f>IF('[1]底稿-來源別-收支對列'!E18=0,"",ROUNDUP('[1]底稿-來源別-收支對列'!E18/1000,0))</f>
        <v>3</v>
      </c>
      <c r="F16" s="146" t="str">
        <f>IF('[1]底稿-來源別-收支對列'!F18=0,"",ROUNDUP('[1]底稿-來源別-收支對列'!F18/1000,0))</f>
        <v/>
      </c>
      <c r="G16" s="146">
        <f t="shared" si="0"/>
        <v>33</v>
      </c>
    </row>
    <row r="17" spans="1:7" ht="18.600000000000001" customHeight="1" x14ac:dyDescent="0.25">
      <c r="A17" s="126" t="s">
        <v>60</v>
      </c>
      <c r="B17" s="126" t="s">
        <v>688</v>
      </c>
      <c r="C17" s="146">
        <f>IF('[1]底稿-來源別-收支對列'!C19=0,"",ROUNDUP('[1]底稿-來源別-收支對列'!C19/1000,0))</f>
        <v>18</v>
      </c>
      <c r="D17" s="146" t="str">
        <f>IF('[1]底稿-來源別-收支對列'!D19=0,"",ROUNDUP('[1]底稿-來源別-收支對列'!D19/1000,0))</f>
        <v/>
      </c>
      <c r="E17" s="146" t="str">
        <f>IF('[1]底稿-來源別-收支對列'!E19=0,"",ROUNDUP('[1]底稿-來源別-收支對列'!E19/1000,0))</f>
        <v/>
      </c>
      <c r="F17" s="146" t="str">
        <f>IF('[1]底稿-來源別-收支對列'!F19=0,"",ROUNDUP('[1]底稿-來源別-收支對列'!F19/1000,0))</f>
        <v/>
      </c>
      <c r="G17" s="146">
        <f t="shared" si="0"/>
        <v>18</v>
      </c>
    </row>
    <row r="18" spans="1:7" ht="18.600000000000001" customHeight="1" x14ac:dyDescent="0.25">
      <c r="A18" s="126" t="s">
        <v>62</v>
      </c>
      <c r="B18" s="126" t="s">
        <v>689</v>
      </c>
      <c r="C18" s="146">
        <f>IF('[1]底稿-來源別-收支對列'!C20=0,"",ROUNDUP('[1]底稿-來源別-收支對列'!C20/1000,0))</f>
        <v>40</v>
      </c>
      <c r="D18" s="146" t="str">
        <f>IF('[1]底稿-來源別-收支對列'!D20=0,"",ROUNDUP('[1]底稿-來源別-收支對列'!D20/1000,0))</f>
        <v/>
      </c>
      <c r="E18" s="146" t="str">
        <f>IF('[1]底稿-來源別-收支對列'!E20=0,"",ROUNDUP('[1]底稿-來源別-收支對列'!E20/1000,0))</f>
        <v/>
      </c>
      <c r="F18" s="146" t="str">
        <f>IF('[1]底稿-來源別-收支對列'!F20=0,"",ROUNDUP('[1]底稿-來源別-收支對列'!F20/1000,0))</f>
        <v/>
      </c>
      <c r="G18" s="146">
        <f t="shared" si="0"/>
        <v>40</v>
      </c>
    </row>
    <row r="19" spans="1:7" ht="18.600000000000001" customHeight="1" x14ac:dyDescent="0.25">
      <c r="A19" s="126" t="s">
        <v>64</v>
      </c>
      <c r="B19" s="126" t="s">
        <v>690</v>
      </c>
      <c r="C19" s="146">
        <f>IF('[1]底稿-來源別-收支對列'!C21=0,"",ROUNDUP('[1]底稿-來源別-收支對列'!C21/1000,0))</f>
        <v>10</v>
      </c>
      <c r="D19" s="146" t="str">
        <f>IF('[1]底稿-來源別-收支對列'!D21=0,"",ROUNDUP('[1]底稿-來源別-收支對列'!D21/1000,0))</f>
        <v/>
      </c>
      <c r="E19" s="146" t="str">
        <f>IF('[1]底稿-來源別-收支對列'!E21=0,"",ROUNDUP('[1]底稿-來源別-收支對列'!E21/1000,0))</f>
        <v/>
      </c>
      <c r="F19" s="146" t="str">
        <f>IF('[1]底稿-來源別-收支對列'!F21=0,"",ROUNDUP('[1]底稿-來源別-收支對列'!F21/1000,0))</f>
        <v/>
      </c>
      <c r="G19" s="146">
        <f t="shared" si="0"/>
        <v>10</v>
      </c>
    </row>
    <row r="20" spans="1:7" ht="18.600000000000001" customHeight="1" x14ac:dyDescent="0.25">
      <c r="A20" s="126" t="s">
        <v>66</v>
      </c>
      <c r="B20" s="126" t="s">
        <v>691</v>
      </c>
      <c r="C20" s="146">
        <f>IF('[1]底稿-來源別-收支對列'!C22=0,"",ROUNDUP('[1]底稿-來源別-收支對列'!C22/1000,0))</f>
        <v>20</v>
      </c>
      <c r="D20" s="146" t="str">
        <f>IF('[1]底稿-來源別-收支對列'!D22=0,"",ROUNDUP('[1]底稿-來源別-收支對列'!D22/1000,0))</f>
        <v/>
      </c>
      <c r="E20" s="146" t="str">
        <f>IF('[1]底稿-來源別-收支對列'!E22=0,"",ROUNDUP('[1]底稿-來源別-收支對列'!E22/1000,0))</f>
        <v/>
      </c>
      <c r="F20" s="146" t="str">
        <f>IF('[1]底稿-來源別-收支對列'!F22=0,"",ROUNDUP('[1]底稿-來源別-收支對列'!F22/1000,0))</f>
        <v/>
      </c>
      <c r="G20" s="146">
        <f t="shared" si="0"/>
        <v>20</v>
      </c>
    </row>
    <row r="21" spans="1:7" ht="18.600000000000001" customHeight="1" x14ac:dyDescent="0.25">
      <c r="A21" s="126" t="s">
        <v>68</v>
      </c>
      <c r="B21" s="126" t="s">
        <v>692</v>
      </c>
      <c r="C21" s="146">
        <f>IF('[1]底稿-來源別-收支對列'!C23=0,"",ROUNDUP('[1]底稿-來源別-收支對列'!C23/1000,0))</f>
        <v>2</v>
      </c>
      <c r="D21" s="146" t="str">
        <f>IF('[1]底稿-來源別-收支對列'!D23=0,"",ROUNDUP('[1]底稿-來源別-收支對列'!D23/1000,0))</f>
        <v/>
      </c>
      <c r="E21" s="146" t="str">
        <f>IF('[1]底稿-來源別-收支對列'!E23=0,"",ROUNDUP('[1]底稿-來源別-收支對列'!E23/1000,0))</f>
        <v/>
      </c>
      <c r="F21" s="146" t="str">
        <f>IF('[1]底稿-來源別-收支對列'!F23=0,"",ROUNDUP('[1]底稿-來源別-收支對列'!F23/1000,0))</f>
        <v/>
      </c>
      <c r="G21" s="146">
        <f t="shared" si="0"/>
        <v>2</v>
      </c>
    </row>
    <row r="22" spans="1:7" ht="18.600000000000001" customHeight="1" x14ac:dyDescent="0.25">
      <c r="A22" s="126" t="s">
        <v>70</v>
      </c>
      <c r="B22" s="126" t="s">
        <v>693</v>
      </c>
      <c r="C22" s="146">
        <f>IF('[1]底稿-來源別-收支對列'!C24=0,"",ROUNDUP('[1]底稿-來源別-收支對列'!C24/1000,0))</f>
        <v>16</v>
      </c>
      <c r="D22" s="146" t="str">
        <f>IF('[1]底稿-來源別-收支對列'!D24=0,"",ROUNDUP('[1]底稿-來源別-收支對列'!D24/1000,0))</f>
        <v/>
      </c>
      <c r="E22" s="146" t="str">
        <f>IF('[1]底稿-來源別-收支對列'!E24=0,"",ROUNDUP('[1]底稿-來源別-收支對列'!E24/1000,0))</f>
        <v/>
      </c>
      <c r="F22" s="146" t="str">
        <f>IF('[1]底稿-來源別-收支對列'!F24=0,"",ROUNDUP('[1]底稿-來源別-收支對列'!F24/1000,0))</f>
        <v/>
      </c>
      <c r="G22" s="146">
        <f t="shared" si="0"/>
        <v>16</v>
      </c>
    </row>
    <row r="23" spans="1:7" ht="18.600000000000001" customHeight="1" x14ac:dyDescent="0.25">
      <c r="A23" s="126" t="s">
        <v>72</v>
      </c>
      <c r="B23" s="126" t="s">
        <v>694</v>
      </c>
      <c r="C23" s="146">
        <f>IF('[1]底稿-來源別-收支對列'!C25=0,"",ROUNDUP('[1]底稿-來源別-收支對列'!C25/1000,0))</f>
        <v>15</v>
      </c>
      <c r="D23" s="146" t="str">
        <f>IF('[1]底稿-來源別-收支對列'!D25=0,"",ROUNDUP('[1]底稿-來源別-收支對列'!D25/1000,0))</f>
        <v/>
      </c>
      <c r="E23" s="146" t="str">
        <f>IF('[1]底稿-來源別-收支對列'!E25=0,"",ROUNDUP('[1]底稿-來源別-收支對列'!E25/1000,0))</f>
        <v/>
      </c>
      <c r="F23" s="146" t="str">
        <f>IF('[1]底稿-來源別-收支對列'!F25=0,"",ROUNDUP('[1]底稿-來源別-收支對列'!F25/1000,0))</f>
        <v/>
      </c>
      <c r="G23" s="146">
        <f t="shared" si="0"/>
        <v>15</v>
      </c>
    </row>
    <row r="24" spans="1:7" ht="18.600000000000001" customHeight="1" x14ac:dyDescent="0.25">
      <c r="A24" s="126" t="s">
        <v>74</v>
      </c>
      <c r="B24" s="126" t="s">
        <v>695</v>
      </c>
      <c r="C24" s="146" t="str">
        <f>IF('[1]底稿-來源別-收支對列'!C26=0,"",ROUNDUP('[1]底稿-來源別-收支對列'!C26/1000,0))</f>
        <v/>
      </c>
      <c r="D24" s="146" t="str">
        <f>IF('[1]底稿-來源別-收支對列'!D26=0,"",ROUNDUP('[1]底稿-來源別-收支對列'!D26/1000,0))</f>
        <v/>
      </c>
      <c r="E24" s="146" t="str">
        <f>IF('[1]底稿-來源別-收支對列'!E26=0,"",ROUNDUP('[1]底稿-來源別-收支對列'!E26/1000,0))</f>
        <v/>
      </c>
      <c r="F24" s="146" t="str">
        <f>IF('[1]底稿-來源別-收支對列'!F26=0,"",ROUNDUP('[1]底稿-來源別-收支對列'!F26/1000,0))</f>
        <v/>
      </c>
      <c r="G24" s="146">
        <f t="shared" si="0"/>
        <v>0</v>
      </c>
    </row>
    <row r="25" spans="1:7" ht="18.600000000000001" customHeight="1" x14ac:dyDescent="0.25">
      <c r="A25" s="126" t="s">
        <v>76</v>
      </c>
      <c r="B25" s="126" t="s">
        <v>696</v>
      </c>
      <c r="C25" s="146" t="str">
        <f>IF('[1]底稿-來源別-收支對列'!C27=0,"",ROUNDUP('[1]底稿-來源別-收支對列'!C27/1000,0))</f>
        <v/>
      </c>
      <c r="D25" s="146" t="str">
        <f>IF('[1]底稿-來源別-收支對列'!D27=0,"",ROUNDUP('[1]底稿-來源別-收支對列'!D27/1000,0))</f>
        <v/>
      </c>
      <c r="E25" s="146" t="str">
        <f>IF('[1]底稿-來源別-收支對列'!E27=0,"",ROUNDUP('[1]底稿-來源別-收支對列'!E27/1000,0))</f>
        <v/>
      </c>
      <c r="F25" s="146" t="str">
        <f>IF('[1]底稿-來源別-收支對列'!F27=0,"",ROUNDUP('[1]底稿-來源別-收支對列'!F27/1000,0))</f>
        <v/>
      </c>
      <c r="G25" s="146">
        <f t="shared" si="0"/>
        <v>0</v>
      </c>
    </row>
    <row r="26" spans="1:7" ht="18.600000000000001" customHeight="1" x14ac:dyDescent="0.25">
      <c r="A26" s="126" t="s">
        <v>78</v>
      </c>
      <c r="B26" s="126" t="s">
        <v>697</v>
      </c>
      <c r="C26" s="146" t="str">
        <f>IF('[1]底稿-來源別-收支對列'!C28=0,"",ROUNDUP('[1]底稿-來源別-收支對列'!C28/1000,0))</f>
        <v/>
      </c>
      <c r="D26" s="146" t="str">
        <f>IF('[1]底稿-來源別-收支對列'!D28=0,"",ROUNDUP('[1]底稿-來源別-收支對列'!D28/1000,0))</f>
        <v/>
      </c>
      <c r="E26" s="146" t="str">
        <f>IF('[1]底稿-來源別-收支對列'!E28=0,"",ROUNDUP('[1]底稿-來源別-收支對列'!E28/1000,0))</f>
        <v/>
      </c>
      <c r="F26" s="146" t="str">
        <f>IF('[1]底稿-來源別-收支對列'!F28=0,"",ROUNDUP('[1]底稿-來源別-收支對列'!F28/1000,0))</f>
        <v/>
      </c>
      <c r="G26" s="146">
        <f t="shared" si="0"/>
        <v>0</v>
      </c>
    </row>
    <row r="27" spans="1:7" ht="18.600000000000001" customHeight="1" x14ac:dyDescent="0.25">
      <c r="A27" s="126" t="s">
        <v>80</v>
      </c>
      <c r="B27" s="126" t="s">
        <v>698</v>
      </c>
      <c r="C27" s="146">
        <f>IF('[1]底稿-來源別-收支對列'!C29=0,"",ROUNDUP('[1]底稿-來源別-收支對列'!C29/1000,0))</f>
        <v>20</v>
      </c>
      <c r="D27" s="146" t="str">
        <f>IF('[1]底稿-來源別-收支對列'!D29=0,"",ROUNDUP('[1]底稿-來源別-收支對列'!D29/1000,0))</f>
        <v/>
      </c>
      <c r="E27" s="146" t="str">
        <f>IF('[1]底稿-來源別-收支對列'!E29=0,"",ROUNDUP('[1]底稿-來源別-收支對列'!E29/1000,0))</f>
        <v/>
      </c>
      <c r="F27" s="146" t="str">
        <f>IF('[1]底稿-來源別-收支對列'!F29=0,"",ROUNDUP('[1]底稿-來源別-收支對列'!F29/1000,0))</f>
        <v/>
      </c>
      <c r="G27" s="146">
        <f t="shared" si="0"/>
        <v>20</v>
      </c>
    </row>
    <row r="28" spans="1:7" ht="18.600000000000001" customHeight="1" x14ac:dyDescent="0.25">
      <c r="A28" s="126" t="s">
        <v>82</v>
      </c>
      <c r="B28" s="126" t="s">
        <v>699</v>
      </c>
      <c r="C28" s="146">
        <f>IF('[1]底稿-來源別-收支對列'!C30=0,"",ROUNDUP('[1]底稿-來源別-收支對列'!C30/1000,0))</f>
        <v>20</v>
      </c>
      <c r="D28" s="146">
        <f>IF('[1]底稿-來源別-收支對列'!D30=0,"",ROUNDUP('[1]底稿-來源別-收支對列'!D30/1000,0))</f>
        <v>15</v>
      </c>
      <c r="E28" s="146" t="str">
        <f>IF('[1]底稿-來源別-收支對列'!E30=0,"",ROUNDUP('[1]底稿-來源別-收支對列'!E30/1000,0))</f>
        <v/>
      </c>
      <c r="F28" s="146" t="str">
        <f>IF('[1]底稿-來源別-收支對列'!F30=0,"",ROUNDUP('[1]底稿-來源別-收支對列'!F30/1000,0))</f>
        <v/>
      </c>
      <c r="G28" s="146">
        <f t="shared" si="0"/>
        <v>35</v>
      </c>
    </row>
    <row r="29" spans="1:7" ht="18.600000000000001" customHeight="1" x14ac:dyDescent="0.25">
      <c r="A29" s="126" t="s">
        <v>84</v>
      </c>
      <c r="B29" s="126" t="s">
        <v>700</v>
      </c>
      <c r="C29" s="146" t="str">
        <f>IF('[1]底稿-來源別-收支對列'!C31=0,"",ROUNDUP('[1]底稿-來源別-收支對列'!C31/1000,0))</f>
        <v/>
      </c>
      <c r="D29" s="146" t="str">
        <f>IF('[1]底稿-來源別-收支對列'!D31=0,"",ROUNDUP('[1]底稿-來源別-收支對列'!D31/1000,0))</f>
        <v/>
      </c>
      <c r="E29" s="146" t="str">
        <f>IF('[1]底稿-來源別-收支對列'!E31=0,"",ROUNDUP('[1]底稿-來源別-收支對列'!E31/1000,0))</f>
        <v/>
      </c>
      <c r="F29" s="146" t="str">
        <f>IF('[1]底稿-來源別-收支對列'!F31=0,"",ROUNDUP('[1]底稿-來源別-收支對列'!F31/1000,0))</f>
        <v/>
      </c>
      <c r="G29" s="146">
        <f t="shared" si="0"/>
        <v>0</v>
      </c>
    </row>
    <row r="30" spans="1:7" ht="18.600000000000001" customHeight="1" x14ac:dyDescent="0.25">
      <c r="A30" s="126" t="s">
        <v>86</v>
      </c>
      <c r="B30" s="126" t="s">
        <v>701</v>
      </c>
      <c r="C30" s="146">
        <f>IF('[1]底稿-來源別-收支對列'!C32=0,"",ROUNDUP('[1]底稿-來源別-收支對列'!C32/1000,0))</f>
        <v>80</v>
      </c>
      <c r="D30" s="146" t="str">
        <f>IF('[1]底稿-來源別-收支對列'!D32=0,"",ROUNDUP('[1]底稿-來源別-收支對列'!D32/1000,0))</f>
        <v/>
      </c>
      <c r="E30" s="146" t="str">
        <f>IF('[1]底稿-來源別-收支對列'!E32=0,"",ROUNDUP('[1]底稿-來源別-收支對列'!E32/1000,0))</f>
        <v/>
      </c>
      <c r="F30" s="146" t="str">
        <f>IF('[1]底稿-來源別-收支對列'!F32=0,"",ROUNDUP('[1]底稿-來源別-收支對列'!F32/1000,0))</f>
        <v/>
      </c>
      <c r="G30" s="146">
        <f t="shared" si="0"/>
        <v>80</v>
      </c>
    </row>
    <row r="31" spans="1:7" ht="18.600000000000001" customHeight="1" x14ac:dyDescent="0.25">
      <c r="A31" s="126" t="s">
        <v>88</v>
      </c>
      <c r="B31" s="126" t="s">
        <v>702</v>
      </c>
      <c r="C31" s="146" t="str">
        <f>IF('[1]底稿-來源別-收支對列'!C33=0,"",ROUNDUP('[1]底稿-來源別-收支對列'!C33/1000,0))</f>
        <v/>
      </c>
      <c r="D31" s="146" t="str">
        <f>IF('[1]底稿-來源別-收支對列'!D33=0,"",ROUNDUP('[1]底稿-來源別-收支對列'!D33/1000,0))</f>
        <v/>
      </c>
      <c r="E31" s="146" t="str">
        <f>IF('[1]底稿-來源別-收支對列'!E33=0,"",ROUNDUP('[1]底稿-來源別-收支對列'!E33/1000,0))</f>
        <v/>
      </c>
      <c r="F31" s="146" t="str">
        <f>IF('[1]底稿-來源別-收支對列'!F33=0,"",ROUNDUP('[1]底稿-來源別-收支對列'!F33/1000,0))</f>
        <v/>
      </c>
      <c r="G31" s="146">
        <f t="shared" si="0"/>
        <v>0</v>
      </c>
    </row>
    <row r="32" spans="1:7" ht="18.600000000000001" customHeight="1" x14ac:dyDescent="0.25">
      <c r="A32" s="126" t="s">
        <v>90</v>
      </c>
      <c r="B32" s="126" t="s">
        <v>703</v>
      </c>
      <c r="C32" s="146" t="str">
        <f>IF('[1]底稿-來源別-收支對列'!C34=0,"",ROUNDUP('[1]底稿-來源別-收支對列'!C34/1000,0))</f>
        <v/>
      </c>
      <c r="D32" s="146" t="str">
        <f>IF('[1]底稿-來源別-收支對列'!D34=0,"",ROUNDUP('[1]底稿-來源別-收支對列'!D34/1000,0))</f>
        <v/>
      </c>
      <c r="E32" s="146" t="str">
        <f>IF('[1]底稿-來源別-收支對列'!E34=0,"",ROUNDUP('[1]底稿-來源別-收支對列'!E34/1000,0))</f>
        <v/>
      </c>
      <c r="F32" s="146" t="str">
        <f>IF('[1]底稿-來源別-收支對列'!F34=0,"",ROUNDUP('[1]底稿-來源別-收支對列'!F34/1000,0))</f>
        <v/>
      </c>
      <c r="G32" s="146">
        <f t="shared" si="0"/>
        <v>0</v>
      </c>
    </row>
    <row r="33" spans="1:7" ht="18.600000000000001" customHeight="1" x14ac:dyDescent="0.25">
      <c r="A33" s="126" t="s">
        <v>92</v>
      </c>
      <c r="B33" s="126" t="s">
        <v>704</v>
      </c>
      <c r="C33" s="146">
        <f>IF('[1]底稿-來源別-收支對列'!C35=0,"",ROUNDUP('[1]底稿-來源別-收支對列'!C35/1000,0))</f>
        <v>20</v>
      </c>
      <c r="D33" s="146" t="str">
        <f>IF('[1]底稿-來源別-收支對列'!D35=0,"",ROUNDUP('[1]底稿-來源別-收支對列'!D35/1000,0))</f>
        <v/>
      </c>
      <c r="E33" s="146" t="str">
        <f>IF('[1]底稿-來源別-收支對列'!E35=0,"",ROUNDUP('[1]底稿-來源別-收支對列'!E35/1000,0))</f>
        <v/>
      </c>
      <c r="F33" s="146" t="str">
        <f>IF('[1]底稿-來源別-收支對列'!F35=0,"",ROUNDUP('[1]底稿-來源別-收支對列'!F35/1000,0))</f>
        <v/>
      </c>
      <c r="G33" s="146">
        <f t="shared" si="0"/>
        <v>20</v>
      </c>
    </row>
    <row r="34" spans="1:7" ht="18.600000000000001" customHeight="1" x14ac:dyDescent="0.25">
      <c r="A34" s="126" t="s">
        <v>94</v>
      </c>
      <c r="B34" s="126" t="s">
        <v>705</v>
      </c>
      <c r="C34" s="146">
        <f>IF('[1]底稿-來源別-收支對列'!C36=0,"",ROUNDUP('[1]底稿-來源別-收支對列'!C36/1000,0))</f>
        <v>4</v>
      </c>
      <c r="D34" s="146" t="str">
        <f>IF('[1]底稿-來源別-收支對列'!D36=0,"",ROUNDUP('[1]底稿-來源別-收支對列'!D36/1000,0))</f>
        <v/>
      </c>
      <c r="E34" s="146" t="str">
        <f>IF('[1]底稿-來源別-收支對列'!E36=0,"",ROUNDUP('[1]底稿-來源別-收支對列'!E36/1000,0))</f>
        <v/>
      </c>
      <c r="F34" s="146" t="str">
        <f>IF('[1]底稿-來源別-收支對列'!F36=0,"",ROUNDUP('[1]底稿-來源別-收支對列'!F36/1000,0))</f>
        <v/>
      </c>
      <c r="G34" s="146">
        <f t="shared" si="0"/>
        <v>4</v>
      </c>
    </row>
    <row r="35" spans="1:7" ht="18.600000000000001" customHeight="1" x14ac:dyDescent="0.25">
      <c r="A35" s="126" t="s">
        <v>96</v>
      </c>
      <c r="B35" s="126" t="s">
        <v>706</v>
      </c>
      <c r="C35" s="146" t="str">
        <f>IF('[1]底稿-來源別-收支對列'!C37=0,"",ROUNDUP('[1]底稿-來源別-收支對列'!C37/1000,0))</f>
        <v/>
      </c>
      <c r="D35" s="146" t="str">
        <f>IF('[1]底稿-來源別-收支對列'!D37=0,"",ROUNDUP('[1]底稿-來源別-收支對列'!D37/1000,0))</f>
        <v/>
      </c>
      <c r="E35" s="146" t="str">
        <f>IF('[1]底稿-來源別-收支對列'!E37=0,"",ROUNDUP('[1]底稿-來源別-收支對列'!E37/1000,0))</f>
        <v/>
      </c>
      <c r="F35" s="146" t="str">
        <f>IF('[1]底稿-來源別-收支對列'!F37=0,"",ROUNDUP('[1]底稿-來源別-收支對列'!F37/1000,0))</f>
        <v/>
      </c>
      <c r="G35" s="146">
        <f t="shared" si="0"/>
        <v>0</v>
      </c>
    </row>
    <row r="36" spans="1:7" ht="18.600000000000001" customHeight="1" x14ac:dyDescent="0.25">
      <c r="A36" s="126" t="s">
        <v>98</v>
      </c>
      <c r="B36" s="126" t="s">
        <v>707</v>
      </c>
      <c r="C36" s="146" t="str">
        <f>IF('[1]底稿-來源別-收支對列'!C38=0,"",ROUNDUP('[1]底稿-來源別-收支對列'!C38/1000,0))</f>
        <v/>
      </c>
      <c r="D36" s="146" t="str">
        <f>IF('[1]底稿-來源別-收支對列'!D38=0,"",ROUNDUP('[1]底稿-來源別-收支對列'!D38/1000,0))</f>
        <v/>
      </c>
      <c r="E36" s="146" t="str">
        <f>IF('[1]底稿-來源別-收支對列'!E38=0,"",ROUNDUP('[1]底稿-來源別-收支對列'!E38/1000,0))</f>
        <v/>
      </c>
      <c r="F36" s="146" t="str">
        <f>IF('[1]底稿-來源別-收支對列'!F38=0,"",ROUNDUP('[1]底稿-來源別-收支對列'!F38/1000,0))</f>
        <v/>
      </c>
      <c r="G36" s="146">
        <f t="shared" ref="G36:G99" si="1">SUM(C36:F36)</f>
        <v>0</v>
      </c>
    </row>
    <row r="37" spans="1:7" ht="18.600000000000001" customHeight="1" x14ac:dyDescent="0.25">
      <c r="A37" s="126" t="s">
        <v>100</v>
      </c>
      <c r="B37" s="126" t="s">
        <v>708</v>
      </c>
      <c r="C37" s="146">
        <f>IF('[1]底稿-來源別-收支對列'!C39=0,"",ROUNDUP('[1]底稿-來源別-收支對列'!C39/1000,0))</f>
        <v>200</v>
      </c>
      <c r="D37" s="146">
        <f>IF('[1]底稿-來源別-收支對列'!D39=0,"",ROUNDUP('[1]底稿-來源別-收支對列'!D39/1000,0))</f>
        <v>10</v>
      </c>
      <c r="E37" s="146" t="str">
        <f>IF('[1]底稿-來源別-收支對列'!E39=0,"",ROUNDUP('[1]底稿-來源別-收支對列'!E39/1000,0))</f>
        <v/>
      </c>
      <c r="F37" s="146" t="str">
        <f>IF('[1]底稿-來源別-收支對列'!F39=0,"",ROUNDUP('[1]底稿-來源別-收支對列'!F39/1000,0))</f>
        <v/>
      </c>
      <c r="G37" s="146">
        <f t="shared" si="1"/>
        <v>210</v>
      </c>
    </row>
    <row r="38" spans="1:7" ht="18.600000000000001" customHeight="1" x14ac:dyDescent="0.25">
      <c r="A38" s="148" t="s">
        <v>709</v>
      </c>
      <c r="B38" s="148"/>
      <c r="C38" s="149">
        <f>SUM(C7:C37)</f>
        <v>850</v>
      </c>
      <c r="D38" s="149">
        <f>SUM(D7:D37)</f>
        <v>104</v>
      </c>
      <c r="E38" s="149">
        <f>SUM(E7:E37)</f>
        <v>3</v>
      </c>
      <c r="F38" s="149">
        <f>SUM(F7:F37)</f>
        <v>0</v>
      </c>
      <c r="G38" s="149">
        <f t="shared" si="1"/>
        <v>957</v>
      </c>
    </row>
    <row r="39" spans="1:7" ht="18.600000000000001" customHeight="1" x14ac:dyDescent="0.25">
      <c r="A39" s="132" t="s">
        <v>710</v>
      </c>
      <c r="B39" s="132" t="s">
        <v>711</v>
      </c>
      <c r="C39" s="146">
        <f>IF('[1]底稿-來源別-收支對列'!C40=0,"",ROUNDUP('[1]底稿-來源別-收支對列'!C40/1000,0))</f>
        <v>40</v>
      </c>
      <c r="D39" s="146" t="str">
        <f>IF('[1]底稿-來源別-收支對列'!D40=0,"",ROUNDUP('[1]底稿-來源別-收支對列'!D40/1000,0))</f>
        <v/>
      </c>
      <c r="E39" s="146" t="str">
        <f>IF('[1]底稿-來源別-收支對列'!E40=0,"",ROUNDUP('[1]底稿-來源別-收支對列'!E40/1000,0))</f>
        <v/>
      </c>
      <c r="F39" s="146" t="str">
        <f>IF('[1]底稿-來源別-收支對列'!F40=0,"",ROUNDUP('[1]底稿-來源別-收支對列'!F40/1000,0))</f>
        <v/>
      </c>
      <c r="G39" s="146">
        <f t="shared" si="1"/>
        <v>40</v>
      </c>
    </row>
    <row r="40" spans="1:7" ht="18.600000000000001" customHeight="1" x14ac:dyDescent="0.25">
      <c r="A40" s="132" t="s">
        <v>104</v>
      </c>
      <c r="B40" s="132" t="s">
        <v>712</v>
      </c>
      <c r="C40" s="146">
        <f>IF('[1]底稿-來源別-收支對列'!C41=0,"",ROUNDUP('[1]底稿-來源別-收支對列'!C41/1000,0))</f>
        <v>50</v>
      </c>
      <c r="D40" s="146" t="str">
        <f>IF('[1]底稿-來源別-收支對列'!D41=0,"",ROUNDUP('[1]底稿-來源別-收支對列'!D41/1000,0))</f>
        <v/>
      </c>
      <c r="E40" s="146" t="str">
        <f>IF('[1]底稿-來源別-收支對列'!E41=0,"",ROUNDUP('[1]底稿-來源別-收支對列'!E41/1000,0))</f>
        <v/>
      </c>
      <c r="F40" s="146" t="str">
        <f>IF('[1]底稿-來源別-收支對列'!F41=0,"",ROUNDUP('[1]底稿-來源別-收支對列'!F41/1000,0))</f>
        <v/>
      </c>
      <c r="G40" s="146">
        <f t="shared" si="1"/>
        <v>50</v>
      </c>
    </row>
    <row r="41" spans="1:7" ht="18.600000000000001" customHeight="1" x14ac:dyDescent="0.25">
      <c r="A41" s="132" t="s">
        <v>713</v>
      </c>
      <c r="B41" s="132" t="s">
        <v>714</v>
      </c>
      <c r="C41" s="146">
        <f>IF('[1]底稿-來源別-收支對列'!C42=0,"",ROUNDUP('[1]底稿-來源別-收支對列'!C42/1000,0))</f>
        <v>50</v>
      </c>
      <c r="D41" s="146" t="str">
        <f>IF('[1]底稿-來源別-收支對列'!D42=0,"",ROUNDUP('[1]底稿-來源別-收支對列'!D42/1000,0))</f>
        <v/>
      </c>
      <c r="E41" s="146">
        <f>IF('[1]底稿-來源別-收支對列'!E42=0,"",ROUNDUP('[1]底稿-來源別-收支對列'!E42/1000,0))</f>
        <v>10</v>
      </c>
      <c r="F41" s="146" t="str">
        <f>IF('[1]底稿-來源別-收支對列'!F42=0,"",ROUNDUP('[1]底稿-來源別-收支對列'!F42/1000,0))</f>
        <v/>
      </c>
      <c r="G41" s="146">
        <f t="shared" si="1"/>
        <v>60</v>
      </c>
    </row>
    <row r="42" spans="1:7" ht="18.600000000000001" customHeight="1" x14ac:dyDescent="0.25">
      <c r="A42" s="132" t="s">
        <v>715</v>
      </c>
      <c r="B42" s="132" t="s">
        <v>716</v>
      </c>
      <c r="C42" s="146">
        <f>IF('[1]底稿-來源別-收支對列'!C43=0,"",ROUNDUP('[1]底稿-來源別-收支對列'!C43/1000,0))</f>
        <v>61</v>
      </c>
      <c r="D42" s="146" t="str">
        <f>IF('[1]底稿-來源別-收支對列'!D43=0,"",ROUNDUP('[1]底稿-來源別-收支對列'!D43/1000,0))</f>
        <v/>
      </c>
      <c r="E42" s="146" t="str">
        <f>IF('[1]底稿-來源別-收支對列'!E43=0,"",ROUNDUP('[1]底稿-來源別-收支對列'!E43/1000,0))</f>
        <v/>
      </c>
      <c r="F42" s="146" t="str">
        <f>IF('[1]底稿-來源別-收支對列'!F43=0,"",ROUNDUP('[1]底稿-來源別-收支對列'!F43/1000,0))</f>
        <v/>
      </c>
      <c r="G42" s="146">
        <f t="shared" si="1"/>
        <v>61</v>
      </c>
    </row>
    <row r="43" spans="1:7" ht="18.600000000000001" customHeight="1" x14ac:dyDescent="0.25">
      <c r="A43" s="132" t="s">
        <v>717</v>
      </c>
      <c r="B43" s="132" t="s">
        <v>718</v>
      </c>
      <c r="C43" s="146">
        <f>IF('[1]底稿-來源別-收支對列'!C44=0,"",ROUNDUP('[1]底稿-來源別-收支對列'!C44/1000,0))</f>
        <v>5</v>
      </c>
      <c r="D43" s="146" t="str">
        <f>IF('[1]底稿-來源別-收支對列'!D44=0,"",ROUNDUP('[1]底稿-來源別-收支對列'!D44/1000,0))</f>
        <v/>
      </c>
      <c r="E43" s="146" t="str">
        <f>IF('[1]底稿-來源別-收支對列'!E44=0,"",ROUNDUP('[1]底稿-來源別-收支對列'!E44/1000,0))</f>
        <v/>
      </c>
      <c r="F43" s="146" t="str">
        <f>IF('[1]底稿-來源別-收支對列'!F44=0,"",ROUNDUP('[1]底稿-來源別-收支對列'!F44/1000,0))</f>
        <v/>
      </c>
      <c r="G43" s="146">
        <f t="shared" si="1"/>
        <v>5</v>
      </c>
    </row>
    <row r="44" spans="1:7" ht="18.600000000000001" customHeight="1" x14ac:dyDescent="0.25">
      <c r="A44" s="132" t="s">
        <v>719</v>
      </c>
      <c r="B44" s="132" t="s">
        <v>720</v>
      </c>
      <c r="C44" s="146" t="str">
        <f>IF('[1]底稿-來源別-收支對列'!C45=0,"",ROUNDUP('[1]底稿-來源別-收支對列'!C45/1000,0))</f>
        <v/>
      </c>
      <c r="D44" s="146" t="str">
        <f>IF('[1]底稿-來源別-收支對列'!D45=0,"",ROUNDUP('[1]底稿-來源別-收支對列'!D45/1000,0))</f>
        <v/>
      </c>
      <c r="E44" s="146" t="str">
        <f>IF('[1]底稿-來源別-收支對列'!E45=0,"",ROUNDUP('[1]底稿-來源別-收支對列'!E45/1000,0))</f>
        <v/>
      </c>
      <c r="F44" s="146" t="str">
        <f>IF('[1]底稿-來源別-收支對列'!F45=0,"",ROUNDUP('[1]底稿-來源別-收支對列'!F45/1000,0))</f>
        <v/>
      </c>
      <c r="G44" s="146">
        <f t="shared" si="1"/>
        <v>0</v>
      </c>
    </row>
    <row r="45" spans="1:7" ht="18.600000000000001" customHeight="1" x14ac:dyDescent="0.25">
      <c r="A45" s="132" t="s">
        <v>721</v>
      </c>
      <c r="B45" s="132" t="s">
        <v>722</v>
      </c>
      <c r="C45" s="146">
        <f>IF('[1]底稿-來源別-收支對列'!C46=0,"",ROUNDUP('[1]底稿-來源別-收支對列'!C46/1000,0))</f>
        <v>100</v>
      </c>
      <c r="D45" s="146" t="str">
        <f>IF('[1]底稿-來源別-收支對列'!D46=0,"",ROUNDUP('[1]底稿-來源別-收支對列'!D46/1000,0))</f>
        <v/>
      </c>
      <c r="E45" s="146" t="str">
        <f>IF('[1]底稿-來源別-收支對列'!E46=0,"",ROUNDUP('[1]底稿-來源別-收支對列'!E46/1000,0))</f>
        <v/>
      </c>
      <c r="F45" s="146" t="str">
        <f>IF('[1]底稿-來源別-收支對列'!F46=0,"",ROUNDUP('[1]底稿-來源別-收支對列'!F46/1000,0))</f>
        <v/>
      </c>
      <c r="G45" s="146">
        <f t="shared" si="1"/>
        <v>100</v>
      </c>
    </row>
    <row r="46" spans="1:7" ht="18.600000000000001" customHeight="1" x14ac:dyDescent="0.25">
      <c r="A46" s="132" t="s">
        <v>723</v>
      </c>
      <c r="B46" s="132" t="s">
        <v>724</v>
      </c>
      <c r="C46" s="146" t="str">
        <f>IF('[1]底稿-來源別-收支對列'!C47=0,"",ROUNDUP('[1]底稿-來源別-收支對列'!C47/1000,0))</f>
        <v/>
      </c>
      <c r="D46" s="146" t="str">
        <f>IF('[1]底稿-來源別-收支對列'!D47=0,"",ROUNDUP('[1]底稿-來源別-收支對列'!D47/1000,0))</f>
        <v/>
      </c>
      <c r="E46" s="146" t="str">
        <f>IF('[1]底稿-來源別-收支對列'!E47=0,"",ROUNDUP('[1]底稿-來源別-收支對列'!E47/1000,0))</f>
        <v/>
      </c>
      <c r="F46" s="146" t="str">
        <f>IF('[1]底稿-來源別-收支對列'!F47=0,"",ROUNDUP('[1]底稿-來源別-收支對列'!F47/1000,0))</f>
        <v/>
      </c>
      <c r="G46" s="146">
        <f t="shared" si="1"/>
        <v>0</v>
      </c>
    </row>
    <row r="47" spans="1:7" ht="18.600000000000001" customHeight="1" x14ac:dyDescent="0.25">
      <c r="A47" s="132" t="s">
        <v>725</v>
      </c>
      <c r="B47" s="132" t="s">
        <v>726</v>
      </c>
      <c r="C47" s="146">
        <f>IF('[1]底稿-來源別-收支對列'!C48=0,"",ROUNDUP('[1]底稿-來源別-收支對列'!C48/1000,0))</f>
        <v>10</v>
      </c>
      <c r="D47" s="146" t="str">
        <f>IF('[1]底稿-來源別-收支對列'!D48=0,"",ROUNDUP('[1]底稿-來源別-收支對列'!D48/1000,0))</f>
        <v/>
      </c>
      <c r="E47" s="146" t="str">
        <f>IF('[1]底稿-來源別-收支對列'!E48=0,"",ROUNDUP('[1]底稿-來源別-收支對列'!E48/1000,0))</f>
        <v/>
      </c>
      <c r="F47" s="146" t="str">
        <f>IF('[1]底稿-來源別-收支對列'!F48=0,"",ROUNDUP('[1]底稿-來源別-收支對列'!F48/1000,0))</f>
        <v/>
      </c>
      <c r="G47" s="146">
        <f t="shared" si="1"/>
        <v>10</v>
      </c>
    </row>
    <row r="48" spans="1:7" ht="18.600000000000001" customHeight="1" x14ac:dyDescent="0.25">
      <c r="A48" s="132" t="s">
        <v>727</v>
      </c>
      <c r="B48" s="132" t="s">
        <v>728</v>
      </c>
      <c r="C48" s="146">
        <f>IF('[1]底稿-來源別-收支對列'!C49=0,"",ROUNDUP('[1]底稿-來源別-收支對列'!C49/1000,0))</f>
        <v>10</v>
      </c>
      <c r="D48" s="146" t="str">
        <f>IF('[1]底稿-來源別-收支對列'!D49=0,"",ROUNDUP('[1]底稿-來源別-收支對列'!D49/1000,0))</f>
        <v/>
      </c>
      <c r="E48" s="146">
        <f>IF('[1]底稿-來源別-收支對列'!E49=0,"",ROUNDUP('[1]底稿-來源別-收支對列'!E49/1000,0))</f>
        <v>10</v>
      </c>
      <c r="F48" s="146" t="str">
        <f>IF('[1]底稿-來源別-收支對列'!F49=0,"",ROUNDUP('[1]底稿-來源別-收支對列'!F49/1000,0))</f>
        <v/>
      </c>
      <c r="G48" s="146">
        <f t="shared" si="1"/>
        <v>20</v>
      </c>
    </row>
    <row r="49" spans="1:7" ht="18.600000000000001" customHeight="1" x14ac:dyDescent="0.25">
      <c r="A49" s="132" t="s">
        <v>729</v>
      </c>
      <c r="B49" s="132" t="s">
        <v>730</v>
      </c>
      <c r="C49" s="146">
        <f>IF('[1]底稿-來源別-收支對列'!C50=0,"",ROUNDUP('[1]底稿-來源別-收支對列'!C50/1000,0))</f>
        <v>50</v>
      </c>
      <c r="D49" s="146" t="str">
        <f>IF('[1]底稿-來源別-收支對列'!D50=0,"",ROUNDUP('[1]底稿-來源別-收支對列'!D50/1000,0))</f>
        <v/>
      </c>
      <c r="E49" s="146" t="str">
        <f>IF('[1]底稿-來源別-收支對列'!E50=0,"",ROUNDUP('[1]底稿-來源別-收支對列'!E50/1000,0))</f>
        <v/>
      </c>
      <c r="F49" s="146" t="str">
        <f>IF('[1]底稿-來源別-收支對列'!F50=0,"",ROUNDUP('[1]底稿-來源別-收支對列'!F50/1000,0))</f>
        <v/>
      </c>
      <c r="G49" s="146">
        <f t="shared" si="1"/>
        <v>50</v>
      </c>
    </row>
    <row r="50" spans="1:7" ht="18.600000000000001" customHeight="1" x14ac:dyDescent="0.25">
      <c r="A50" s="132" t="s">
        <v>731</v>
      </c>
      <c r="B50" s="132" t="s">
        <v>732</v>
      </c>
      <c r="C50" s="146">
        <f>IF('[1]底稿-來源別-收支對列'!C51=0,"",ROUNDUP('[1]底稿-來源別-收支對列'!C51/1000,0))</f>
        <v>5</v>
      </c>
      <c r="D50" s="146" t="str">
        <f>IF('[1]底稿-來源別-收支對列'!D51=0,"",ROUNDUP('[1]底稿-來源別-收支對列'!D51/1000,0))</f>
        <v/>
      </c>
      <c r="E50" s="146" t="str">
        <f>IF('[1]底稿-來源別-收支對列'!E51=0,"",ROUNDUP('[1]底稿-來源別-收支對列'!E51/1000,0))</f>
        <v/>
      </c>
      <c r="F50" s="146" t="str">
        <f>IF('[1]底稿-來源別-收支對列'!F51=0,"",ROUNDUP('[1]底稿-來源別-收支對列'!F51/1000,0))</f>
        <v/>
      </c>
      <c r="G50" s="146">
        <f t="shared" si="1"/>
        <v>5</v>
      </c>
    </row>
    <row r="51" spans="1:7" ht="18.600000000000001" customHeight="1" x14ac:dyDescent="0.25">
      <c r="A51" s="132" t="s">
        <v>733</v>
      </c>
      <c r="B51" s="132" t="s">
        <v>734</v>
      </c>
      <c r="C51" s="146" t="str">
        <f>IF('[1]底稿-來源別-收支對列'!C52=0,"",ROUNDUP('[1]底稿-來源別-收支對列'!C52/1000,0))</f>
        <v/>
      </c>
      <c r="D51" s="146" t="str">
        <f>IF('[1]底稿-來源別-收支對列'!D52=0,"",ROUNDUP('[1]底稿-來源別-收支對列'!D52/1000,0))</f>
        <v/>
      </c>
      <c r="E51" s="146" t="str">
        <f>IF('[1]底稿-來源別-收支對列'!E52=0,"",ROUNDUP('[1]底稿-來源別-收支對列'!E52/1000,0))</f>
        <v/>
      </c>
      <c r="F51" s="146" t="str">
        <f>IF('[1]底稿-來源別-收支對列'!F52=0,"",ROUNDUP('[1]底稿-來源別-收支對列'!F52/1000,0))</f>
        <v/>
      </c>
      <c r="G51" s="146">
        <f t="shared" si="1"/>
        <v>0</v>
      </c>
    </row>
    <row r="52" spans="1:7" ht="18.600000000000001" customHeight="1" x14ac:dyDescent="0.25">
      <c r="A52" s="132" t="s">
        <v>735</v>
      </c>
      <c r="B52" s="132" t="s">
        <v>736</v>
      </c>
      <c r="C52" s="146" t="str">
        <f>IF('[1]底稿-來源別-收支對列'!C53=0,"",ROUNDUP('[1]底稿-來源別-收支對列'!C53/1000,0))</f>
        <v/>
      </c>
      <c r="D52" s="146" t="str">
        <f>IF('[1]底稿-來源別-收支對列'!D53=0,"",ROUNDUP('[1]底稿-來源別-收支對列'!D53/1000,0))</f>
        <v/>
      </c>
      <c r="E52" s="146" t="str">
        <f>IF('[1]底稿-來源別-收支對列'!E53=0,"",ROUNDUP('[1]底稿-來源別-收支對列'!E53/1000,0))</f>
        <v/>
      </c>
      <c r="F52" s="146" t="str">
        <f>IF('[1]底稿-來源別-收支對列'!F53=0,"",ROUNDUP('[1]底稿-來源別-收支對列'!F53/1000,0))</f>
        <v/>
      </c>
      <c r="G52" s="146">
        <f t="shared" si="1"/>
        <v>0</v>
      </c>
    </row>
    <row r="53" spans="1:7" ht="18.600000000000001" customHeight="1" x14ac:dyDescent="0.25">
      <c r="A53" s="132" t="s">
        <v>737</v>
      </c>
      <c r="B53" s="132" t="s">
        <v>738</v>
      </c>
      <c r="C53" s="146">
        <f>IF('[1]底稿-來源別-收支對列'!C54=0,"",ROUNDUP('[1]底稿-來源別-收支對列'!C54/1000,0))</f>
        <v>30</v>
      </c>
      <c r="D53" s="146" t="str">
        <f>IF('[1]底稿-來源別-收支對列'!D54=0,"",ROUNDUP('[1]底稿-來源別-收支對列'!D54/1000,0))</f>
        <v/>
      </c>
      <c r="E53" s="146" t="str">
        <f>IF('[1]底稿-來源別-收支對列'!E54=0,"",ROUNDUP('[1]底稿-來源別-收支對列'!E54/1000,0))</f>
        <v/>
      </c>
      <c r="F53" s="146" t="str">
        <f>IF('[1]底稿-來源別-收支對列'!F54=0,"",ROUNDUP('[1]底稿-來源別-收支對列'!F54/1000,0))</f>
        <v/>
      </c>
      <c r="G53" s="146">
        <f t="shared" si="1"/>
        <v>30</v>
      </c>
    </row>
    <row r="54" spans="1:7" ht="18.600000000000001" customHeight="1" x14ac:dyDescent="0.25">
      <c r="A54" s="132" t="s">
        <v>739</v>
      </c>
      <c r="B54" s="132" t="s">
        <v>740</v>
      </c>
      <c r="C54" s="146">
        <f>IF('[1]底稿-來源別-收支對列'!C55=0,"",ROUNDUP('[1]底稿-來源別-收支對列'!C55/1000,0))</f>
        <v>2</v>
      </c>
      <c r="D54" s="146" t="str">
        <f>IF('[1]底稿-來源別-收支對列'!D55=0,"",ROUNDUP('[1]底稿-來源別-收支對列'!D55/1000,0))</f>
        <v/>
      </c>
      <c r="E54" s="146">
        <f>IF('[1]底稿-來源別-收支對列'!E55=0,"",ROUNDUP('[1]底稿-來源別-收支對列'!E55/1000,0))</f>
        <v>8</v>
      </c>
      <c r="F54" s="146" t="str">
        <f>IF('[1]底稿-來源別-收支對列'!F55=0,"",ROUNDUP('[1]底稿-來源別-收支對列'!F55/1000,0))</f>
        <v/>
      </c>
      <c r="G54" s="146">
        <f t="shared" si="1"/>
        <v>10</v>
      </c>
    </row>
    <row r="55" spans="1:7" ht="18.600000000000001" customHeight="1" x14ac:dyDescent="0.25">
      <c r="A55" s="132" t="s">
        <v>741</v>
      </c>
      <c r="B55" s="132" t="s">
        <v>742</v>
      </c>
      <c r="C55" s="146">
        <f>IF('[1]底稿-來源別-收支對列'!C56=0,"",ROUNDUP('[1]底稿-來源別-收支對列'!C56/1000,0))</f>
        <v>20</v>
      </c>
      <c r="D55" s="146" t="str">
        <f>IF('[1]底稿-來源別-收支對列'!D56=0,"",ROUNDUP('[1]底稿-來源別-收支對列'!D56/1000,0))</f>
        <v/>
      </c>
      <c r="E55" s="146">
        <f>IF('[1]底稿-來源別-收支對列'!E56=0,"",ROUNDUP('[1]底稿-來源別-收支對列'!E56/1000,0))</f>
        <v>10</v>
      </c>
      <c r="F55" s="146" t="str">
        <f>IF('[1]底稿-來源別-收支對列'!F56=0,"",ROUNDUP('[1]底稿-來源別-收支對列'!F56/1000,0))</f>
        <v/>
      </c>
      <c r="G55" s="146">
        <f t="shared" si="1"/>
        <v>30</v>
      </c>
    </row>
    <row r="56" spans="1:7" ht="18.600000000000001" customHeight="1" x14ac:dyDescent="0.25">
      <c r="A56" s="132" t="s">
        <v>743</v>
      </c>
      <c r="B56" s="132" t="s">
        <v>744</v>
      </c>
      <c r="C56" s="146">
        <f>IF('[1]底稿-來源別-收支對列'!C57=0,"",ROUNDUP('[1]底稿-來源別-收支對列'!C57/1000,0))</f>
        <v>10</v>
      </c>
      <c r="D56" s="146" t="str">
        <f>IF('[1]底稿-來源別-收支對列'!D57=0,"",ROUNDUP('[1]底稿-來源別-收支對列'!D57/1000,0))</f>
        <v/>
      </c>
      <c r="E56" s="146" t="str">
        <f>IF('[1]底稿-來源別-收支對列'!E57=0,"",ROUNDUP('[1]底稿-來源別-收支對列'!E57/1000,0))</f>
        <v/>
      </c>
      <c r="F56" s="146" t="str">
        <f>IF('[1]底稿-來源別-收支對列'!F57=0,"",ROUNDUP('[1]底稿-來源別-收支對列'!F57/1000,0))</f>
        <v/>
      </c>
      <c r="G56" s="146">
        <f t="shared" si="1"/>
        <v>10</v>
      </c>
    </row>
    <row r="57" spans="1:7" ht="18.600000000000001" customHeight="1" x14ac:dyDescent="0.25">
      <c r="A57" s="132" t="s">
        <v>745</v>
      </c>
      <c r="B57" s="132" t="s">
        <v>746</v>
      </c>
      <c r="C57" s="146" t="str">
        <f>IF('[1]底稿-來源別-收支對列'!C58=0,"",ROUNDUP('[1]底稿-來源別-收支對列'!C58/1000,0))</f>
        <v/>
      </c>
      <c r="D57" s="146" t="str">
        <f>IF('[1]底稿-來源別-收支對列'!D58=0,"",ROUNDUP('[1]底稿-來源別-收支對列'!D58/1000,0))</f>
        <v/>
      </c>
      <c r="E57" s="146" t="str">
        <f>IF('[1]底稿-來源別-收支對列'!E58=0,"",ROUNDUP('[1]底稿-來源別-收支對列'!E58/1000,0))</f>
        <v/>
      </c>
      <c r="F57" s="146" t="str">
        <f>IF('[1]底稿-來源別-收支對列'!F58=0,"",ROUNDUP('[1]底稿-來源別-收支對列'!F58/1000,0))</f>
        <v/>
      </c>
      <c r="G57" s="146">
        <f t="shared" si="1"/>
        <v>0</v>
      </c>
    </row>
    <row r="58" spans="1:7" ht="18.600000000000001" customHeight="1" x14ac:dyDescent="0.25">
      <c r="A58" s="132" t="s">
        <v>747</v>
      </c>
      <c r="B58" s="132" t="s">
        <v>748</v>
      </c>
      <c r="C58" s="146">
        <f>IF('[1]底稿-來源別-收支對列'!C59=0,"",ROUNDUP('[1]底稿-來源別-收支對列'!C59/1000,0))</f>
        <v>80</v>
      </c>
      <c r="D58" s="146" t="str">
        <f>IF('[1]底稿-來源別-收支對列'!D59=0,"",ROUNDUP('[1]底稿-來源別-收支對列'!D59/1000,0))</f>
        <v/>
      </c>
      <c r="E58" s="146">
        <f>IF('[1]底稿-來源別-收支對列'!E59=0,"",ROUNDUP('[1]底稿-來源別-收支對列'!E59/1000,0))</f>
        <v>20</v>
      </c>
      <c r="F58" s="146" t="str">
        <f>IF('[1]底稿-來源別-收支對列'!F59=0,"",ROUNDUP('[1]底稿-來源別-收支對列'!F59/1000,0))</f>
        <v/>
      </c>
      <c r="G58" s="146">
        <f t="shared" si="1"/>
        <v>100</v>
      </c>
    </row>
    <row r="59" spans="1:7" ht="18.600000000000001" customHeight="1" x14ac:dyDescent="0.25">
      <c r="A59" s="132" t="s">
        <v>749</v>
      </c>
      <c r="B59" s="132" t="s">
        <v>750</v>
      </c>
      <c r="C59" s="146">
        <f>IF('[1]底稿-來源別-收支對列'!C60=0,"",ROUNDUP('[1]底稿-來源別-收支對列'!C60/1000,0))</f>
        <v>10</v>
      </c>
      <c r="D59" s="146" t="str">
        <f>IF('[1]底稿-來源別-收支對列'!D60=0,"",ROUNDUP('[1]底稿-來源別-收支對列'!D60/1000,0))</f>
        <v/>
      </c>
      <c r="E59" s="146" t="str">
        <f>IF('[1]底稿-來源別-收支對列'!E60=0,"",ROUNDUP('[1]底稿-來源別-收支對列'!E60/1000,0))</f>
        <v/>
      </c>
      <c r="F59" s="146" t="str">
        <f>IF('[1]底稿-來源別-收支對列'!F60=0,"",ROUNDUP('[1]底稿-來源別-收支對列'!F60/1000,0))</f>
        <v/>
      </c>
      <c r="G59" s="146">
        <f t="shared" si="1"/>
        <v>10</v>
      </c>
    </row>
    <row r="60" spans="1:7" ht="18.600000000000001" customHeight="1" x14ac:dyDescent="0.25">
      <c r="A60" s="132" t="s">
        <v>751</v>
      </c>
      <c r="B60" s="132" t="s">
        <v>752</v>
      </c>
      <c r="C60" s="146">
        <f>IF('[1]底稿-來源別-收支對列'!C61=0,"",ROUNDUP('[1]底稿-來源別-收支對列'!C61/1000,0))</f>
        <v>10</v>
      </c>
      <c r="D60" s="146" t="str">
        <f>IF('[1]底稿-來源別-收支對列'!D61=0,"",ROUNDUP('[1]底稿-來源別-收支對列'!D61/1000,0))</f>
        <v/>
      </c>
      <c r="E60" s="146" t="str">
        <f>IF('[1]底稿-來源別-收支對列'!E61=0,"",ROUNDUP('[1]底稿-來源別-收支對列'!E61/1000,0))</f>
        <v/>
      </c>
      <c r="F60" s="146" t="str">
        <f>IF('[1]底稿-來源別-收支對列'!F61=0,"",ROUNDUP('[1]底稿-來源別-收支對列'!F61/1000,0))</f>
        <v/>
      </c>
      <c r="G60" s="146">
        <f t="shared" si="1"/>
        <v>10</v>
      </c>
    </row>
    <row r="61" spans="1:7" ht="18.600000000000001" customHeight="1" x14ac:dyDescent="0.25">
      <c r="A61" s="132" t="s">
        <v>753</v>
      </c>
      <c r="B61" s="132" t="s">
        <v>754</v>
      </c>
      <c r="C61" s="146" t="str">
        <f>IF('[1]底稿-來源別-收支對列'!C62=0,"",ROUNDUP('[1]底稿-來源別-收支對列'!C62/1000,0))</f>
        <v/>
      </c>
      <c r="D61" s="146" t="str">
        <f>IF('[1]底稿-來源別-收支對列'!D62=0,"",ROUNDUP('[1]底稿-來源別-收支對列'!D62/1000,0))</f>
        <v/>
      </c>
      <c r="E61" s="146" t="str">
        <f>IF('[1]底稿-來源別-收支對列'!E62=0,"",ROUNDUP('[1]底稿-來源別-收支對列'!E62/1000,0))</f>
        <v/>
      </c>
      <c r="F61" s="146" t="str">
        <f>IF('[1]底稿-來源別-收支對列'!F62=0,"",ROUNDUP('[1]底稿-來源別-收支對列'!F62/1000,0))</f>
        <v/>
      </c>
      <c r="G61" s="146">
        <f t="shared" si="1"/>
        <v>0</v>
      </c>
    </row>
    <row r="62" spans="1:7" ht="18.600000000000001" customHeight="1" x14ac:dyDescent="0.25">
      <c r="A62" s="132" t="s">
        <v>755</v>
      </c>
      <c r="B62" s="132" t="s">
        <v>756</v>
      </c>
      <c r="C62" s="146">
        <f>IF('[1]底稿-來源別-收支對列'!C63=0,"",ROUNDUP('[1]底稿-來源別-收支對列'!C63/1000,0))</f>
        <v>40</v>
      </c>
      <c r="D62" s="146" t="str">
        <f>IF('[1]底稿-來源別-收支對列'!D63=0,"",ROUNDUP('[1]底稿-來源別-收支對列'!D63/1000,0))</f>
        <v/>
      </c>
      <c r="E62" s="146">
        <f>IF('[1]底稿-來源別-收支對列'!E63=0,"",ROUNDUP('[1]底稿-來源別-收支對列'!E63/1000,0))</f>
        <v>20</v>
      </c>
      <c r="F62" s="146" t="str">
        <f>IF('[1]底稿-來源別-收支對列'!F63=0,"",ROUNDUP('[1]底稿-來源別-收支對列'!F63/1000,0))</f>
        <v/>
      </c>
      <c r="G62" s="146">
        <f t="shared" si="1"/>
        <v>60</v>
      </c>
    </row>
    <row r="63" spans="1:7" ht="18.600000000000001" customHeight="1" x14ac:dyDescent="0.25">
      <c r="A63" s="132" t="s">
        <v>757</v>
      </c>
      <c r="B63" s="132" t="s">
        <v>758</v>
      </c>
      <c r="C63" s="146" t="str">
        <f>IF('[1]底稿-來源別-收支對列'!C64=0,"",ROUNDUP('[1]底稿-來源別-收支對列'!C64/1000,0))</f>
        <v/>
      </c>
      <c r="D63" s="146" t="str">
        <f>IF('[1]底稿-來源別-收支對列'!D64=0,"",ROUNDUP('[1]底稿-來源別-收支對列'!D64/1000,0))</f>
        <v/>
      </c>
      <c r="E63" s="146" t="str">
        <f>IF('[1]底稿-來源別-收支對列'!E64=0,"",ROUNDUP('[1]底稿-來源別-收支對列'!E64/1000,0))</f>
        <v/>
      </c>
      <c r="F63" s="146" t="str">
        <f>IF('[1]底稿-來源別-收支對列'!F64=0,"",ROUNDUP('[1]底稿-來源別-收支對列'!F64/1000,0))</f>
        <v/>
      </c>
      <c r="G63" s="146">
        <f t="shared" si="1"/>
        <v>0</v>
      </c>
    </row>
    <row r="64" spans="1:7" ht="18.600000000000001" customHeight="1" x14ac:dyDescent="0.25">
      <c r="A64" s="132" t="s">
        <v>759</v>
      </c>
      <c r="B64" s="132" t="s">
        <v>760</v>
      </c>
      <c r="C64" s="146">
        <f>IF('[1]底稿-來源別-收支對列'!C65=0,"",ROUNDUP('[1]底稿-來源別-收支對列'!C65/1000,0))</f>
        <v>30</v>
      </c>
      <c r="D64" s="146" t="str">
        <f>IF('[1]底稿-來源別-收支對列'!D65=0,"",ROUNDUP('[1]底稿-來源別-收支對列'!D65/1000,0))</f>
        <v/>
      </c>
      <c r="E64" s="146">
        <f>IF('[1]底稿-來源別-收支對列'!E65=0,"",ROUNDUP('[1]底稿-來源別-收支對列'!E65/1000,0))</f>
        <v>10</v>
      </c>
      <c r="F64" s="146" t="str">
        <f>IF('[1]底稿-來源別-收支對列'!F65=0,"",ROUNDUP('[1]底稿-來源別-收支對列'!F65/1000,0))</f>
        <v/>
      </c>
      <c r="G64" s="146">
        <f t="shared" si="1"/>
        <v>40</v>
      </c>
    </row>
    <row r="65" spans="1:7" ht="18.600000000000001" customHeight="1" x14ac:dyDescent="0.25">
      <c r="A65" s="132" t="s">
        <v>761</v>
      </c>
      <c r="B65" s="132" t="s">
        <v>762</v>
      </c>
      <c r="C65" s="146">
        <f>IF('[1]底稿-來源別-收支對列'!C66=0,"",ROUNDUP('[1]底稿-來源別-收支對列'!C66/1000,0))</f>
        <v>15</v>
      </c>
      <c r="D65" s="146" t="str">
        <f>IF('[1]底稿-來源別-收支對列'!D66=0,"",ROUNDUP('[1]底稿-來源別-收支對列'!D66/1000,0))</f>
        <v/>
      </c>
      <c r="E65" s="146">
        <f>IF('[1]底稿-來源別-收支對列'!E66=0,"",ROUNDUP('[1]底稿-來源別-收支對列'!E66/1000,0))</f>
        <v>10</v>
      </c>
      <c r="F65" s="146" t="str">
        <f>IF('[1]底稿-來源別-收支對列'!F66=0,"",ROUNDUP('[1]底稿-來源別-收支對列'!F66/1000,0))</f>
        <v/>
      </c>
      <c r="G65" s="146">
        <f t="shared" si="1"/>
        <v>25</v>
      </c>
    </row>
    <row r="66" spans="1:7" ht="18.600000000000001" customHeight="1" x14ac:dyDescent="0.25">
      <c r="A66" s="132" t="s">
        <v>763</v>
      </c>
      <c r="B66" s="132" t="s">
        <v>764</v>
      </c>
      <c r="C66" s="146" t="str">
        <f>IF('[1]底稿-來源別-收支對列'!C67=0,"",ROUNDUP('[1]底稿-來源別-收支對列'!C67/1000,0))</f>
        <v/>
      </c>
      <c r="D66" s="146" t="str">
        <f>IF('[1]底稿-來源別-收支對列'!D67=0,"",ROUNDUP('[1]底稿-來源別-收支對列'!D67/1000,0))</f>
        <v/>
      </c>
      <c r="E66" s="146" t="str">
        <f>IF('[1]底稿-來源別-收支對列'!E67=0,"",ROUNDUP('[1]底稿-來源別-收支對列'!E67/1000,0))</f>
        <v/>
      </c>
      <c r="F66" s="146" t="str">
        <f>IF('[1]底稿-來源別-收支對列'!F67=0,"",ROUNDUP('[1]底稿-來源別-收支對列'!F67/1000,0))</f>
        <v/>
      </c>
      <c r="G66" s="146">
        <f t="shared" si="1"/>
        <v>0</v>
      </c>
    </row>
    <row r="67" spans="1:7" ht="18.600000000000001" customHeight="1" x14ac:dyDescent="0.25">
      <c r="A67" s="132" t="s">
        <v>765</v>
      </c>
      <c r="B67" s="132" t="s">
        <v>766</v>
      </c>
      <c r="C67" s="146">
        <f>IF('[1]底稿-來源別-收支對列'!C68=0,"",ROUNDUP('[1]底稿-來源別-收支對列'!C68/1000,0))</f>
        <v>20</v>
      </c>
      <c r="D67" s="146" t="str">
        <f>IF('[1]底稿-來源別-收支對列'!D68=0,"",ROUNDUP('[1]底稿-來源別-收支對列'!D68/1000,0))</f>
        <v/>
      </c>
      <c r="E67" s="146">
        <f>IF('[1]底稿-來源別-收支對列'!E68=0,"",ROUNDUP('[1]底稿-來源別-收支對列'!E68/1000,0))</f>
        <v>10</v>
      </c>
      <c r="F67" s="146" t="str">
        <f>IF('[1]底稿-來源別-收支對列'!F68=0,"",ROUNDUP('[1]底稿-來源別-收支對列'!F68/1000,0))</f>
        <v/>
      </c>
      <c r="G67" s="146">
        <f t="shared" si="1"/>
        <v>30</v>
      </c>
    </row>
    <row r="68" spans="1:7" ht="18.600000000000001" customHeight="1" x14ac:dyDescent="0.25">
      <c r="A68" s="132" t="s">
        <v>767</v>
      </c>
      <c r="B68" s="132" t="s">
        <v>768</v>
      </c>
      <c r="C68" s="146">
        <f>IF('[1]底稿-來源別-收支對列'!C69=0,"",ROUNDUP('[1]底稿-來源別-收支對列'!C69/1000,0))</f>
        <v>10</v>
      </c>
      <c r="D68" s="146" t="str">
        <f>IF('[1]底稿-來源別-收支對列'!D69=0,"",ROUNDUP('[1]底稿-來源別-收支對列'!D69/1000,0))</f>
        <v/>
      </c>
      <c r="E68" s="146">
        <f>IF('[1]底稿-來源別-收支對列'!E69=0,"",ROUNDUP('[1]底稿-來源別-收支對列'!E69/1000,0))</f>
        <v>5</v>
      </c>
      <c r="F68" s="146" t="str">
        <f>IF('[1]底稿-來源別-收支對列'!F69=0,"",ROUNDUP('[1]底稿-來源別-收支對列'!F69/1000,0))</f>
        <v/>
      </c>
      <c r="G68" s="146">
        <f t="shared" si="1"/>
        <v>15</v>
      </c>
    </row>
    <row r="69" spans="1:7" ht="18.600000000000001" customHeight="1" x14ac:dyDescent="0.25">
      <c r="A69" s="132" t="s">
        <v>769</v>
      </c>
      <c r="B69" s="132" t="s">
        <v>770</v>
      </c>
      <c r="C69" s="146">
        <f>IF('[1]底稿-來源別-收支對列'!C70=0,"",ROUNDUP('[1]底稿-來源別-收支對列'!C70/1000,0))</f>
        <v>8</v>
      </c>
      <c r="D69" s="146" t="str">
        <f>IF('[1]底稿-來源別-收支對列'!D70=0,"",ROUNDUP('[1]底稿-來源別-收支對列'!D70/1000,0))</f>
        <v/>
      </c>
      <c r="E69" s="146">
        <f>IF('[1]底稿-來源別-收支對列'!E70=0,"",ROUNDUP('[1]底稿-來源別-收支對列'!E70/1000,0))</f>
        <v>3</v>
      </c>
      <c r="F69" s="146" t="str">
        <f>IF('[1]底稿-來源別-收支對列'!F70=0,"",ROUNDUP('[1]底稿-來源別-收支對列'!F70/1000,0))</f>
        <v/>
      </c>
      <c r="G69" s="146">
        <f t="shared" si="1"/>
        <v>11</v>
      </c>
    </row>
    <row r="70" spans="1:7" ht="18.600000000000001" customHeight="1" x14ac:dyDescent="0.25">
      <c r="A70" s="132" t="s">
        <v>771</v>
      </c>
      <c r="B70" s="132" t="s">
        <v>772</v>
      </c>
      <c r="C70" s="146" t="str">
        <f>IF('[1]底稿-來源別-收支對列'!C71=0,"",ROUNDUP('[1]底稿-來源別-收支對列'!C71/1000,0))</f>
        <v/>
      </c>
      <c r="D70" s="146" t="str">
        <f>IF('[1]底稿-來源別-收支對列'!D71=0,"",ROUNDUP('[1]底稿-來源別-收支對列'!D71/1000,0))</f>
        <v/>
      </c>
      <c r="E70" s="146" t="str">
        <f>IF('[1]底稿-來源別-收支對列'!E71=0,"",ROUNDUP('[1]底稿-來源別-收支對列'!E71/1000,0))</f>
        <v/>
      </c>
      <c r="F70" s="146" t="str">
        <f>IF('[1]底稿-來源別-收支對列'!F71=0,"",ROUNDUP('[1]底稿-來源別-收支對列'!F71/1000,0))</f>
        <v/>
      </c>
      <c r="G70" s="146">
        <f t="shared" si="1"/>
        <v>0</v>
      </c>
    </row>
    <row r="71" spans="1:7" ht="18.600000000000001" customHeight="1" x14ac:dyDescent="0.25">
      <c r="A71" s="132" t="s">
        <v>773</v>
      </c>
      <c r="B71" s="132" t="s">
        <v>774</v>
      </c>
      <c r="C71" s="146" t="str">
        <f>IF('[1]底稿-來源別-收支對列'!C72=0,"",ROUNDUP('[1]底稿-來源別-收支對列'!C72/1000,0))</f>
        <v/>
      </c>
      <c r="D71" s="146" t="str">
        <f>IF('[1]底稿-來源別-收支對列'!D72=0,"",ROUNDUP('[1]底稿-來源別-收支對列'!D72/1000,0))</f>
        <v/>
      </c>
      <c r="E71" s="146" t="str">
        <f>IF('[1]底稿-來源別-收支對列'!E72=0,"",ROUNDUP('[1]底稿-來源別-收支對列'!E72/1000,0))</f>
        <v/>
      </c>
      <c r="F71" s="146" t="str">
        <f>IF('[1]底稿-來源別-收支對列'!F72=0,"",ROUNDUP('[1]底稿-來源別-收支對列'!F72/1000,0))</f>
        <v/>
      </c>
      <c r="G71" s="146">
        <f t="shared" si="1"/>
        <v>0</v>
      </c>
    </row>
    <row r="72" spans="1:7" ht="18.600000000000001" customHeight="1" x14ac:dyDescent="0.25">
      <c r="A72" s="132" t="s">
        <v>775</v>
      </c>
      <c r="B72" s="132" t="s">
        <v>776</v>
      </c>
      <c r="C72" s="146" t="str">
        <f>IF('[1]底稿-來源別-收支對列'!C73=0,"",ROUNDUP('[1]底稿-來源別-收支對列'!C73/1000,0))</f>
        <v/>
      </c>
      <c r="D72" s="146" t="str">
        <f>IF('[1]底稿-來源別-收支對列'!D73=0,"",ROUNDUP('[1]底稿-來源別-收支對列'!D73/1000,0))</f>
        <v/>
      </c>
      <c r="E72" s="146" t="str">
        <f>IF('[1]底稿-來源別-收支對列'!E73=0,"",ROUNDUP('[1]底稿-來源別-收支對列'!E73/1000,0))</f>
        <v/>
      </c>
      <c r="F72" s="146" t="str">
        <f>IF('[1]底稿-來源別-收支對列'!F73=0,"",ROUNDUP('[1]底稿-來源別-收支對列'!F73/1000,0))</f>
        <v/>
      </c>
      <c r="G72" s="146">
        <f t="shared" si="1"/>
        <v>0</v>
      </c>
    </row>
    <row r="73" spans="1:7" ht="18.600000000000001" customHeight="1" x14ac:dyDescent="0.25">
      <c r="A73" s="132" t="s">
        <v>777</v>
      </c>
      <c r="B73" s="132" t="s">
        <v>778</v>
      </c>
      <c r="C73" s="146">
        <f>IF('[1]底稿-來源別-收支對列'!C74=0,"",ROUNDUP('[1]底稿-來源別-收支對列'!C74/1000,0))</f>
        <v>20</v>
      </c>
      <c r="D73" s="146" t="str">
        <f>IF('[1]底稿-來源別-收支對列'!D74=0,"",ROUNDUP('[1]底稿-來源別-收支對列'!D74/1000,0))</f>
        <v/>
      </c>
      <c r="E73" s="146" t="str">
        <f>IF('[1]底稿-來源別-收支對列'!E74=0,"",ROUNDUP('[1]底稿-來源別-收支對列'!E74/1000,0))</f>
        <v/>
      </c>
      <c r="F73" s="146" t="str">
        <f>IF('[1]底稿-來源別-收支對列'!F74=0,"",ROUNDUP('[1]底稿-來源別-收支對列'!F74/1000,0))</f>
        <v/>
      </c>
      <c r="G73" s="146">
        <f t="shared" si="1"/>
        <v>20</v>
      </c>
    </row>
    <row r="74" spans="1:7" ht="18.600000000000001" customHeight="1" x14ac:dyDescent="0.25">
      <c r="A74" s="132" t="s">
        <v>779</v>
      </c>
      <c r="B74" s="132" t="s">
        <v>780</v>
      </c>
      <c r="C74" s="146">
        <f>IF('[1]底稿-來源別-收支對列'!C75=0,"",ROUNDUP('[1]底稿-來源別-收支對列'!C75/1000,0))</f>
        <v>300</v>
      </c>
      <c r="D74" s="146" t="str">
        <f>IF('[1]底稿-來源別-收支對列'!D75=0,"",ROUNDUP('[1]底稿-來源別-收支對列'!D75/1000,0))</f>
        <v/>
      </c>
      <c r="E74" s="146" t="str">
        <f>IF('[1]底稿-來源別-收支對列'!E75=0,"",ROUNDUP('[1]底稿-來源別-收支對列'!E75/1000,0))</f>
        <v/>
      </c>
      <c r="F74" s="146" t="str">
        <f>IF('[1]底稿-來源別-收支對列'!F75=0,"",ROUNDUP('[1]底稿-來源別-收支對列'!F75/1000,0))</f>
        <v/>
      </c>
      <c r="G74" s="146">
        <f t="shared" si="1"/>
        <v>300</v>
      </c>
    </row>
    <row r="75" spans="1:7" ht="18.600000000000001" customHeight="1" x14ac:dyDescent="0.25">
      <c r="A75" s="132" t="s">
        <v>781</v>
      </c>
      <c r="B75" s="132" t="s">
        <v>782</v>
      </c>
      <c r="C75" s="146" t="str">
        <f>IF('[1]底稿-來源別-收支對列'!C76=0,"",ROUNDUP('[1]底稿-來源別-收支對列'!C76/1000,0))</f>
        <v/>
      </c>
      <c r="D75" s="146" t="str">
        <f>IF('[1]底稿-來源別-收支對列'!D76=0,"",ROUNDUP('[1]底稿-來源別-收支對列'!D76/1000,0))</f>
        <v/>
      </c>
      <c r="E75" s="146" t="str">
        <f>IF('[1]底稿-來源別-收支對列'!E76=0,"",ROUNDUP('[1]底稿-來源別-收支對列'!E76/1000,0))</f>
        <v/>
      </c>
      <c r="F75" s="146" t="str">
        <f>IF('[1]底稿-來源別-收支對列'!F76=0,"",ROUNDUP('[1]底稿-來源別-收支對列'!F76/1000,0))</f>
        <v/>
      </c>
      <c r="G75" s="146">
        <f t="shared" si="1"/>
        <v>0</v>
      </c>
    </row>
    <row r="76" spans="1:7" ht="18.600000000000001" customHeight="1" x14ac:dyDescent="0.25">
      <c r="A76" s="132" t="s">
        <v>783</v>
      </c>
      <c r="B76" s="132" t="s">
        <v>784</v>
      </c>
      <c r="C76" s="146" t="str">
        <f>IF('[1]底稿-來源別-收支對列'!C77=0,"",ROUNDUP('[1]底稿-來源別-收支對列'!C77/1000,0))</f>
        <v/>
      </c>
      <c r="D76" s="146" t="str">
        <f>IF('[1]底稿-來源別-收支對列'!D77=0,"",ROUNDUP('[1]底稿-來源別-收支對列'!D77/1000,0))</f>
        <v/>
      </c>
      <c r="E76" s="146" t="str">
        <f>IF('[1]底稿-來源別-收支對列'!E77=0,"",ROUNDUP('[1]底稿-來源別-收支對列'!E77/1000,0))</f>
        <v/>
      </c>
      <c r="F76" s="146" t="str">
        <f>IF('[1]底稿-來源別-收支對列'!F77=0,"",ROUNDUP('[1]底稿-來源別-收支對列'!F77/1000,0))</f>
        <v/>
      </c>
      <c r="G76" s="146">
        <f t="shared" si="1"/>
        <v>0</v>
      </c>
    </row>
    <row r="77" spans="1:7" ht="18.600000000000001" customHeight="1" x14ac:dyDescent="0.25">
      <c r="A77" s="132" t="s">
        <v>785</v>
      </c>
      <c r="B77" s="132" t="s">
        <v>786</v>
      </c>
      <c r="C77" s="146">
        <f>IF('[1]底稿-來源別-收支對列'!C78=0,"",ROUNDUP('[1]底稿-來源別-收支對列'!C78/1000,0))</f>
        <v>5</v>
      </c>
      <c r="D77" s="146" t="str">
        <f>IF('[1]底稿-來源別-收支對列'!D78=0,"",ROUNDUP('[1]底稿-來源別-收支對列'!D78/1000,0))</f>
        <v/>
      </c>
      <c r="E77" s="146" t="str">
        <f>IF('[1]底稿-來源別-收支對列'!E78=0,"",ROUNDUP('[1]底稿-來源別-收支對列'!E78/1000,0))</f>
        <v/>
      </c>
      <c r="F77" s="146" t="str">
        <f>IF('[1]底稿-來源別-收支對列'!F78=0,"",ROUNDUP('[1]底稿-來源別-收支對列'!F78/1000,0))</f>
        <v/>
      </c>
      <c r="G77" s="146">
        <f t="shared" si="1"/>
        <v>5</v>
      </c>
    </row>
    <row r="78" spans="1:7" ht="18.600000000000001" customHeight="1" x14ac:dyDescent="0.25">
      <c r="A78" s="132" t="s">
        <v>787</v>
      </c>
      <c r="B78" s="132" t="s">
        <v>788</v>
      </c>
      <c r="C78" s="146">
        <f>IF('[1]底稿-來源別-收支對列'!C79=0,"",ROUNDUP('[1]底稿-來源別-收支對列'!C79/1000,0))</f>
        <v>10</v>
      </c>
      <c r="D78" s="146" t="str">
        <f>IF('[1]底稿-來源別-收支對列'!D79=0,"",ROUNDUP('[1]底稿-來源別-收支對列'!D79/1000,0))</f>
        <v/>
      </c>
      <c r="E78" s="146" t="str">
        <f>IF('[1]底稿-來源別-收支對列'!E79=0,"",ROUNDUP('[1]底稿-來源別-收支對列'!E79/1000,0))</f>
        <v/>
      </c>
      <c r="F78" s="146" t="str">
        <f>IF('[1]底稿-來源別-收支對列'!F79=0,"",ROUNDUP('[1]底稿-來源別-收支對列'!F79/1000,0))</f>
        <v/>
      </c>
      <c r="G78" s="146">
        <f t="shared" si="1"/>
        <v>10</v>
      </c>
    </row>
    <row r="79" spans="1:7" ht="18.600000000000001" customHeight="1" x14ac:dyDescent="0.25">
      <c r="A79" s="132" t="s">
        <v>789</v>
      </c>
      <c r="B79" s="132" t="s">
        <v>790</v>
      </c>
      <c r="C79" s="146">
        <f>IF('[1]底稿-來源別-收支對列'!C80=0,"",ROUNDUP('[1]底稿-來源別-收支對列'!C80/1000,0))</f>
        <v>6</v>
      </c>
      <c r="D79" s="146" t="str">
        <f>IF('[1]底稿-來源別-收支對列'!D80=0,"",ROUNDUP('[1]底稿-來源別-收支對列'!D80/1000,0))</f>
        <v/>
      </c>
      <c r="E79" s="146" t="str">
        <f>IF('[1]底稿-來源別-收支對列'!E80=0,"",ROUNDUP('[1]底稿-來源別-收支對列'!E80/1000,0))</f>
        <v/>
      </c>
      <c r="F79" s="146" t="str">
        <f>IF('[1]底稿-來源別-收支對列'!F80=0,"",ROUNDUP('[1]底稿-來源別-收支對列'!F80/1000,0))</f>
        <v/>
      </c>
      <c r="G79" s="146">
        <f t="shared" si="1"/>
        <v>6</v>
      </c>
    </row>
    <row r="80" spans="1:7" ht="18.600000000000001" customHeight="1" x14ac:dyDescent="0.25">
      <c r="A80" s="132" t="s">
        <v>791</v>
      </c>
      <c r="B80" s="132" t="s">
        <v>792</v>
      </c>
      <c r="C80" s="146" t="str">
        <f>IF('[1]底稿-來源別-收支對列'!C81=0,"",ROUNDUP('[1]底稿-來源別-收支對列'!C81/1000,0))</f>
        <v/>
      </c>
      <c r="D80" s="146" t="str">
        <f>IF('[1]底稿-來源別-收支對列'!D81=0,"",ROUNDUP('[1]底稿-來源別-收支對列'!D81/1000,0))</f>
        <v/>
      </c>
      <c r="E80" s="146" t="str">
        <f>IF('[1]底稿-來源別-收支對列'!E81=0,"",ROUNDUP('[1]底稿-來源別-收支對列'!E81/1000,0))</f>
        <v/>
      </c>
      <c r="F80" s="146" t="str">
        <f>IF('[1]底稿-來源別-收支對列'!F81=0,"",ROUNDUP('[1]底稿-來源別-收支對列'!F81/1000,0))</f>
        <v/>
      </c>
      <c r="G80" s="146">
        <f t="shared" si="1"/>
        <v>0</v>
      </c>
    </row>
    <row r="81" spans="1:7" ht="18.600000000000001" customHeight="1" x14ac:dyDescent="0.25">
      <c r="A81" s="132" t="s">
        <v>793</v>
      </c>
      <c r="B81" s="133" t="s">
        <v>794</v>
      </c>
      <c r="C81" s="146" t="str">
        <f>IF('[1]底稿-來源別-收支對列'!C82=0,"",ROUNDUP('[1]底稿-來源別-收支對列'!C82/1000,0))</f>
        <v/>
      </c>
      <c r="D81" s="146" t="str">
        <f>IF('[1]底稿-來源別-收支對列'!D82=0,"",ROUNDUP('[1]底稿-來源別-收支對列'!D82/1000,0))</f>
        <v/>
      </c>
      <c r="E81" s="146" t="str">
        <f>IF('[1]底稿-來源別-收支對列'!E82=0,"",ROUNDUP('[1]底稿-來源別-收支對列'!E82/1000,0))</f>
        <v/>
      </c>
      <c r="F81" s="146" t="str">
        <f>IF('[1]底稿-來源別-收支對列'!F82=0,"",ROUNDUP('[1]底稿-來源別-收支對列'!F82/1000,0))</f>
        <v/>
      </c>
      <c r="G81" s="146">
        <f t="shared" si="1"/>
        <v>0</v>
      </c>
    </row>
    <row r="82" spans="1:7" ht="18.600000000000001" customHeight="1" x14ac:dyDescent="0.25">
      <c r="A82" s="132" t="s">
        <v>795</v>
      </c>
      <c r="B82" s="132" t="s">
        <v>796</v>
      </c>
      <c r="C82" s="146">
        <f>IF('[1]底稿-來源別-收支對列'!C83=0,"",ROUNDUP('[1]底稿-來源別-收支對列'!C83/1000,0))</f>
        <v>10</v>
      </c>
      <c r="D82" s="146" t="str">
        <f>IF('[1]底稿-來源別-收支對列'!D83=0,"",ROUNDUP('[1]底稿-來源別-收支對列'!D83/1000,0))</f>
        <v/>
      </c>
      <c r="E82" s="146" t="str">
        <f>IF('[1]底稿-來源別-收支對列'!E83=0,"",ROUNDUP('[1]底稿-來源別-收支對列'!E83/1000,0))</f>
        <v/>
      </c>
      <c r="F82" s="146" t="str">
        <f>IF('[1]底稿-來源別-收支對列'!F83=0,"",ROUNDUP('[1]底稿-來源別-收支對列'!F83/1000,0))</f>
        <v/>
      </c>
      <c r="G82" s="146">
        <f t="shared" si="1"/>
        <v>10</v>
      </c>
    </row>
    <row r="83" spans="1:7" ht="18.600000000000001" customHeight="1" x14ac:dyDescent="0.25">
      <c r="A83" s="132" t="s">
        <v>797</v>
      </c>
      <c r="B83" s="132" t="s">
        <v>798</v>
      </c>
      <c r="C83" s="146" t="str">
        <f>IF('[1]底稿-來源別-收支對列'!C84=0,"",ROUNDUP('[1]底稿-來源別-收支對列'!C84/1000,0))</f>
        <v/>
      </c>
      <c r="D83" s="146" t="str">
        <f>IF('[1]底稿-來源別-收支對列'!D84=0,"",ROUNDUP('[1]底稿-來源別-收支對列'!D84/1000,0))</f>
        <v/>
      </c>
      <c r="E83" s="146" t="str">
        <f>IF('[1]底稿-來源別-收支對列'!E84=0,"",ROUNDUP('[1]底稿-來源別-收支對列'!E84/1000,0))</f>
        <v/>
      </c>
      <c r="F83" s="146" t="str">
        <f>IF('[1]底稿-來源別-收支對列'!F84=0,"",ROUNDUP('[1]底稿-來源別-收支對列'!F84/1000,0))</f>
        <v/>
      </c>
      <c r="G83" s="146">
        <f t="shared" si="1"/>
        <v>0</v>
      </c>
    </row>
    <row r="84" spans="1:7" ht="18.600000000000001" customHeight="1" x14ac:dyDescent="0.25">
      <c r="A84" s="132" t="s">
        <v>799</v>
      </c>
      <c r="B84" s="132" t="s">
        <v>800</v>
      </c>
      <c r="C84" s="146" t="str">
        <f>IF('[1]底稿-來源別-收支對列'!C85=0,"",ROUNDUP('[1]底稿-來源別-收支對列'!C85/1000,0))</f>
        <v/>
      </c>
      <c r="D84" s="146" t="str">
        <f>IF('[1]底稿-來源別-收支對列'!D85=0,"",ROUNDUP('[1]底稿-來源別-收支對列'!D85/1000,0))</f>
        <v/>
      </c>
      <c r="E84" s="146" t="str">
        <f>IF('[1]底稿-來源別-收支對列'!E85=0,"",ROUNDUP('[1]底稿-來源別-收支對列'!E85/1000,0))</f>
        <v/>
      </c>
      <c r="F84" s="146" t="str">
        <f>IF('[1]底稿-來源別-收支對列'!F85=0,"",ROUNDUP('[1]底稿-來源別-收支對列'!F85/1000,0))</f>
        <v/>
      </c>
      <c r="G84" s="146">
        <f t="shared" si="1"/>
        <v>0</v>
      </c>
    </row>
    <row r="85" spans="1:7" ht="18.600000000000001" customHeight="1" x14ac:dyDescent="0.25">
      <c r="A85" s="132" t="s">
        <v>801</v>
      </c>
      <c r="B85" s="132" t="s">
        <v>802</v>
      </c>
      <c r="C85" s="146" t="str">
        <f>IF('[1]底稿-來源別-收支對列'!C86=0,"",ROUNDUP('[1]底稿-來源別-收支對列'!C86/1000,0))</f>
        <v/>
      </c>
      <c r="D85" s="146" t="str">
        <f>IF('[1]底稿-來源別-收支對列'!D86=0,"",ROUNDUP('[1]底稿-來源別-收支對列'!D86/1000,0))</f>
        <v/>
      </c>
      <c r="E85" s="146" t="str">
        <f>IF('[1]底稿-來源別-收支對列'!E86=0,"",ROUNDUP('[1]底稿-來源別-收支對列'!E86/1000,0))</f>
        <v/>
      </c>
      <c r="F85" s="146" t="str">
        <f>IF('[1]底稿-來源別-收支對列'!F86=0,"",ROUNDUP('[1]底稿-來源別-收支對列'!F86/1000,0))</f>
        <v/>
      </c>
      <c r="G85" s="146">
        <f t="shared" si="1"/>
        <v>0</v>
      </c>
    </row>
    <row r="86" spans="1:7" ht="18.600000000000001" customHeight="1" x14ac:dyDescent="0.25">
      <c r="A86" s="132" t="s">
        <v>803</v>
      </c>
      <c r="B86" s="132" t="s">
        <v>804</v>
      </c>
      <c r="C86" s="146" t="str">
        <f>IF('[1]底稿-來源別-收支對列'!C87=0,"",ROUNDUP('[1]底稿-來源別-收支對列'!C87/1000,0))</f>
        <v/>
      </c>
      <c r="D86" s="146" t="str">
        <f>IF('[1]底稿-來源別-收支對列'!D87=0,"",ROUNDUP('[1]底稿-來源別-收支對列'!D87/1000,0))</f>
        <v/>
      </c>
      <c r="E86" s="146" t="str">
        <f>IF('[1]底稿-來源別-收支對列'!E87=0,"",ROUNDUP('[1]底稿-來源別-收支對列'!E87/1000,0))</f>
        <v/>
      </c>
      <c r="F86" s="146" t="str">
        <f>IF('[1]底稿-來源別-收支對列'!F87=0,"",ROUNDUP('[1]底稿-來源別-收支對列'!F87/1000,0))</f>
        <v/>
      </c>
      <c r="G86" s="146">
        <f t="shared" si="1"/>
        <v>0</v>
      </c>
    </row>
    <row r="87" spans="1:7" ht="18.600000000000001" customHeight="1" x14ac:dyDescent="0.25">
      <c r="A87" s="132" t="s">
        <v>583</v>
      </c>
      <c r="B87" s="132" t="s">
        <v>805</v>
      </c>
      <c r="C87" s="146">
        <f>IF('[1]底稿-來源別-收支對列'!C88=0,"",ROUNDUP('[1]底稿-來源別-收支對列'!C88/1000,0))</f>
        <v>20</v>
      </c>
      <c r="D87" s="146" t="str">
        <f>IF('[1]底稿-來源別-收支對列'!D88=0,"",ROUNDUP('[1]底稿-來源別-收支對列'!D88/1000,0))</f>
        <v/>
      </c>
      <c r="E87" s="146" t="str">
        <f>IF('[1]底稿-來源別-收支對列'!E88=0,"",ROUNDUP('[1]底稿-來源別-收支對列'!E88/1000,0))</f>
        <v/>
      </c>
      <c r="F87" s="146" t="str">
        <f>IF('[1]底稿-來源別-收支對列'!F88=0,"",ROUNDUP('[1]底稿-來源別-收支對列'!F88/1000,0))</f>
        <v/>
      </c>
      <c r="G87" s="146">
        <f t="shared" si="1"/>
        <v>20</v>
      </c>
    </row>
    <row r="88" spans="1:7" ht="18.600000000000001" customHeight="1" x14ac:dyDescent="0.25">
      <c r="A88" s="132" t="s">
        <v>806</v>
      </c>
      <c r="B88" s="132" t="s">
        <v>807</v>
      </c>
      <c r="C88" s="146">
        <f>IF('[1]底稿-來源別-收支對列'!C89=0,"",ROUNDUP('[1]底稿-來源別-收支對列'!C89/1000,0))</f>
        <v>3</v>
      </c>
      <c r="D88" s="146" t="str">
        <f>IF('[1]底稿-來源別-收支對列'!D89=0,"",ROUNDUP('[1]底稿-來源別-收支對列'!D89/1000,0))</f>
        <v/>
      </c>
      <c r="E88" s="146" t="str">
        <f>IF('[1]底稿-來源別-收支對列'!E89=0,"",ROUNDUP('[1]底稿-來源別-收支對列'!E89/1000,0))</f>
        <v/>
      </c>
      <c r="F88" s="146" t="str">
        <f>IF('[1]底稿-來源別-收支對列'!F89=0,"",ROUNDUP('[1]底稿-來源別-收支對列'!F89/1000,0))</f>
        <v/>
      </c>
      <c r="G88" s="146">
        <f t="shared" si="1"/>
        <v>3</v>
      </c>
    </row>
    <row r="89" spans="1:7" ht="18.600000000000001" customHeight="1" x14ac:dyDescent="0.25">
      <c r="A89" s="132" t="s">
        <v>808</v>
      </c>
      <c r="B89" s="132" t="s">
        <v>809</v>
      </c>
      <c r="C89" s="146" t="str">
        <f>IF('[1]底稿-來源別-收支對列'!C90=0,"",ROUNDUP('[1]底稿-來源別-收支對列'!C90/1000,0))</f>
        <v/>
      </c>
      <c r="D89" s="146" t="str">
        <f>IF('[1]底稿-來源別-收支對列'!D90=0,"",ROUNDUP('[1]底稿-來源別-收支對列'!D90/1000,0))</f>
        <v/>
      </c>
      <c r="E89" s="146" t="str">
        <f>IF('[1]底稿-來源別-收支對列'!E90=0,"",ROUNDUP('[1]底稿-來源別-收支對列'!E90/1000,0))</f>
        <v/>
      </c>
      <c r="F89" s="146" t="str">
        <f>IF('[1]底稿-來源別-收支對列'!F90=0,"",ROUNDUP('[1]底稿-來源別-收支對列'!F90/1000,0))</f>
        <v/>
      </c>
      <c r="G89" s="146">
        <f t="shared" si="1"/>
        <v>0</v>
      </c>
    </row>
    <row r="90" spans="1:7" ht="18.600000000000001" customHeight="1" x14ac:dyDescent="0.25">
      <c r="A90" s="132" t="s">
        <v>810</v>
      </c>
      <c r="B90" s="132" t="s">
        <v>811</v>
      </c>
      <c r="C90" s="146" t="str">
        <f>IF('[1]底稿-來源別-收支對列'!C91=0,"",ROUNDUP('[1]底稿-來源別-收支對列'!C91/1000,0))</f>
        <v/>
      </c>
      <c r="D90" s="146" t="str">
        <f>IF('[1]底稿-來源別-收支對列'!D91=0,"",ROUNDUP('[1]底稿-來源別-收支對列'!D91/1000,0))</f>
        <v/>
      </c>
      <c r="E90" s="146" t="str">
        <f>IF('[1]底稿-來源別-收支對列'!E91=0,"",ROUNDUP('[1]底稿-來源別-收支對列'!E91/1000,0))</f>
        <v/>
      </c>
      <c r="F90" s="146" t="str">
        <f>IF('[1]底稿-來源別-收支對列'!F91=0,"",ROUNDUP('[1]底稿-來源別-收支對列'!F91/1000,0))</f>
        <v/>
      </c>
      <c r="G90" s="146">
        <f t="shared" si="1"/>
        <v>0</v>
      </c>
    </row>
    <row r="91" spans="1:7" ht="18.600000000000001" customHeight="1" x14ac:dyDescent="0.25">
      <c r="A91" s="132" t="s">
        <v>812</v>
      </c>
      <c r="B91" s="132" t="s">
        <v>813</v>
      </c>
      <c r="C91" s="146">
        <f>IF('[1]底稿-來源別-收支對列'!C92=0,"",ROUNDUP('[1]底稿-來源別-收支對列'!C92/1000,0))</f>
        <v>2</v>
      </c>
      <c r="D91" s="146" t="str">
        <f>IF('[1]底稿-來源別-收支對列'!D92=0,"",ROUNDUP('[1]底稿-來源別-收支對列'!D92/1000,0))</f>
        <v/>
      </c>
      <c r="E91" s="146" t="str">
        <f>IF('[1]底稿-來源別-收支對列'!E92=0,"",ROUNDUP('[1]底稿-來源別-收支對列'!E92/1000,0))</f>
        <v/>
      </c>
      <c r="F91" s="146" t="str">
        <f>IF('[1]底稿-來源別-收支對列'!F92=0,"",ROUNDUP('[1]底稿-來源別-收支對列'!F92/1000,0))</f>
        <v/>
      </c>
      <c r="G91" s="146">
        <f t="shared" si="1"/>
        <v>2</v>
      </c>
    </row>
    <row r="92" spans="1:7" ht="18.600000000000001" customHeight="1" x14ac:dyDescent="0.25">
      <c r="A92" s="132" t="s">
        <v>814</v>
      </c>
      <c r="B92" s="132" t="s">
        <v>815</v>
      </c>
      <c r="C92" s="146" t="str">
        <f>IF('[1]底稿-來源別-收支對列'!C93=0,"",ROUNDUP('[1]底稿-來源別-收支對列'!C93/1000,0))</f>
        <v/>
      </c>
      <c r="D92" s="146" t="str">
        <f>IF('[1]底稿-來源別-收支對列'!D93=0,"",ROUNDUP('[1]底稿-來源別-收支對列'!D93/1000,0))</f>
        <v/>
      </c>
      <c r="E92" s="146" t="str">
        <f>IF('[1]底稿-來源別-收支對列'!E93=0,"",ROUNDUP('[1]底稿-來源別-收支對列'!E93/1000,0))</f>
        <v/>
      </c>
      <c r="F92" s="146" t="str">
        <f>IF('[1]底稿-來源別-收支對列'!F93=0,"",ROUNDUP('[1]底稿-來源別-收支對列'!F93/1000,0))</f>
        <v/>
      </c>
      <c r="G92" s="146">
        <f t="shared" si="1"/>
        <v>0</v>
      </c>
    </row>
    <row r="93" spans="1:7" ht="18.600000000000001" customHeight="1" x14ac:dyDescent="0.25">
      <c r="A93" s="132" t="s">
        <v>595</v>
      </c>
      <c r="B93" s="76" t="s">
        <v>816</v>
      </c>
      <c r="C93" s="146" t="str">
        <f>IF('[1]底稿-來源別-收支對列'!C94=0,"",ROUNDUP('[1]底稿-來源別-收支對列'!C94/1000,0))</f>
        <v/>
      </c>
      <c r="D93" s="146" t="str">
        <f>IF('[1]底稿-來源別-收支對列'!D94=0,"",ROUNDUP('[1]底稿-來源別-收支對列'!D94/1000,0))</f>
        <v/>
      </c>
      <c r="E93" s="146" t="str">
        <f>IF('[1]底稿-來源別-收支對列'!E94=0,"",ROUNDUP('[1]底稿-來源別-收支對列'!E94/1000,0))</f>
        <v/>
      </c>
      <c r="F93" s="146" t="str">
        <f>IF('[1]底稿-來源別-收支對列'!F94=0,"",ROUNDUP('[1]底稿-來源別-收支對列'!F94/1000,0))</f>
        <v/>
      </c>
      <c r="G93" s="146">
        <f t="shared" si="1"/>
        <v>0</v>
      </c>
    </row>
    <row r="94" spans="1:7" ht="18.600000000000001" customHeight="1" x14ac:dyDescent="0.25">
      <c r="A94" s="132" t="s">
        <v>817</v>
      </c>
      <c r="B94" s="132" t="s">
        <v>818</v>
      </c>
      <c r="C94" s="146" t="str">
        <f>IF('[1]底稿-來源別-收支對列'!C95=0,"",ROUNDUP('[1]底稿-來源別-收支對列'!C95/1000,0))</f>
        <v/>
      </c>
      <c r="D94" s="146" t="str">
        <f>IF('[1]底稿-來源別-收支對列'!D95=0,"",ROUNDUP('[1]底稿-來源別-收支對列'!D95/1000,0))</f>
        <v/>
      </c>
      <c r="E94" s="146" t="str">
        <f>IF('[1]底稿-來源別-收支對列'!E95=0,"",ROUNDUP('[1]底稿-來源別-收支對列'!E95/1000,0))</f>
        <v/>
      </c>
      <c r="F94" s="146" t="str">
        <f>IF('[1]底稿-來源別-收支對列'!F95=0,"",ROUNDUP('[1]底稿-來源別-收支對列'!F95/1000,0))</f>
        <v/>
      </c>
      <c r="G94" s="146">
        <f t="shared" si="1"/>
        <v>0</v>
      </c>
    </row>
    <row r="95" spans="1:7" ht="18.600000000000001" customHeight="1" x14ac:dyDescent="0.25">
      <c r="A95" s="132" t="s">
        <v>819</v>
      </c>
      <c r="B95" s="133" t="s">
        <v>820</v>
      </c>
      <c r="C95" s="146" t="str">
        <f>IF('[1]底稿-來源別-收支對列'!C96=0,"",ROUNDUP('[1]底稿-來源別-收支對列'!C96/1000,0))</f>
        <v/>
      </c>
      <c r="D95" s="146" t="str">
        <f>IF('[1]底稿-來源別-收支對列'!D96=0,"",ROUNDUP('[1]底稿-來源別-收支對列'!D96/1000,0))</f>
        <v/>
      </c>
      <c r="E95" s="146" t="str">
        <f>IF('[1]底稿-來源別-收支對列'!E96=0,"",ROUNDUP('[1]底稿-來源別-收支對列'!E96/1000,0))</f>
        <v/>
      </c>
      <c r="F95" s="146" t="str">
        <f>IF('[1]底稿-來源別-收支對列'!F96=0,"",ROUNDUP('[1]底稿-來源別-收支對列'!F96/1000,0))</f>
        <v/>
      </c>
      <c r="G95" s="146">
        <f t="shared" si="1"/>
        <v>0</v>
      </c>
    </row>
    <row r="96" spans="1:7" ht="18.600000000000001" customHeight="1" x14ac:dyDescent="0.25">
      <c r="A96" s="132" t="s">
        <v>821</v>
      </c>
      <c r="B96" s="132" t="s">
        <v>822</v>
      </c>
      <c r="C96" s="146" t="str">
        <f>IF('[1]底稿-來源別-收支對列'!C97=0,"",ROUNDUP('[1]底稿-來源別-收支對列'!C97/1000,0))</f>
        <v/>
      </c>
      <c r="D96" s="146" t="str">
        <f>IF('[1]底稿-來源別-收支對列'!D97=0,"",ROUNDUP('[1]底稿-來源別-收支對列'!D97/1000,0))</f>
        <v/>
      </c>
      <c r="E96" s="146" t="str">
        <f>IF('[1]底稿-來源別-收支對列'!E97=0,"",ROUNDUP('[1]底稿-來源別-收支對列'!E97/1000,0))</f>
        <v/>
      </c>
      <c r="F96" s="146" t="str">
        <f>IF('[1]底稿-來源別-收支對列'!F97=0,"",ROUNDUP('[1]底稿-來源別-收支對列'!F97/1000,0))</f>
        <v/>
      </c>
      <c r="G96" s="146">
        <f t="shared" si="1"/>
        <v>0</v>
      </c>
    </row>
    <row r="97" spans="1:7" ht="18.600000000000001" customHeight="1" x14ac:dyDescent="0.25">
      <c r="A97" s="132" t="s">
        <v>823</v>
      </c>
      <c r="B97" s="132" t="s">
        <v>824</v>
      </c>
      <c r="C97" s="146" t="str">
        <f>IF('[1]底稿-來源別-收支對列'!C98=0,"",ROUNDUP('[1]底稿-來源別-收支對列'!C98/1000,0))</f>
        <v/>
      </c>
      <c r="D97" s="146" t="str">
        <f>IF('[1]底稿-來源別-收支對列'!D98=0,"",ROUNDUP('[1]底稿-來源別-收支對列'!D98/1000,0))</f>
        <v/>
      </c>
      <c r="E97" s="146" t="str">
        <f>IF('[1]底稿-來源別-收支對列'!E98=0,"",ROUNDUP('[1]底稿-來源別-收支對列'!E98/1000,0))</f>
        <v/>
      </c>
      <c r="F97" s="146" t="str">
        <f>IF('[1]底稿-來源別-收支對列'!F98=0,"",ROUNDUP('[1]底稿-來源別-收支對列'!F98/1000,0))</f>
        <v/>
      </c>
      <c r="G97" s="146">
        <f t="shared" si="1"/>
        <v>0</v>
      </c>
    </row>
    <row r="98" spans="1:7" ht="18.600000000000001" customHeight="1" x14ac:dyDescent="0.25">
      <c r="A98" s="132" t="s">
        <v>825</v>
      </c>
      <c r="B98" s="132" t="s">
        <v>826</v>
      </c>
      <c r="C98" s="146">
        <f>IF('[1]底稿-來源別-收支對列'!C99=0,"",ROUNDUP('[1]底稿-來源別-收支對列'!C99/1000,0))</f>
        <v>10</v>
      </c>
      <c r="D98" s="146" t="str">
        <f>IF('[1]底稿-來源別-收支對列'!D99=0,"",ROUNDUP('[1]底稿-來源別-收支對列'!D99/1000,0))</f>
        <v/>
      </c>
      <c r="E98" s="146" t="str">
        <f>IF('[1]底稿-來源別-收支對列'!E99=0,"",ROUNDUP('[1]底稿-來源別-收支對列'!E99/1000,0))</f>
        <v/>
      </c>
      <c r="F98" s="146" t="str">
        <f>IF('[1]底稿-來源別-收支對列'!F99=0,"",ROUNDUP('[1]底稿-來源別-收支對列'!F99/1000,0))</f>
        <v/>
      </c>
      <c r="G98" s="146">
        <f t="shared" si="1"/>
        <v>10</v>
      </c>
    </row>
    <row r="99" spans="1:7" ht="18.600000000000001" customHeight="1" x14ac:dyDescent="0.25">
      <c r="A99" s="132" t="s">
        <v>827</v>
      </c>
      <c r="B99" s="132" t="s">
        <v>828</v>
      </c>
      <c r="C99" s="146" t="str">
        <f>IF('[1]底稿-來源別-收支對列'!C100=0,"",ROUNDUP('[1]底稿-來源別-收支對列'!C100/1000,0))</f>
        <v/>
      </c>
      <c r="D99" s="146" t="str">
        <f>IF('[1]底稿-來源別-收支對列'!D100=0,"",ROUNDUP('[1]底稿-來源別-收支對列'!D100/1000,0))</f>
        <v/>
      </c>
      <c r="E99" s="146" t="str">
        <f>IF('[1]底稿-來源別-收支對列'!E100=0,"",ROUNDUP('[1]底稿-來源別-收支對列'!E100/1000,0))</f>
        <v/>
      </c>
      <c r="F99" s="146" t="str">
        <f>IF('[1]底稿-來源別-收支對列'!F100=0,"",ROUNDUP('[1]底稿-來源別-收支對列'!F100/1000,0))</f>
        <v/>
      </c>
      <c r="G99" s="146">
        <f t="shared" si="1"/>
        <v>0</v>
      </c>
    </row>
    <row r="100" spans="1:7" ht="18.600000000000001" customHeight="1" x14ac:dyDescent="0.25">
      <c r="A100" s="132" t="s">
        <v>224</v>
      </c>
      <c r="B100" s="132" t="s">
        <v>829</v>
      </c>
      <c r="C100" s="146">
        <f>IF('[1]底稿-來源別-收支對列'!C101=0,"",ROUNDUP('[1]底稿-來源別-收支對列'!C101/1000,0))</f>
        <v>5</v>
      </c>
      <c r="D100" s="146" t="str">
        <f>IF('[1]底稿-來源別-收支對列'!D101=0,"",ROUNDUP('[1]底稿-來源別-收支對列'!D101/1000,0))</f>
        <v/>
      </c>
      <c r="E100" s="146">
        <f>IF('[1]底稿-來源別-收支對列'!E101=0,"",ROUNDUP('[1]底稿-來源別-收支對列'!E101/1000,0))</f>
        <v>5</v>
      </c>
      <c r="F100" s="146" t="str">
        <f>IF('[1]底稿-來源別-收支對列'!F101=0,"",ROUNDUP('[1]底稿-來源別-收支對列'!F101/1000,0))</f>
        <v/>
      </c>
      <c r="G100" s="146">
        <f t="shared" ref="G100:G163" si="2">SUM(C100:F100)</f>
        <v>10</v>
      </c>
    </row>
    <row r="101" spans="1:7" ht="18.600000000000001" customHeight="1" x14ac:dyDescent="0.25">
      <c r="A101" s="132" t="s">
        <v>830</v>
      </c>
      <c r="B101" s="132" t="s">
        <v>227</v>
      </c>
      <c r="C101" s="146" t="str">
        <f>IF('[1]底稿-來源別-收支對列'!C102=0,"",ROUNDUP('[1]底稿-來源別-收支對列'!C102/1000,0))</f>
        <v/>
      </c>
      <c r="D101" s="146" t="str">
        <f>IF('[1]底稿-來源別-收支對列'!D102=0,"",ROUNDUP('[1]底稿-來源別-收支對列'!D102/1000,0))</f>
        <v/>
      </c>
      <c r="E101" s="146" t="str">
        <f>IF('[1]底稿-來源別-收支對列'!E102=0,"",ROUNDUP('[1]底稿-來源別-收支對列'!E102/1000,0))</f>
        <v/>
      </c>
      <c r="F101" s="146" t="str">
        <f>IF('[1]底稿-來源別-收支對列'!F102=0,"",ROUNDUP('[1]底稿-來源別-收支對列'!F102/1000,0))</f>
        <v/>
      </c>
      <c r="G101" s="146">
        <f t="shared" si="2"/>
        <v>0</v>
      </c>
    </row>
    <row r="102" spans="1:7" ht="18.600000000000001" customHeight="1" x14ac:dyDescent="0.25">
      <c r="A102" s="132" t="s">
        <v>831</v>
      </c>
      <c r="B102" s="132" t="s">
        <v>832</v>
      </c>
      <c r="C102" s="146" t="str">
        <f>IF('[1]底稿-來源別-收支對列'!C103=0,"",ROUNDUP('[1]底稿-來源別-收支對列'!C103/1000,0))</f>
        <v/>
      </c>
      <c r="D102" s="146" t="str">
        <f>IF('[1]底稿-來源別-收支對列'!D103=0,"",ROUNDUP('[1]底稿-來源別-收支對列'!D103/1000,0))</f>
        <v/>
      </c>
      <c r="E102" s="146" t="str">
        <f>IF('[1]底稿-來源別-收支對列'!E103=0,"",ROUNDUP('[1]底稿-來源別-收支對列'!E103/1000,0))</f>
        <v/>
      </c>
      <c r="F102" s="146" t="str">
        <f>IF('[1]底稿-來源別-收支對列'!F103=0,"",ROUNDUP('[1]底稿-來源別-收支對列'!F103/1000,0))</f>
        <v/>
      </c>
      <c r="G102" s="146">
        <f t="shared" si="2"/>
        <v>0</v>
      </c>
    </row>
    <row r="103" spans="1:7" ht="18.600000000000001" customHeight="1" x14ac:dyDescent="0.25">
      <c r="A103" s="132" t="s">
        <v>833</v>
      </c>
      <c r="B103" s="132" t="s">
        <v>834</v>
      </c>
      <c r="C103" s="146">
        <f>IF('[1]底稿-來源別-收支對列'!C104=0,"",ROUNDUP('[1]底稿-來源別-收支對列'!C104/1000,0))</f>
        <v>10</v>
      </c>
      <c r="D103" s="146" t="str">
        <f>IF('[1]底稿-來源別-收支對列'!D104=0,"",ROUNDUP('[1]底稿-來源別-收支對列'!D104/1000,0))</f>
        <v/>
      </c>
      <c r="E103" s="146" t="str">
        <f>IF('[1]底稿-來源別-收支對列'!E104=0,"",ROUNDUP('[1]底稿-來源別-收支對列'!E104/1000,0))</f>
        <v/>
      </c>
      <c r="F103" s="146" t="str">
        <f>IF('[1]底稿-來源別-收支對列'!F104=0,"",ROUNDUP('[1]底稿-來源別-收支對列'!F104/1000,0))</f>
        <v/>
      </c>
      <c r="G103" s="146">
        <f t="shared" si="2"/>
        <v>10</v>
      </c>
    </row>
    <row r="104" spans="1:7" ht="18.600000000000001" customHeight="1" x14ac:dyDescent="0.25">
      <c r="A104" s="132" t="s">
        <v>835</v>
      </c>
      <c r="B104" s="132" t="s">
        <v>836</v>
      </c>
      <c r="C104" s="146">
        <f>IF('[1]底稿-來源別-收支對列'!C105=0,"",ROUNDUP('[1]底稿-來源別-收支對列'!C105/1000,0))</f>
        <v>20</v>
      </c>
      <c r="D104" s="146" t="str">
        <f>IF('[1]底稿-來源別-收支對列'!D105=0,"",ROUNDUP('[1]底稿-來源別-收支對列'!D105/1000,0))</f>
        <v/>
      </c>
      <c r="E104" s="146" t="str">
        <f>IF('[1]底稿-來源別-收支對列'!E105=0,"",ROUNDUP('[1]底稿-來源別-收支對列'!E105/1000,0))</f>
        <v/>
      </c>
      <c r="F104" s="146" t="str">
        <f>IF('[1]底稿-來源別-收支對列'!F105=0,"",ROUNDUP('[1]底稿-來源別-收支對列'!F105/1000,0))</f>
        <v/>
      </c>
      <c r="G104" s="146">
        <f t="shared" si="2"/>
        <v>20</v>
      </c>
    </row>
    <row r="105" spans="1:7" ht="18.600000000000001" customHeight="1" x14ac:dyDescent="0.25">
      <c r="A105" s="132" t="s">
        <v>837</v>
      </c>
      <c r="B105" s="132" t="s">
        <v>838</v>
      </c>
      <c r="C105" s="146">
        <f>IF('[1]底稿-來源別-收支對列'!C106=0,"",ROUNDUP('[1]底稿-來源別-收支對列'!C106/1000,0))</f>
        <v>100</v>
      </c>
      <c r="D105" s="146" t="str">
        <f>IF('[1]底稿-來源別-收支對列'!D106=0,"",ROUNDUP('[1]底稿-來源別-收支對列'!D106/1000,0))</f>
        <v/>
      </c>
      <c r="E105" s="146" t="str">
        <f>IF('[1]底稿-來源別-收支對列'!E106=0,"",ROUNDUP('[1]底稿-來源別-收支對列'!E106/1000,0))</f>
        <v/>
      </c>
      <c r="F105" s="146" t="str">
        <f>IF('[1]底稿-來源別-收支對列'!F106=0,"",ROUNDUP('[1]底稿-來源別-收支對列'!F106/1000,0))</f>
        <v/>
      </c>
      <c r="G105" s="146">
        <f t="shared" si="2"/>
        <v>100</v>
      </c>
    </row>
    <row r="106" spans="1:7" ht="18.600000000000001" customHeight="1" x14ac:dyDescent="0.25">
      <c r="A106" s="132" t="s">
        <v>839</v>
      </c>
      <c r="B106" s="132" t="s">
        <v>840</v>
      </c>
      <c r="C106" s="146" t="str">
        <f>IF('[1]底稿-來源別-收支對列'!C107=0,"",ROUNDUP('[1]底稿-來源別-收支對列'!C107/1000,0))</f>
        <v/>
      </c>
      <c r="D106" s="146" t="str">
        <f>IF('[1]底稿-來源別-收支對列'!D107=0,"",ROUNDUP('[1]底稿-來源別-收支對列'!D107/1000,0))</f>
        <v/>
      </c>
      <c r="E106" s="146" t="str">
        <f>IF('[1]底稿-來源別-收支對列'!E107=0,"",ROUNDUP('[1]底稿-來源別-收支對列'!E107/1000,0))</f>
        <v/>
      </c>
      <c r="F106" s="146" t="str">
        <f>IF('[1]底稿-來源別-收支對列'!F107=0,"",ROUNDUP('[1]底稿-來源別-收支對列'!F107/1000,0))</f>
        <v/>
      </c>
      <c r="G106" s="146">
        <f t="shared" si="2"/>
        <v>0</v>
      </c>
    </row>
    <row r="107" spans="1:7" ht="18.600000000000001" customHeight="1" x14ac:dyDescent="0.25">
      <c r="A107" s="132" t="s">
        <v>841</v>
      </c>
      <c r="B107" s="132" t="s">
        <v>842</v>
      </c>
      <c r="C107" s="146" t="str">
        <f>IF('[1]底稿-來源別-收支對列'!C108=0,"",ROUNDUP('[1]底稿-來源別-收支對列'!C108/1000,0))</f>
        <v/>
      </c>
      <c r="D107" s="146" t="str">
        <f>IF('[1]底稿-來源別-收支對列'!D108=0,"",ROUNDUP('[1]底稿-來源別-收支對列'!D108/1000,0))</f>
        <v/>
      </c>
      <c r="E107" s="146" t="str">
        <f>IF('[1]底稿-來源別-收支對列'!E108=0,"",ROUNDUP('[1]底稿-來源別-收支對列'!E108/1000,0))</f>
        <v/>
      </c>
      <c r="F107" s="146" t="str">
        <f>IF('[1]底稿-來源別-收支對列'!F108=0,"",ROUNDUP('[1]底稿-來源別-收支對列'!F108/1000,0))</f>
        <v/>
      </c>
      <c r="G107" s="146">
        <f t="shared" si="2"/>
        <v>0</v>
      </c>
    </row>
    <row r="108" spans="1:7" ht="18.600000000000001" customHeight="1" x14ac:dyDescent="0.25">
      <c r="A108" s="132" t="s">
        <v>843</v>
      </c>
      <c r="B108" s="132" t="s">
        <v>844</v>
      </c>
      <c r="C108" s="146" t="str">
        <f>IF('[1]底稿-來源別-收支對列'!C109=0,"",ROUNDUP('[1]底稿-來源別-收支對列'!C109/1000,0))</f>
        <v/>
      </c>
      <c r="D108" s="146" t="str">
        <f>IF('[1]底稿-來源別-收支對列'!D109=0,"",ROUNDUP('[1]底稿-來源別-收支對列'!D109/1000,0))</f>
        <v/>
      </c>
      <c r="E108" s="146" t="str">
        <f>IF('[1]底稿-來源別-收支對列'!E109=0,"",ROUNDUP('[1]底稿-來源別-收支對列'!E109/1000,0))</f>
        <v/>
      </c>
      <c r="F108" s="146" t="str">
        <f>IF('[1]底稿-來源別-收支對列'!F109=0,"",ROUNDUP('[1]底稿-來源別-收支對列'!F109/1000,0))</f>
        <v/>
      </c>
      <c r="G108" s="146">
        <f t="shared" si="2"/>
        <v>0</v>
      </c>
    </row>
    <row r="109" spans="1:7" ht="18.600000000000001" customHeight="1" x14ac:dyDescent="0.25">
      <c r="A109" s="132" t="s">
        <v>845</v>
      </c>
      <c r="B109" s="132" t="s">
        <v>846</v>
      </c>
      <c r="C109" s="146" t="str">
        <f>IF('[1]底稿-來源別-收支對列'!C110=0,"",ROUNDUP('[1]底稿-來源別-收支對列'!C110/1000,0))</f>
        <v/>
      </c>
      <c r="D109" s="146" t="str">
        <f>IF('[1]底稿-來源別-收支對列'!D110=0,"",ROUNDUP('[1]底稿-來源別-收支對列'!D110/1000,0))</f>
        <v/>
      </c>
      <c r="E109" s="146" t="str">
        <f>IF('[1]底稿-來源別-收支對列'!E110=0,"",ROUNDUP('[1]底稿-來源別-收支對列'!E110/1000,0))</f>
        <v/>
      </c>
      <c r="F109" s="146" t="str">
        <f>IF('[1]底稿-來源別-收支對列'!F110=0,"",ROUNDUP('[1]底稿-來源別-收支對列'!F110/1000,0))</f>
        <v/>
      </c>
      <c r="G109" s="146">
        <f t="shared" si="2"/>
        <v>0</v>
      </c>
    </row>
    <row r="110" spans="1:7" ht="18.600000000000001" customHeight="1" x14ac:dyDescent="0.25">
      <c r="A110" s="132" t="s">
        <v>847</v>
      </c>
      <c r="B110" s="132" t="s">
        <v>848</v>
      </c>
      <c r="C110" s="146">
        <f>IF('[1]底稿-來源別-收支對列'!C111=0,"",ROUNDUP('[1]底稿-來源別-收支對列'!C111/1000,0))</f>
        <v>10</v>
      </c>
      <c r="D110" s="146" t="str">
        <f>IF('[1]底稿-來源別-收支對列'!D111=0,"",ROUNDUP('[1]底稿-來源別-收支對列'!D111/1000,0))</f>
        <v/>
      </c>
      <c r="E110" s="146" t="str">
        <f>IF('[1]底稿-來源別-收支對列'!E111=0,"",ROUNDUP('[1]底稿-來源別-收支對列'!E111/1000,0))</f>
        <v/>
      </c>
      <c r="F110" s="146" t="str">
        <f>IF('[1]底稿-來源別-收支對列'!F111=0,"",ROUNDUP('[1]底稿-來源別-收支對列'!F111/1000,0))</f>
        <v/>
      </c>
      <c r="G110" s="146">
        <f t="shared" si="2"/>
        <v>10</v>
      </c>
    </row>
    <row r="111" spans="1:7" ht="18.600000000000001" customHeight="1" x14ac:dyDescent="0.25">
      <c r="A111" s="132" t="s">
        <v>849</v>
      </c>
      <c r="B111" s="132" t="s">
        <v>850</v>
      </c>
      <c r="C111" s="146" t="str">
        <f>IF('[1]底稿-來源別-收支對列'!C112=0,"",ROUNDUP('[1]底稿-來源別-收支對列'!C112/1000,0))</f>
        <v/>
      </c>
      <c r="D111" s="146" t="str">
        <f>IF('[1]底稿-來源別-收支對列'!D112=0,"",ROUNDUP('[1]底稿-來源別-收支對列'!D112/1000,0))</f>
        <v/>
      </c>
      <c r="E111" s="146" t="str">
        <f>IF('[1]底稿-來源別-收支對列'!E112=0,"",ROUNDUP('[1]底稿-來源別-收支對列'!E112/1000,0))</f>
        <v/>
      </c>
      <c r="F111" s="146" t="str">
        <f>IF('[1]底稿-來源別-收支對列'!F112=0,"",ROUNDUP('[1]底稿-來源別-收支對列'!F112/1000,0))</f>
        <v/>
      </c>
      <c r="G111" s="146">
        <f t="shared" si="2"/>
        <v>0</v>
      </c>
    </row>
    <row r="112" spans="1:7" ht="18.600000000000001" customHeight="1" x14ac:dyDescent="0.25">
      <c r="A112" s="132" t="s">
        <v>851</v>
      </c>
      <c r="B112" s="132" t="s">
        <v>852</v>
      </c>
      <c r="C112" s="146">
        <f>IF('[1]底稿-來源別-收支對列'!C113=0,"",ROUNDUP('[1]底稿-來源別-收支對列'!C113/1000,0))</f>
        <v>80</v>
      </c>
      <c r="D112" s="146" t="str">
        <f>IF('[1]底稿-來源別-收支對列'!D113=0,"",ROUNDUP('[1]底稿-來源別-收支對列'!D113/1000,0))</f>
        <v/>
      </c>
      <c r="E112" s="146" t="str">
        <f>IF('[1]底稿-來源別-收支對列'!E113=0,"",ROUNDUP('[1]底稿-來源別-收支對列'!E113/1000,0))</f>
        <v/>
      </c>
      <c r="F112" s="146" t="str">
        <f>IF('[1]底稿-來源別-收支對列'!F113=0,"",ROUNDUP('[1]底稿-來源別-收支對列'!F113/1000,0))</f>
        <v/>
      </c>
      <c r="G112" s="146">
        <f t="shared" si="2"/>
        <v>80</v>
      </c>
    </row>
    <row r="113" spans="1:7" ht="18.600000000000001" customHeight="1" x14ac:dyDescent="0.25">
      <c r="A113" s="132" t="s">
        <v>853</v>
      </c>
      <c r="B113" s="132" t="s">
        <v>854</v>
      </c>
      <c r="C113" s="146" t="str">
        <f>IF('[1]底稿-來源別-收支對列'!C114=0,"",ROUNDUP('[1]底稿-來源別-收支對列'!C114/1000,0))</f>
        <v/>
      </c>
      <c r="D113" s="146" t="str">
        <f>IF('[1]底稿-來源別-收支對列'!D114=0,"",ROUNDUP('[1]底稿-來源別-收支對列'!D114/1000,0))</f>
        <v/>
      </c>
      <c r="E113" s="146" t="str">
        <f>IF('[1]底稿-來源別-收支對列'!E114=0,"",ROUNDUP('[1]底稿-來源別-收支對列'!E114/1000,0))</f>
        <v/>
      </c>
      <c r="F113" s="146" t="str">
        <f>IF('[1]底稿-來源別-收支對列'!F114=0,"",ROUNDUP('[1]底稿-來源別-收支對列'!F114/1000,0))</f>
        <v/>
      </c>
      <c r="G113" s="146">
        <f t="shared" si="2"/>
        <v>0</v>
      </c>
    </row>
    <row r="114" spans="1:7" ht="18.600000000000001" customHeight="1" x14ac:dyDescent="0.25">
      <c r="A114" s="132" t="s">
        <v>855</v>
      </c>
      <c r="B114" s="132" t="s">
        <v>253</v>
      </c>
      <c r="C114" s="146">
        <f>IF('[1]底稿-來源別-收支對列'!C115=0,"",ROUNDUP('[1]底稿-來源別-收支對列'!C115/1000,0))</f>
        <v>8</v>
      </c>
      <c r="D114" s="146" t="str">
        <f>IF('[1]底稿-來源別-收支對列'!D115=0,"",ROUNDUP('[1]底稿-來源別-收支對列'!D115/1000,0))</f>
        <v/>
      </c>
      <c r="E114" s="146" t="str">
        <f>IF('[1]底稿-來源別-收支對列'!E115=0,"",ROUNDUP('[1]底稿-來源別-收支對列'!E115/1000,0))</f>
        <v/>
      </c>
      <c r="F114" s="146" t="str">
        <f>IF('[1]底稿-來源別-收支對列'!F115=0,"",ROUNDUP('[1]底稿-來源別-收支對列'!F115/1000,0))</f>
        <v/>
      </c>
      <c r="G114" s="146">
        <f t="shared" si="2"/>
        <v>8</v>
      </c>
    </row>
    <row r="115" spans="1:7" ht="18.600000000000001" customHeight="1" x14ac:dyDescent="0.25">
      <c r="A115" s="132" t="s">
        <v>856</v>
      </c>
      <c r="B115" s="132" t="s">
        <v>857</v>
      </c>
      <c r="C115" s="146" t="str">
        <f>IF('[1]底稿-來源別-收支對列'!C116=0,"",ROUNDUP('[1]底稿-來源別-收支對列'!C116/1000,0))</f>
        <v/>
      </c>
      <c r="D115" s="146" t="str">
        <f>IF('[1]底稿-來源別-收支對列'!D116=0,"",ROUNDUP('[1]底稿-來源別-收支對列'!D116/1000,0))</f>
        <v/>
      </c>
      <c r="E115" s="146" t="str">
        <f>IF('[1]底稿-來源別-收支對列'!E116=0,"",ROUNDUP('[1]底稿-來源別-收支對列'!E116/1000,0))</f>
        <v/>
      </c>
      <c r="F115" s="146" t="str">
        <f>IF('[1]底稿-來源別-收支對列'!F116=0,"",ROUNDUP('[1]底稿-來源別-收支對列'!F116/1000,0))</f>
        <v/>
      </c>
      <c r="G115" s="146">
        <f t="shared" si="2"/>
        <v>0</v>
      </c>
    </row>
    <row r="116" spans="1:7" ht="18.600000000000001" customHeight="1" x14ac:dyDescent="0.25">
      <c r="A116" s="132" t="s">
        <v>858</v>
      </c>
      <c r="B116" s="132" t="s">
        <v>859</v>
      </c>
      <c r="C116" s="146">
        <f>IF('[1]底稿-來源別-收支對列'!C117=0,"",ROUNDUP('[1]底稿-來源別-收支對列'!C117/1000,0))</f>
        <v>20</v>
      </c>
      <c r="D116" s="146" t="str">
        <f>IF('[1]底稿-來源別-收支對列'!D117=0,"",ROUNDUP('[1]底稿-來源別-收支對列'!D117/1000,0))</f>
        <v/>
      </c>
      <c r="E116" s="146" t="str">
        <f>IF('[1]底稿-來源別-收支對列'!E117=0,"",ROUNDUP('[1]底稿-來源別-收支對列'!E117/1000,0))</f>
        <v/>
      </c>
      <c r="F116" s="146" t="str">
        <f>IF('[1]底稿-來源別-收支對列'!F117=0,"",ROUNDUP('[1]底稿-來源別-收支對列'!F117/1000,0))</f>
        <v/>
      </c>
      <c r="G116" s="146">
        <f t="shared" si="2"/>
        <v>20</v>
      </c>
    </row>
    <row r="117" spans="1:7" ht="18.600000000000001" customHeight="1" x14ac:dyDescent="0.25">
      <c r="A117" s="132" t="s">
        <v>860</v>
      </c>
      <c r="B117" s="133" t="s">
        <v>861</v>
      </c>
      <c r="C117" s="146">
        <f>IF('[1]底稿-來源別-收支對列'!C118=0,"",ROUNDUP('[1]底稿-來源別-收支對列'!C118/1000,0))</f>
        <v>35</v>
      </c>
      <c r="D117" s="146" t="str">
        <f>IF('[1]底稿-來源別-收支對列'!D118=0,"",ROUNDUP('[1]底稿-來源別-收支對列'!D118/1000,0))</f>
        <v/>
      </c>
      <c r="E117" s="146" t="str">
        <f>IF('[1]底稿-來源別-收支對列'!E118=0,"",ROUNDUP('[1]底稿-來源別-收支對列'!E118/1000,0))</f>
        <v/>
      </c>
      <c r="F117" s="146" t="str">
        <f>IF('[1]底稿-來源別-收支對列'!F118=0,"",ROUNDUP('[1]底稿-來源別-收支對列'!F118/1000,0))</f>
        <v/>
      </c>
      <c r="G117" s="146">
        <f t="shared" si="2"/>
        <v>35</v>
      </c>
    </row>
    <row r="118" spans="1:7" ht="18.600000000000001" customHeight="1" x14ac:dyDescent="0.25">
      <c r="A118" s="132" t="s">
        <v>862</v>
      </c>
      <c r="B118" s="132" t="s">
        <v>863</v>
      </c>
      <c r="C118" s="146" t="str">
        <f>IF('[1]底稿-來源別-收支對列'!C119=0,"",ROUNDUP('[1]底稿-來源別-收支對列'!C119/1000,0))</f>
        <v/>
      </c>
      <c r="D118" s="146" t="str">
        <f>IF('[1]底稿-來源別-收支對列'!D119=0,"",ROUNDUP('[1]底稿-來源別-收支對列'!D119/1000,0))</f>
        <v/>
      </c>
      <c r="E118" s="146" t="str">
        <f>IF('[1]底稿-來源別-收支對列'!E119=0,"",ROUNDUP('[1]底稿-來源別-收支對列'!E119/1000,0))</f>
        <v/>
      </c>
      <c r="F118" s="146" t="str">
        <f>IF('[1]底稿-來源別-收支對列'!F119=0,"",ROUNDUP('[1]底稿-來源別-收支對列'!F119/1000,0))</f>
        <v/>
      </c>
      <c r="G118" s="146">
        <f t="shared" si="2"/>
        <v>0</v>
      </c>
    </row>
    <row r="119" spans="1:7" ht="18.600000000000001" customHeight="1" x14ac:dyDescent="0.25">
      <c r="A119" s="132" t="s">
        <v>864</v>
      </c>
      <c r="B119" s="132" t="s">
        <v>865</v>
      </c>
      <c r="C119" s="146" t="str">
        <f>IF('[1]底稿-來源別-收支對列'!C120=0,"",ROUNDUP('[1]底稿-來源別-收支對列'!C120/1000,0))</f>
        <v/>
      </c>
      <c r="D119" s="146" t="str">
        <f>IF('[1]底稿-來源別-收支對列'!D120=0,"",ROUNDUP('[1]底稿-來源別-收支對列'!D120/1000,0))</f>
        <v/>
      </c>
      <c r="E119" s="146" t="str">
        <f>IF('[1]底稿-來源別-收支對列'!E120=0,"",ROUNDUP('[1]底稿-來源別-收支對列'!E120/1000,0))</f>
        <v/>
      </c>
      <c r="F119" s="146" t="str">
        <f>IF('[1]底稿-來源別-收支對列'!F120=0,"",ROUNDUP('[1]底稿-來源別-收支對列'!F120/1000,0))</f>
        <v/>
      </c>
      <c r="G119" s="146">
        <f t="shared" si="2"/>
        <v>0</v>
      </c>
    </row>
    <row r="120" spans="1:7" ht="18.600000000000001" customHeight="1" x14ac:dyDescent="0.25">
      <c r="A120" s="132" t="s">
        <v>866</v>
      </c>
      <c r="B120" s="132" t="s">
        <v>867</v>
      </c>
      <c r="C120" s="146" t="str">
        <f>IF('[1]底稿-來源別-收支對列'!C121=0,"",ROUNDUP('[1]底稿-來源別-收支對列'!C121/1000,0))</f>
        <v/>
      </c>
      <c r="D120" s="146" t="str">
        <f>IF('[1]底稿-來源別-收支對列'!D121=0,"",ROUNDUP('[1]底稿-來源別-收支對列'!D121/1000,0))</f>
        <v/>
      </c>
      <c r="E120" s="146" t="str">
        <f>IF('[1]底稿-來源別-收支對列'!E121=0,"",ROUNDUP('[1]底稿-來源別-收支對列'!E121/1000,0))</f>
        <v/>
      </c>
      <c r="F120" s="146" t="str">
        <f>IF('[1]底稿-來源別-收支對列'!F121=0,"",ROUNDUP('[1]底稿-來源別-收支對列'!F121/1000,0))</f>
        <v/>
      </c>
      <c r="G120" s="146">
        <f t="shared" si="2"/>
        <v>0</v>
      </c>
    </row>
    <row r="121" spans="1:7" ht="18.600000000000001" customHeight="1" x14ac:dyDescent="0.25">
      <c r="A121" s="132" t="s">
        <v>868</v>
      </c>
      <c r="B121" s="132" t="s">
        <v>869</v>
      </c>
      <c r="C121" s="146" t="str">
        <f>IF('[1]底稿-來源別-收支對列'!C122=0,"",ROUNDUP('[1]底稿-來源別-收支對列'!C122/1000,0))</f>
        <v/>
      </c>
      <c r="D121" s="146" t="str">
        <f>IF('[1]底稿-來源別-收支對列'!D122=0,"",ROUNDUP('[1]底稿-來源別-收支對列'!D122/1000,0))</f>
        <v/>
      </c>
      <c r="E121" s="146" t="str">
        <f>IF('[1]底稿-來源別-收支對列'!E122=0,"",ROUNDUP('[1]底稿-來源別-收支對列'!E122/1000,0))</f>
        <v/>
      </c>
      <c r="F121" s="146" t="str">
        <f>IF('[1]底稿-來源別-收支對列'!F122=0,"",ROUNDUP('[1]底稿-來源別-收支對列'!F122/1000,0))</f>
        <v/>
      </c>
      <c r="G121" s="146">
        <f t="shared" si="2"/>
        <v>0</v>
      </c>
    </row>
    <row r="122" spans="1:7" ht="18.600000000000001" customHeight="1" x14ac:dyDescent="0.25">
      <c r="A122" s="132" t="s">
        <v>870</v>
      </c>
      <c r="B122" s="132" t="s">
        <v>871</v>
      </c>
      <c r="C122" s="146" t="str">
        <f>IF('[1]底稿-來源別-收支對列'!C123=0,"",ROUNDUP('[1]底稿-來源別-收支對列'!C123/1000,0))</f>
        <v/>
      </c>
      <c r="D122" s="146" t="str">
        <f>IF('[1]底稿-來源別-收支對列'!D123=0,"",ROUNDUP('[1]底稿-來源別-收支對列'!D123/1000,0))</f>
        <v/>
      </c>
      <c r="E122" s="146" t="str">
        <f>IF('[1]底稿-來源別-收支對列'!E123=0,"",ROUNDUP('[1]底稿-來源別-收支對列'!E123/1000,0))</f>
        <v/>
      </c>
      <c r="F122" s="146" t="str">
        <f>IF('[1]底稿-來源別-收支對列'!F123=0,"",ROUNDUP('[1]底稿-來源別-收支對列'!F123/1000,0))</f>
        <v/>
      </c>
      <c r="G122" s="146">
        <f t="shared" si="2"/>
        <v>0</v>
      </c>
    </row>
    <row r="123" spans="1:7" ht="18.600000000000001" customHeight="1" x14ac:dyDescent="0.25">
      <c r="A123" s="132" t="s">
        <v>872</v>
      </c>
      <c r="B123" s="132" t="s">
        <v>873</v>
      </c>
      <c r="C123" s="150" t="str">
        <f>IF('[1]底稿-來源別-收支對列'!C124=0,"",ROUNDUP('[1]底稿-來源別-收支對列'!C124/1000,0))</f>
        <v/>
      </c>
      <c r="D123" s="146" t="str">
        <f>IF('[1]底稿-來源別-收支對列'!D124=0,"",ROUNDUP('[1]底稿-來源別-收支對列'!D124/1000,0))</f>
        <v/>
      </c>
      <c r="E123" s="146" t="str">
        <f>IF('[1]底稿-來源別-收支對列'!E124=0,"",ROUNDUP('[1]底稿-來源別-收支對列'!E124/1000,0))</f>
        <v/>
      </c>
      <c r="F123" s="146" t="str">
        <f>IF('[1]底稿-來源別-收支對列'!F124=0,"",ROUNDUP('[1]底稿-來源別-收支對列'!F124/1000,0))</f>
        <v/>
      </c>
      <c r="G123" s="146">
        <f t="shared" si="2"/>
        <v>0</v>
      </c>
    </row>
    <row r="124" spans="1:7" ht="18.600000000000001" customHeight="1" x14ac:dyDescent="0.25">
      <c r="A124" s="132" t="s">
        <v>874</v>
      </c>
      <c r="B124" s="132" t="s">
        <v>875</v>
      </c>
      <c r="C124" s="146" t="str">
        <f>IF('[1]底稿-來源別-收支對列'!C125=0,"",ROUNDUP('[1]底稿-來源別-收支對列'!C125/1000,0))</f>
        <v/>
      </c>
      <c r="D124" s="146" t="str">
        <f>IF('[1]底稿-來源別-收支對列'!D125=0,"",ROUNDUP('[1]底稿-來源別-收支對列'!D125/1000,0))</f>
        <v/>
      </c>
      <c r="E124" s="146" t="str">
        <f>IF('[1]底稿-來源別-收支對列'!E125=0,"",ROUNDUP('[1]底稿-來源別-收支對列'!E125/1000,0))</f>
        <v/>
      </c>
      <c r="F124" s="146" t="str">
        <f>IF('[1]底稿-來源別-收支對列'!F125=0,"",ROUNDUP('[1]底稿-來源別-收支對列'!F125/1000,0))</f>
        <v/>
      </c>
      <c r="G124" s="146">
        <f t="shared" si="2"/>
        <v>0</v>
      </c>
    </row>
    <row r="125" spans="1:7" ht="18.600000000000001" customHeight="1" x14ac:dyDescent="0.25">
      <c r="A125" s="132" t="s">
        <v>876</v>
      </c>
      <c r="B125" s="132" t="s">
        <v>877</v>
      </c>
      <c r="C125" s="146">
        <f>IF('[1]底稿-來源別-收支對列'!C126=0,"",ROUNDUP('[1]底稿-來源別-收支對列'!C126/1000,0))</f>
        <v>20</v>
      </c>
      <c r="D125" s="146" t="str">
        <f>IF('[1]底稿-來源別-收支對列'!D126=0,"",ROUNDUP('[1]底稿-來源別-收支對列'!D126/1000,0))</f>
        <v/>
      </c>
      <c r="E125" s="146" t="str">
        <f>IF('[1]底稿-來源別-收支對列'!E126=0,"",ROUNDUP('[1]底稿-來源別-收支對列'!E126/1000,0))</f>
        <v/>
      </c>
      <c r="F125" s="146" t="str">
        <f>IF('[1]底稿-來源別-收支對列'!F126=0,"",ROUNDUP('[1]底稿-來源別-收支對列'!F126/1000,0))</f>
        <v/>
      </c>
      <c r="G125" s="146">
        <f t="shared" si="2"/>
        <v>20</v>
      </c>
    </row>
    <row r="126" spans="1:7" ht="18.600000000000001" customHeight="1" x14ac:dyDescent="0.25">
      <c r="A126" s="132" t="s">
        <v>878</v>
      </c>
      <c r="B126" s="132" t="s">
        <v>879</v>
      </c>
      <c r="C126" s="146" t="str">
        <f>IF('[1]底稿-來源別-收支對列'!C127=0,"",ROUNDUP('[1]底稿-來源別-收支對列'!C127/1000,0))</f>
        <v/>
      </c>
      <c r="D126" s="146" t="str">
        <f>IF('[1]底稿-來源別-收支對列'!D127=0,"",ROUNDUP('[1]底稿-來源別-收支對列'!D127/1000,0))</f>
        <v/>
      </c>
      <c r="E126" s="146" t="str">
        <f>IF('[1]底稿-來源別-收支對列'!E127=0,"",ROUNDUP('[1]底稿-來源別-收支對列'!E127/1000,0))</f>
        <v/>
      </c>
      <c r="F126" s="146" t="str">
        <f>IF('[1]底稿-來源別-收支對列'!F127=0,"",ROUNDUP('[1]底稿-來源別-收支對列'!F127/1000,0))</f>
        <v/>
      </c>
      <c r="G126" s="146">
        <f t="shared" si="2"/>
        <v>0</v>
      </c>
    </row>
    <row r="127" spans="1:7" ht="18.600000000000001" customHeight="1" x14ac:dyDescent="0.25">
      <c r="A127" s="132" t="s">
        <v>880</v>
      </c>
      <c r="B127" s="132" t="s">
        <v>881</v>
      </c>
      <c r="C127" s="146">
        <f>IF('[1]底稿-來源別-收支對列'!C128=0,"",ROUNDUP('[1]底稿-來源別-收支對列'!C128/1000,0))</f>
        <v>10</v>
      </c>
      <c r="D127" s="146" t="str">
        <f>IF('[1]底稿-來源別-收支對列'!D128=0,"",ROUNDUP('[1]底稿-來源別-收支對列'!D128/1000,0))</f>
        <v/>
      </c>
      <c r="E127" s="146" t="str">
        <f>IF('[1]底稿-來源別-收支對列'!E128=0,"",ROUNDUP('[1]底稿-來源別-收支對列'!E128/1000,0))</f>
        <v/>
      </c>
      <c r="F127" s="146" t="str">
        <f>IF('[1]底稿-來源別-收支對列'!F128=0,"",ROUNDUP('[1]底稿-來源別-收支對列'!F128/1000,0))</f>
        <v/>
      </c>
      <c r="G127" s="146">
        <f t="shared" si="2"/>
        <v>10</v>
      </c>
    </row>
    <row r="128" spans="1:7" ht="18.600000000000001" customHeight="1" x14ac:dyDescent="0.25">
      <c r="A128" s="132" t="s">
        <v>882</v>
      </c>
      <c r="B128" s="132" t="s">
        <v>883</v>
      </c>
      <c r="C128" s="146" t="str">
        <f>IF('[1]底稿-來源別-收支對列'!C129=0,"",ROUNDUP('[1]底稿-來源別-收支對列'!C129/1000,0))</f>
        <v/>
      </c>
      <c r="D128" s="146" t="str">
        <f>IF('[1]底稿-來源別-收支對列'!D129=0,"",ROUNDUP('[1]底稿-來源別-收支對列'!D129/1000,0))</f>
        <v/>
      </c>
      <c r="E128" s="146" t="str">
        <f>IF('[1]底稿-來源別-收支對列'!E129=0,"",ROUNDUP('[1]底稿-來源別-收支對列'!E129/1000,0))</f>
        <v/>
      </c>
      <c r="F128" s="146" t="str">
        <f>IF('[1]底稿-來源別-收支對列'!F129=0,"",ROUNDUP('[1]底稿-來源別-收支對列'!F129/1000,0))</f>
        <v/>
      </c>
      <c r="G128" s="146">
        <f t="shared" si="2"/>
        <v>0</v>
      </c>
    </row>
    <row r="129" spans="1:7" ht="18.600000000000001" customHeight="1" x14ac:dyDescent="0.25">
      <c r="A129" s="132" t="s">
        <v>884</v>
      </c>
      <c r="B129" s="132" t="s">
        <v>885</v>
      </c>
      <c r="C129" s="146" t="str">
        <f>IF('[1]底稿-來源別-收支對列'!C130=0,"",ROUNDUP('[1]底稿-來源別-收支對列'!C130/1000,0))</f>
        <v/>
      </c>
      <c r="D129" s="146" t="str">
        <f>IF('[1]底稿-來源別-收支對列'!D130=0,"",ROUNDUP('[1]底稿-來源別-收支對列'!D130/1000,0))</f>
        <v/>
      </c>
      <c r="E129" s="146" t="str">
        <f>IF('[1]底稿-來源別-收支對列'!E130=0,"",ROUNDUP('[1]底稿-來源別-收支對列'!E130/1000,0))</f>
        <v/>
      </c>
      <c r="F129" s="146" t="str">
        <f>IF('[1]底稿-來源別-收支對列'!F130=0,"",ROUNDUP('[1]底稿-來源別-收支對列'!F130/1000,0))</f>
        <v/>
      </c>
      <c r="G129" s="146">
        <f t="shared" si="2"/>
        <v>0</v>
      </c>
    </row>
    <row r="130" spans="1:7" ht="18.600000000000001" customHeight="1" x14ac:dyDescent="0.25">
      <c r="A130" s="132" t="s">
        <v>886</v>
      </c>
      <c r="B130" s="132" t="s">
        <v>887</v>
      </c>
      <c r="C130" s="146" t="str">
        <f>IF('[1]底稿-來源別-收支對列'!C131=0,"",ROUNDUP('[1]底稿-來源別-收支對列'!C131/1000,0))</f>
        <v/>
      </c>
      <c r="D130" s="146" t="str">
        <f>IF('[1]底稿-來源別-收支對列'!D131=0,"",ROUNDUP('[1]底稿-來源別-收支對列'!D131/1000,0))</f>
        <v/>
      </c>
      <c r="E130" s="146" t="str">
        <f>IF('[1]底稿-來源別-收支對列'!E131=0,"",ROUNDUP('[1]底稿-來源別-收支對列'!E131/1000,0))</f>
        <v/>
      </c>
      <c r="F130" s="146" t="str">
        <f>IF('[1]底稿-來源別-收支對列'!F131=0,"",ROUNDUP('[1]底稿-來源別-收支對列'!F131/1000,0))</f>
        <v/>
      </c>
      <c r="G130" s="146">
        <f t="shared" si="2"/>
        <v>0</v>
      </c>
    </row>
    <row r="131" spans="1:7" ht="18.600000000000001" customHeight="1" x14ac:dyDescent="0.25">
      <c r="A131" s="132" t="s">
        <v>888</v>
      </c>
      <c r="B131" s="132" t="s">
        <v>889</v>
      </c>
      <c r="C131" s="146" t="str">
        <f>IF('[1]底稿-來源別-收支對列'!C132=0,"",ROUNDUP('[1]底稿-來源別-收支對列'!C132/1000,0))</f>
        <v/>
      </c>
      <c r="D131" s="146" t="str">
        <f>IF('[1]底稿-來源別-收支對列'!D132=0,"",ROUNDUP('[1]底稿-來源別-收支對列'!D132/1000,0))</f>
        <v/>
      </c>
      <c r="E131" s="146" t="str">
        <f>IF('[1]底稿-來源別-收支對列'!E132=0,"",ROUNDUP('[1]底稿-來源別-收支對列'!E132/1000,0))</f>
        <v/>
      </c>
      <c r="F131" s="146" t="str">
        <f>IF('[1]底稿-來源別-收支對列'!F132=0,"",ROUNDUP('[1]底稿-來源別-收支對列'!F132/1000,0))</f>
        <v/>
      </c>
      <c r="G131" s="146">
        <f t="shared" si="2"/>
        <v>0</v>
      </c>
    </row>
    <row r="132" spans="1:7" ht="18.600000000000001" customHeight="1" x14ac:dyDescent="0.25">
      <c r="A132" s="132" t="s">
        <v>890</v>
      </c>
      <c r="B132" s="132" t="s">
        <v>891</v>
      </c>
      <c r="C132" s="146" t="str">
        <f>IF('[1]底稿-來源別-收支對列'!C133=0,"",ROUNDUP('[1]底稿-來源別-收支對列'!C133/1000,0))</f>
        <v/>
      </c>
      <c r="D132" s="146" t="str">
        <f>IF('[1]底稿-來源別-收支對列'!D133=0,"",ROUNDUP('[1]底稿-來源別-收支對列'!D133/1000,0))</f>
        <v/>
      </c>
      <c r="E132" s="146" t="str">
        <f>IF('[1]底稿-來源別-收支對列'!E133=0,"",ROUNDUP('[1]底稿-來源別-收支對列'!E133/1000,0))</f>
        <v/>
      </c>
      <c r="F132" s="146" t="str">
        <f>IF('[1]底稿-來源別-收支對列'!F133=0,"",ROUNDUP('[1]底稿-來源別-收支對列'!F133/1000,0))</f>
        <v/>
      </c>
      <c r="G132" s="146">
        <f t="shared" si="2"/>
        <v>0</v>
      </c>
    </row>
    <row r="133" spans="1:7" ht="18.600000000000001" customHeight="1" x14ac:dyDescent="0.25">
      <c r="A133" s="132" t="s">
        <v>892</v>
      </c>
      <c r="B133" s="132" t="s">
        <v>893</v>
      </c>
      <c r="C133" s="146" t="str">
        <f>IF('[1]底稿-來源別-收支對列'!C134=0,"",ROUNDUP('[1]底稿-來源別-收支對列'!C134/1000,0))</f>
        <v/>
      </c>
      <c r="D133" s="146" t="str">
        <f>IF('[1]底稿-來源別-收支對列'!D134=0,"",ROUNDUP('[1]底稿-來源別-收支對列'!D134/1000,0))</f>
        <v/>
      </c>
      <c r="E133" s="146" t="str">
        <f>IF('[1]底稿-來源別-收支對列'!E134=0,"",ROUNDUP('[1]底稿-來源別-收支對列'!E134/1000,0))</f>
        <v/>
      </c>
      <c r="F133" s="146" t="str">
        <f>IF('[1]底稿-來源別-收支對列'!F134=0,"",ROUNDUP('[1]底稿-來源別-收支對列'!F134/1000,0))</f>
        <v/>
      </c>
      <c r="G133" s="146">
        <f t="shared" si="2"/>
        <v>0</v>
      </c>
    </row>
    <row r="134" spans="1:7" ht="18.600000000000001" customHeight="1" x14ac:dyDescent="0.25">
      <c r="A134" s="132" t="s">
        <v>894</v>
      </c>
      <c r="B134" s="132" t="s">
        <v>895</v>
      </c>
      <c r="C134" s="146" t="str">
        <f>IF('[1]底稿-來源別-收支對列'!C135=0,"",ROUNDUP('[1]底稿-來源別-收支對列'!C135/1000,0))</f>
        <v/>
      </c>
      <c r="D134" s="146" t="str">
        <f>IF('[1]底稿-來源別-收支對列'!D135=0,"",ROUNDUP('[1]底稿-來源別-收支對列'!D135/1000,0))</f>
        <v/>
      </c>
      <c r="E134" s="146" t="str">
        <f>IF('[1]底稿-來源別-收支對列'!E135=0,"",ROUNDUP('[1]底稿-來源別-收支對列'!E135/1000,0))</f>
        <v/>
      </c>
      <c r="F134" s="146" t="str">
        <f>IF('[1]底稿-來源別-收支對列'!F135=0,"",ROUNDUP('[1]底稿-來源別-收支對列'!F135/1000,0))</f>
        <v/>
      </c>
      <c r="G134" s="146">
        <f t="shared" si="2"/>
        <v>0</v>
      </c>
    </row>
    <row r="135" spans="1:7" ht="18.600000000000001" customHeight="1" x14ac:dyDescent="0.25">
      <c r="A135" s="132" t="s">
        <v>896</v>
      </c>
      <c r="B135" s="132" t="s">
        <v>897</v>
      </c>
      <c r="C135" s="146">
        <f>IF('[1]底稿-來源別-收支對列'!C136=0,"",ROUNDUP('[1]底稿-來源別-收支對列'!C136/1000,0))</f>
        <v>100</v>
      </c>
      <c r="D135" s="146">
        <f>IF('[1]底稿-來源別-收支對列'!D136=0,"",ROUNDUP('[1]底稿-來源別-收支對列'!D136/1000,0))</f>
        <v>20</v>
      </c>
      <c r="E135" s="146" t="str">
        <f>IF('[1]底稿-來源別-收支對列'!E136=0,"",ROUNDUP('[1]底稿-來源別-收支對列'!E136/1000,0))</f>
        <v/>
      </c>
      <c r="F135" s="146" t="str">
        <f>IF('[1]底稿-來源別-收支對列'!F136=0,"",ROUNDUP('[1]底稿-來源別-收支對列'!F136/1000,0))</f>
        <v/>
      </c>
      <c r="G135" s="146">
        <f t="shared" si="2"/>
        <v>120</v>
      </c>
    </row>
    <row r="136" spans="1:7" ht="18.600000000000001" customHeight="1" x14ac:dyDescent="0.25">
      <c r="A136" s="132" t="s">
        <v>296</v>
      </c>
      <c r="B136" s="132" t="s">
        <v>898</v>
      </c>
      <c r="C136" s="146" t="str">
        <f>IF('[1]底稿-來源別-收支對列'!C137=0,"",ROUNDUP('[1]底稿-來源別-收支對列'!C137/1000,0))</f>
        <v/>
      </c>
      <c r="D136" s="146" t="str">
        <f>IF('[1]底稿-來源別-收支對列'!D137=0,"",ROUNDUP('[1]底稿-來源別-收支對列'!D137/1000,0))</f>
        <v/>
      </c>
      <c r="E136" s="146" t="str">
        <f>IF('[1]底稿-來源別-收支對列'!E137=0,"",ROUNDUP('[1]底稿-來源別-收支對列'!E137/1000,0))</f>
        <v/>
      </c>
      <c r="F136" s="146" t="str">
        <f>IF('[1]底稿-來源別-收支對列'!F137=0,"",ROUNDUP('[1]底稿-來源別-收支對列'!F137/1000,0))</f>
        <v/>
      </c>
      <c r="G136" s="146">
        <f t="shared" si="2"/>
        <v>0</v>
      </c>
    </row>
    <row r="137" spans="1:7" ht="18.600000000000001" customHeight="1" x14ac:dyDescent="0.25">
      <c r="A137" s="132" t="s">
        <v>899</v>
      </c>
      <c r="B137" s="132" t="s">
        <v>900</v>
      </c>
      <c r="C137" s="146" t="str">
        <f>IF('[1]底稿-來源別-收支對列'!C138=0,"",ROUNDUP('[1]底稿-來源別-收支對列'!C138/1000,0))</f>
        <v/>
      </c>
      <c r="D137" s="146" t="str">
        <f>IF('[1]底稿-來源別-收支對列'!D138=0,"",ROUNDUP('[1]底稿-來源別-收支對列'!D138/1000,0))</f>
        <v/>
      </c>
      <c r="E137" s="146" t="str">
        <f>IF('[1]底稿-來源別-收支對列'!E138=0,"",ROUNDUP('[1]底稿-來源別-收支對列'!E138/1000,0))</f>
        <v/>
      </c>
      <c r="F137" s="146" t="str">
        <f>IF('[1]底稿-來源別-收支對列'!F138=0,"",ROUNDUP('[1]底稿-來源別-收支對列'!F138/1000,0))</f>
        <v/>
      </c>
      <c r="G137" s="146">
        <f t="shared" si="2"/>
        <v>0</v>
      </c>
    </row>
    <row r="138" spans="1:7" ht="18.600000000000001" customHeight="1" x14ac:dyDescent="0.25">
      <c r="A138" s="132" t="s">
        <v>901</v>
      </c>
      <c r="B138" s="132" t="s">
        <v>902</v>
      </c>
      <c r="C138" s="146" t="str">
        <f>IF('[1]底稿-來源別-收支對列'!C139=0,"",ROUNDUP('[1]底稿-來源別-收支對列'!C139/1000,0))</f>
        <v/>
      </c>
      <c r="D138" s="146" t="str">
        <f>IF('[1]底稿-來源別-收支對列'!D139=0,"",ROUNDUP('[1]底稿-來源別-收支對列'!D139/1000,0))</f>
        <v/>
      </c>
      <c r="E138" s="146" t="str">
        <f>IF('[1]底稿-來源別-收支對列'!E139=0,"",ROUNDUP('[1]底稿-來源別-收支對列'!E139/1000,0))</f>
        <v/>
      </c>
      <c r="F138" s="146" t="str">
        <f>IF('[1]底稿-來源別-收支對列'!F139=0,"",ROUNDUP('[1]底稿-來源別-收支對列'!F139/1000,0))</f>
        <v/>
      </c>
      <c r="G138" s="146">
        <f t="shared" si="2"/>
        <v>0</v>
      </c>
    </row>
    <row r="139" spans="1:7" ht="18.600000000000001" customHeight="1" x14ac:dyDescent="0.25">
      <c r="A139" s="132" t="s">
        <v>903</v>
      </c>
      <c r="B139" s="132" t="s">
        <v>904</v>
      </c>
      <c r="C139" s="146" t="str">
        <f>IF('[1]底稿-來源別-收支對列'!C140=0,"",ROUNDUP('[1]底稿-來源別-收支對列'!C140/1000,0))</f>
        <v/>
      </c>
      <c r="D139" s="146" t="str">
        <f>IF('[1]底稿-來源別-收支對列'!D140=0,"",ROUNDUP('[1]底稿-來源別-收支對列'!D140/1000,0))</f>
        <v/>
      </c>
      <c r="E139" s="146" t="str">
        <f>IF('[1]底稿-來源別-收支對列'!E140=0,"",ROUNDUP('[1]底稿-來源別-收支對列'!E140/1000,0))</f>
        <v/>
      </c>
      <c r="F139" s="146" t="str">
        <f>IF('[1]底稿-來源別-收支對列'!F140=0,"",ROUNDUP('[1]底稿-來源別-收支對列'!F140/1000,0))</f>
        <v/>
      </c>
      <c r="G139" s="146">
        <f t="shared" si="2"/>
        <v>0</v>
      </c>
    </row>
    <row r="140" spans="1:7" ht="18.600000000000001" customHeight="1" x14ac:dyDescent="0.25">
      <c r="A140" s="132" t="s">
        <v>905</v>
      </c>
      <c r="B140" s="132" t="s">
        <v>906</v>
      </c>
      <c r="C140" s="146">
        <f>IF('[1]底稿-來源別-收支對列'!C141=0,"",ROUNDUP('[1]底稿-來源別-收支對列'!C141/1000,0))</f>
        <v>10</v>
      </c>
      <c r="D140" s="146" t="str">
        <f>IF('[1]底稿-來源別-收支對列'!D141=0,"",ROUNDUP('[1]底稿-來源別-收支對列'!D141/1000,0))</f>
        <v/>
      </c>
      <c r="E140" s="146" t="str">
        <f>IF('[1]底稿-來源別-收支對列'!E141=0,"",ROUNDUP('[1]底稿-來源別-收支對列'!E141/1000,0))</f>
        <v/>
      </c>
      <c r="F140" s="146" t="str">
        <f>IF('[1]底稿-來源別-收支對列'!F141=0,"",ROUNDUP('[1]底稿-來源別-收支對列'!F141/1000,0))</f>
        <v/>
      </c>
      <c r="G140" s="146">
        <f t="shared" si="2"/>
        <v>10</v>
      </c>
    </row>
    <row r="141" spans="1:7" ht="18.600000000000001" customHeight="1" x14ac:dyDescent="0.25">
      <c r="A141" s="132" t="s">
        <v>907</v>
      </c>
      <c r="B141" s="132" t="s">
        <v>908</v>
      </c>
      <c r="C141" s="146">
        <f>IF('[1]底稿-來源別-收支對列'!C142=0,"",ROUNDUP('[1]底稿-來源別-收支對列'!C142/1000,0))</f>
        <v>2</v>
      </c>
      <c r="D141" s="146" t="str">
        <f>IF('[1]底稿-來源別-收支對列'!D142=0,"",ROUNDUP('[1]底稿-來源別-收支對列'!D142/1000,0))</f>
        <v/>
      </c>
      <c r="E141" s="146" t="str">
        <f>IF('[1]底稿-來源別-收支對列'!E142=0,"",ROUNDUP('[1]底稿-來源別-收支對列'!E142/1000,0))</f>
        <v/>
      </c>
      <c r="F141" s="146" t="str">
        <f>IF('[1]底稿-來源別-收支對列'!F142=0,"",ROUNDUP('[1]底稿-來源別-收支對列'!F142/1000,0))</f>
        <v/>
      </c>
      <c r="G141" s="146">
        <f t="shared" si="2"/>
        <v>2</v>
      </c>
    </row>
    <row r="142" spans="1:7" ht="18.600000000000001" customHeight="1" x14ac:dyDescent="0.25">
      <c r="A142" s="132" t="s">
        <v>909</v>
      </c>
      <c r="B142" s="132" t="s">
        <v>910</v>
      </c>
      <c r="C142" s="146" t="str">
        <f>IF('[1]底稿-來源別-收支對列'!C143=0,"",ROUNDUP('[1]底稿-來源別-收支對列'!C143/1000,0))</f>
        <v/>
      </c>
      <c r="D142" s="146" t="str">
        <f>IF('[1]底稿-來源別-收支對列'!D143=0,"",ROUNDUP('[1]底稿-來源別-收支對列'!D143/1000,0))</f>
        <v/>
      </c>
      <c r="E142" s="146" t="str">
        <f>IF('[1]底稿-來源別-收支對列'!E143=0,"",ROUNDUP('[1]底稿-來源別-收支對列'!E143/1000,0))</f>
        <v/>
      </c>
      <c r="F142" s="146" t="str">
        <f>IF('[1]底稿-來源別-收支對列'!F143=0,"",ROUNDUP('[1]底稿-來源別-收支對列'!F143/1000,0))</f>
        <v/>
      </c>
      <c r="G142" s="146">
        <f t="shared" si="2"/>
        <v>0</v>
      </c>
    </row>
    <row r="143" spans="1:7" ht="18.600000000000001" customHeight="1" x14ac:dyDescent="0.25">
      <c r="A143" s="132" t="s">
        <v>629</v>
      </c>
      <c r="B143" s="132" t="s">
        <v>911</v>
      </c>
      <c r="C143" s="146">
        <f>IF('[1]底稿-來源別-收支對列'!C144=0,"",ROUNDUP('[1]底稿-來源別-收支對列'!C144/1000,0))</f>
        <v>10</v>
      </c>
      <c r="D143" s="146" t="str">
        <f>IF('[1]底稿-來源別-收支對列'!D144=0,"",ROUNDUP('[1]底稿-來源別-收支對列'!D144/1000,0))</f>
        <v/>
      </c>
      <c r="E143" s="146" t="str">
        <f>IF('[1]底稿-來源別-收支對列'!E144=0,"",ROUNDUP('[1]底稿-來源別-收支對列'!E144/1000,0))</f>
        <v/>
      </c>
      <c r="F143" s="146" t="str">
        <f>IF('[1]底稿-來源別-收支對列'!F144=0,"",ROUNDUP('[1]底稿-來源別-收支對列'!F144/1000,0))</f>
        <v/>
      </c>
      <c r="G143" s="146">
        <f t="shared" si="2"/>
        <v>10</v>
      </c>
    </row>
    <row r="144" spans="1:7" ht="18.600000000000001" customHeight="1" x14ac:dyDescent="0.25">
      <c r="A144" s="132" t="s">
        <v>912</v>
      </c>
      <c r="B144" s="132" t="s">
        <v>313</v>
      </c>
      <c r="C144" s="146" t="str">
        <f>IF('[1]底稿-來源別-收支對列'!C145=0,"",ROUNDUP('[1]底稿-來源別-收支對列'!C145/1000,0))</f>
        <v/>
      </c>
      <c r="D144" s="146" t="str">
        <f>IF('[1]底稿-來源別-收支對列'!D145=0,"",ROUNDUP('[1]底稿-來源別-收支對列'!D145/1000,0))</f>
        <v/>
      </c>
      <c r="E144" s="146" t="str">
        <f>IF('[1]底稿-來源別-收支對列'!E145=0,"",ROUNDUP('[1]底稿-來源別-收支對列'!E145/1000,0))</f>
        <v/>
      </c>
      <c r="F144" s="146" t="str">
        <f>IF('[1]底稿-來源別-收支對列'!F145=0,"",ROUNDUP('[1]底稿-來源別-收支對列'!F145/1000,0))</f>
        <v/>
      </c>
      <c r="G144" s="146">
        <f t="shared" si="2"/>
        <v>0</v>
      </c>
    </row>
    <row r="145" spans="1:7" ht="18.600000000000001" customHeight="1" x14ac:dyDescent="0.25">
      <c r="A145" s="132" t="s">
        <v>913</v>
      </c>
      <c r="B145" s="132" t="s">
        <v>914</v>
      </c>
      <c r="C145" s="146">
        <f>IF('[1]底稿-來源別-收支對列'!C146=0,"",ROUNDUP('[1]底稿-來源別-收支對列'!C146/1000,0))</f>
        <v>6</v>
      </c>
      <c r="D145" s="146" t="str">
        <f>IF('[1]底稿-來源別-收支對列'!D146=0,"",ROUNDUP('[1]底稿-來源別-收支對列'!D146/1000,0))</f>
        <v/>
      </c>
      <c r="E145" s="146">
        <f>IF('[1]底稿-來源別-收支對列'!E146=0,"",ROUNDUP('[1]底稿-來源別-收支對列'!E146/1000,0))</f>
        <v>1</v>
      </c>
      <c r="F145" s="146" t="str">
        <f>IF('[1]底稿-來源別-收支對列'!F146=0,"",ROUNDUP('[1]底稿-來源別-收支對列'!F146/1000,0))</f>
        <v/>
      </c>
      <c r="G145" s="146">
        <f t="shared" si="2"/>
        <v>7</v>
      </c>
    </row>
    <row r="146" spans="1:7" ht="18.600000000000001" customHeight="1" x14ac:dyDescent="0.25">
      <c r="A146" s="132" t="s">
        <v>915</v>
      </c>
      <c r="B146" s="132" t="s">
        <v>916</v>
      </c>
      <c r="C146" s="146">
        <f>IF('[1]底稿-來源別-收支對列'!C147=0,"",ROUNDUP('[1]底稿-來源別-收支對列'!C147/1000,0))</f>
        <v>10</v>
      </c>
      <c r="D146" s="146" t="str">
        <f>IF('[1]底稿-來源別-收支對列'!D147=0,"",ROUNDUP('[1]底稿-來源別-收支對列'!D147/1000,0))</f>
        <v/>
      </c>
      <c r="E146" s="146" t="str">
        <f>IF('[1]底稿-來源別-收支對列'!E147=0,"",ROUNDUP('[1]底稿-來源別-收支對列'!E147/1000,0))</f>
        <v/>
      </c>
      <c r="F146" s="146" t="str">
        <f>IF('[1]底稿-來源別-收支對列'!F147=0,"",ROUNDUP('[1]底稿-來源別-收支對列'!F147/1000,0))</f>
        <v/>
      </c>
      <c r="G146" s="146">
        <f t="shared" si="2"/>
        <v>10</v>
      </c>
    </row>
    <row r="147" spans="1:7" ht="18.600000000000001" customHeight="1" x14ac:dyDescent="0.25">
      <c r="A147" s="132" t="s">
        <v>917</v>
      </c>
      <c r="B147" s="132" t="s">
        <v>918</v>
      </c>
      <c r="C147" s="146" t="str">
        <f>IF('[1]底稿-來源別-收支對列'!C148=0,"",ROUNDUP('[1]底稿-來源別-收支對列'!C148/1000,0))</f>
        <v/>
      </c>
      <c r="D147" s="146" t="str">
        <f>IF('[1]底稿-來源別-收支對列'!D148=0,"",ROUNDUP('[1]底稿-來源別-收支對列'!D148/1000,0))</f>
        <v/>
      </c>
      <c r="E147" s="146" t="str">
        <f>IF('[1]底稿-來源別-收支對列'!E148=0,"",ROUNDUP('[1]底稿-來源別-收支對列'!E148/1000,0))</f>
        <v/>
      </c>
      <c r="F147" s="146" t="str">
        <f>IF('[1]底稿-來源別-收支對列'!F148=0,"",ROUNDUP('[1]底稿-來源別-收支對列'!F148/1000,0))</f>
        <v/>
      </c>
      <c r="G147" s="146">
        <f t="shared" si="2"/>
        <v>0</v>
      </c>
    </row>
    <row r="148" spans="1:7" ht="18.600000000000001" customHeight="1" x14ac:dyDescent="0.25">
      <c r="A148" s="132" t="s">
        <v>919</v>
      </c>
      <c r="B148" s="132" t="s">
        <v>920</v>
      </c>
      <c r="C148" s="146">
        <f>IF('[1]底稿-來源別-收支對列'!C149=0,"",ROUNDUP('[1]底稿-來源別-收支對列'!C149/1000,0))</f>
        <v>5</v>
      </c>
      <c r="D148" s="146" t="str">
        <f>IF('[1]底稿-來源別-收支對列'!D149=0,"",ROUNDUP('[1]底稿-來源別-收支對列'!D149/1000,0))</f>
        <v/>
      </c>
      <c r="E148" s="146" t="str">
        <f>IF('[1]底稿-來源別-收支對列'!E149=0,"",ROUNDUP('[1]底稿-來源別-收支對列'!E149/1000,0))</f>
        <v/>
      </c>
      <c r="F148" s="146" t="str">
        <f>IF('[1]底稿-來源別-收支對列'!F149=0,"",ROUNDUP('[1]底稿-來源別-收支對列'!F149/1000,0))</f>
        <v/>
      </c>
      <c r="G148" s="146">
        <f t="shared" si="2"/>
        <v>5</v>
      </c>
    </row>
    <row r="149" spans="1:7" ht="18.600000000000001" customHeight="1" x14ac:dyDescent="0.25">
      <c r="A149" s="132" t="s">
        <v>921</v>
      </c>
      <c r="B149" s="132" t="s">
        <v>922</v>
      </c>
      <c r="C149" s="146" t="str">
        <f>IF('[1]底稿-來源別-收支對列'!C150=0,"",ROUNDUP('[1]底稿-來源別-收支對列'!C150/1000,0))</f>
        <v/>
      </c>
      <c r="D149" s="146" t="str">
        <f>IF('[1]底稿-來源別-收支對列'!D150=0,"",ROUNDUP('[1]底稿-來源別-收支對列'!D150/1000,0))</f>
        <v/>
      </c>
      <c r="E149" s="146" t="str">
        <f>IF('[1]底稿-來源別-收支對列'!E150=0,"",ROUNDUP('[1]底稿-來源別-收支對列'!E150/1000,0))</f>
        <v/>
      </c>
      <c r="F149" s="146" t="str">
        <f>IF('[1]底稿-來源別-收支對列'!F150=0,"",ROUNDUP('[1]底稿-來源別-收支對列'!F150/1000,0))</f>
        <v/>
      </c>
      <c r="G149" s="146">
        <f t="shared" si="2"/>
        <v>0</v>
      </c>
    </row>
    <row r="150" spans="1:7" ht="18.600000000000001" customHeight="1" x14ac:dyDescent="0.25">
      <c r="A150" s="132" t="s">
        <v>923</v>
      </c>
      <c r="B150" s="132" t="s">
        <v>924</v>
      </c>
      <c r="C150" s="146">
        <f>IF('[1]底稿-來源別-收支對列'!C151=0,"",ROUNDUP('[1]底稿-來源別-收支對列'!C151/1000,0))</f>
        <v>60</v>
      </c>
      <c r="D150" s="146" t="str">
        <f>IF('[1]底稿-來源別-收支對列'!D151=0,"",ROUNDUP('[1]底稿-來源別-收支對列'!D151/1000,0))</f>
        <v/>
      </c>
      <c r="E150" s="146" t="str">
        <f>IF('[1]底稿-來源別-收支對列'!E151=0,"",ROUNDUP('[1]底稿-來源別-收支對列'!E151/1000,0))</f>
        <v/>
      </c>
      <c r="F150" s="146" t="str">
        <f>IF('[1]底稿-來源別-收支對列'!F151=0,"",ROUNDUP('[1]底稿-來源別-收支對列'!F151/1000,0))</f>
        <v/>
      </c>
      <c r="G150" s="146">
        <f t="shared" si="2"/>
        <v>60</v>
      </c>
    </row>
    <row r="151" spans="1:7" ht="18.600000000000001" customHeight="1" x14ac:dyDescent="0.25">
      <c r="A151" s="132" t="s">
        <v>925</v>
      </c>
      <c r="B151" s="132" t="s">
        <v>926</v>
      </c>
      <c r="C151" s="146">
        <f>IF('[1]底稿-來源別-收支對列'!C152=0,"",ROUNDUP('[1]底稿-來源別-收支對列'!C152/1000,0))</f>
        <v>5</v>
      </c>
      <c r="D151" s="146" t="str">
        <f>IF('[1]底稿-來源別-收支對列'!D152=0,"",ROUNDUP('[1]底稿-來源別-收支對列'!D152/1000,0))</f>
        <v/>
      </c>
      <c r="E151" s="146" t="str">
        <f>IF('[1]底稿-來源別-收支對列'!E152=0,"",ROUNDUP('[1]底稿-來源別-收支對列'!E152/1000,0))</f>
        <v/>
      </c>
      <c r="F151" s="146" t="str">
        <f>IF('[1]底稿-來源別-收支對列'!F152=0,"",ROUNDUP('[1]底稿-來源別-收支對列'!F152/1000,0))</f>
        <v/>
      </c>
      <c r="G151" s="146">
        <f t="shared" si="2"/>
        <v>5</v>
      </c>
    </row>
    <row r="152" spans="1:7" ht="18.600000000000001" customHeight="1" x14ac:dyDescent="0.25">
      <c r="A152" s="132" t="s">
        <v>927</v>
      </c>
      <c r="B152" s="132" t="s">
        <v>928</v>
      </c>
      <c r="C152" s="146" t="str">
        <f>IF('[1]底稿-來源別-收支對列'!C153=0,"",ROUNDUP('[1]底稿-來源別-收支對列'!C153/1000,0))</f>
        <v/>
      </c>
      <c r="D152" s="146" t="str">
        <f>IF('[1]底稿-來源別-收支對列'!D153=0,"",ROUNDUP('[1]底稿-來源別-收支對列'!D153/1000,0))</f>
        <v/>
      </c>
      <c r="E152" s="146" t="str">
        <f>IF('[1]底稿-來源別-收支對列'!E153=0,"",ROUNDUP('[1]底稿-來源別-收支對列'!E153/1000,0))</f>
        <v/>
      </c>
      <c r="F152" s="146" t="str">
        <f>IF('[1]底稿-來源別-收支對列'!F153=0,"",ROUNDUP('[1]底稿-來源別-收支對列'!F153/1000,0))</f>
        <v/>
      </c>
      <c r="G152" s="146">
        <f t="shared" si="2"/>
        <v>0</v>
      </c>
    </row>
    <row r="153" spans="1:7" ht="18.600000000000001" customHeight="1" x14ac:dyDescent="0.25">
      <c r="A153" s="132" t="s">
        <v>929</v>
      </c>
      <c r="B153" s="132" t="s">
        <v>930</v>
      </c>
      <c r="C153" s="146" t="str">
        <f>IF('[1]底稿-來源別-收支對列'!C154=0,"",ROUNDUP('[1]底稿-來源別-收支對列'!C154/1000,0))</f>
        <v/>
      </c>
      <c r="D153" s="146" t="str">
        <f>IF('[1]底稿-來源別-收支對列'!D154=0,"",ROUNDUP('[1]底稿-來源別-收支對列'!D154/1000,0))</f>
        <v/>
      </c>
      <c r="E153" s="146" t="str">
        <f>IF('[1]底稿-來源別-收支對列'!E154=0,"",ROUNDUP('[1]底稿-來源別-收支對列'!E154/1000,0))</f>
        <v/>
      </c>
      <c r="F153" s="146" t="str">
        <f>IF('[1]底稿-來源別-收支對列'!F154=0,"",ROUNDUP('[1]底稿-來源別-收支對列'!F154/1000,0))</f>
        <v/>
      </c>
      <c r="G153" s="146">
        <f t="shared" si="2"/>
        <v>0</v>
      </c>
    </row>
    <row r="154" spans="1:7" ht="18.600000000000001" customHeight="1" x14ac:dyDescent="0.25">
      <c r="A154" s="132" t="s">
        <v>931</v>
      </c>
      <c r="B154" s="132" t="s">
        <v>932</v>
      </c>
      <c r="C154" s="146" t="str">
        <f>IF('[1]底稿-來源別-收支對列'!C155=0,"",ROUNDUP('[1]底稿-來源別-收支對列'!C155/1000,0))</f>
        <v/>
      </c>
      <c r="D154" s="146" t="str">
        <f>IF('[1]底稿-來源別-收支對列'!D155=0,"",ROUNDUP('[1]底稿-來源別-收支對列'!D155/1000,0))</f>
        <v/>
      </c>
      <c r="E154" s="146" t="str">
        <f>IF('[1]底稿-來源別-收支對列'!E155=0,"",ROUNDUP('[1]底稿-來源別-收支對列'!E155/1000,0))</f>
        <v/>
      </c>
      <c r="F154" s="146" t="str">
        <f>IF('[1]底稿-來源別-收支對列'!F155=0,"",ROUNDUP('[1]底稿-來源別-收支對列'!F155/1000,0))</f>
        <v/>
      </c>
      <c r="G154" s="146">
        <f t="shared" si="2"/>
        <v>0</v>
      </c>
    </row>
    <row r="155" spans="1:7" ht="18.600000000000001" customHeight="1" x14ac:dyDescent="0.25">
      <c r="A155" s="132" t="s">
        <v>933</v>
      </c>
      <c r="B155" s="132" t="s">
        <v>934</v>
      </c>
      <c r="C155" s="146">
        <f>IF('[1]底稿-來源別-收支對列'!C156=0,"",ROUNDUP('[1]底稿-來源別-收支對列'!C156/1000,0))</f>
        <v>20</v>
      </c>
      <c r="D155" s="146" t="str">
        <f>IF('[1]底稿-來源別-收支對列'!D156=0,"",ROUNDUP('[1]底稿-來源別-收支對列'!D156/1000,0))</f>
        <v/>
      </c>
      <c r="E155" s="146" t="str">
        <f>IF('[1]底稿-來源別-收支對列'!E156=0,"",ROUNDUP('[1]底稿-來源別-收支對列'!E156/1000,0))</f>
        <v/>
      </c>
      <c r="F155" s="146" t="str">
        <f>IF('[1]底稿-來源別-收支對列'!F156=0,"",ROUNDUP('[1]底稿-來源別-收支對列'!F156/1000,0))</f>
        <v/>
      </c>
      <c r="G155" s="146">
        <f t="shared" si="2"/>
        <v>20</v>
      </c>
    </row>
    <row r="156" spans="1:7" ht="18.600000000000001" customHeight="1" x14ac:dyDescent="0.25">
      <c r="A156" s="132" t="s">
        <v>935</v>
      </c>
      <c r="B156" s="133" t="s">
        <v>936</v>
      </c>
      <c r="C156" s="146">
        <f>IF('[1]底稿-來源別-收支對列'!C157=0,"",ROUNDUP('[1]底稿-來源別-收支對列'!C157/1000,0))</f>
        <v>5</v>
      </c>
      <c r="D156" s="146" t="str">
        <f>IF('[1]底稿-來源別-收支對列'!D157=0,"",ROUNDUP('[1]底稿-來源別-收支對列'!D157/1000,0))</f>
        <v/>
      </c>
      <c r="E156" s="146">
        <f>IF('[1]底稿-來源別-收支對列'!E157=0,"",ROUNDUP('[1]底稿-來源別-收支對列'!E157/1000,0))</f>
        <v>5</v>
      </c>
      <c r="F156" s="146" t="str">
        <f>IF('[1]底稿-來源別-收支對列'!F157=0,"",ROUNDUP('[1]底稿-來源別-收支對列'!F157/1000,0))</f>
        <v/>
      </c>
      <c r="G156" s="146">
        <f t="shared" si="2"/>
        <v>10</v>
      </c>
    </row>
    <row r="157" spans="1:7" ht="18.600000000000001" customHeight="1" x14ac:dyDescent="0.25">
      <c r="A157" s="132" t="s">
        <v>937</v>
      </c>
      <c r="B157" s="132" t="s">
        <v>938</v>
      </c>
      <c r="C157" s="146">
        <f>IF('[1]底稿-來源別-收支對列'!C158=0,"",ROUNDUP('[1]底稿-來源別-收支對列'!C158/1000,0))</f>
        <v>16</v>
      </c>
      <c r="D157" s="146" t="str">
        <f>IF('[1]底稿-來源別-收支對列'!D158=0,"",ROUNDUP('[1]底稿-來源別-收支對列'!D158/1000,0))</f>
        <v/>
      </c>
      <c r="E157" s="146" t="str">
        <f>IF('[1]底稿-來源別-收支對列'!E158=0,"",ROUNDUP('[1]底稿-來源別-收支對列'!E158/1000,0))</f>
        <v/>
      </c>
      <c r="F157" s="146" t="str">
        <f>IF('[1]底稿-來源別-收支對列'!F158=0,"",ROUNDUP('[1]底稿-來源別-收支對列'!F158/1000,0))</f>
        <v/>
      </c>
      <c r="G157" s="146">
        <f t="shared" si="2"/>
        <v>16</v>
      </c>
    </row>
    <row r="158" spans="1:7" ht="18.600000000000001" customHeight="1" x14ac:dyDescent="0.25">
      <c r="A158" s="132" t="s">
        <v>939</v>
      </c>
      <c r="B158" s="132" t="s">
        <v>940</v>
      </c>
      <c r="C158" s="146" t="str">
        <f>IF('[1]底稿-來源別-收支對列'!C159=0,"",ROUNDUP('[1]底稿-來源別-收支對列'!C159/1000,0))</f>
        <v/>
      </c>
      <c r="D158" s="146" t="str">
        <f>IF('[1]底稿-來源別-收支對列'!D159=0,"",ROUNDUP('[1]底稿-來源別-收支對列'!D159/1000,0))</f>
        <v/>
      </c>
      <c r="E158" s="146" t="str">
        <f>IF('[1]底稿-來源別-收支對列'!E159=0,"",ROUNDUP('[1]底稿-來源別-收支對列'!E159/1000,0))</f>
        <v/>
      </c>
      <c r="F158" s="146" t="str">
        <f>IF('[1]底稿-來源別-收支對列'!F159=0,"",ROUNDUP('[1]底稿-來源別-收支對列'!F159/1000,0))</f>
        <v/>
      </c>
      <c r="G158" s="146">
        <f t="shared" si="2"/>
        <v>0</v>
      </c>
    </row>
    <row r="159" spans="1:7" ht="18.600000000000001" customHeight="1" x14ac:dyDescent="0.25">
      <c r="A159" s="132" t="s">
        <v>941</v>
      </c>
      <c r="B159" s="133" t="s">
        <v>942</v>
      </c>
      <c r="C159" s="146" t="str">
        <f>IF('[1]底稿-來源別-收支對列'!C160=0,"",ROUNDUP('[1]底稿-來源別-收支對列'!C160/1000,0))</f>
        <v/>
      </c>
      <c r="D159" s="146" t="str">
        <f>IF('[1]底稿-來源別-收支對列'!D160=0,"",ROUNDUP('[1]底稿-來源別-收支對列'!D160/1000,0))</f>
        <v/>
      </c>
      <c r="E159" s="146" t="str">
        <f>IF('[1]底稿-來源別-收支對列'!E160=0,"",ROUNDUP('[1]底稿-來源別-收支對列'!E160/1000,0))</f>
        <v/>
      </c>
      <c r="F159" s="146" t="str">
        <f>IF('[1]底稿-來源別-收支對列'!F160=0,"",ROUNDUP('[1]底稿-來源別-收支對列'!F160/1000,0))</f>
        <v/>
      </c>
      <c r="G159" s="146">
        <f t="shared" si="2"/>
        <v>0</v>
      </c>
    </row>
    <row r="160" spans="1:7" ht="18.600000000000001" customHeight="1" x14ac:dyDescent="0.25">
      <c r="A160" s="132" t="s">
        <v>943</v>
      </c>
      <c r="B160" s="132" t="s">
        <v>944</v>
      </c>
      <c r="C160" s="146">
        <f>IF('[1]底稿-來源別-收支對列'!C161=0,"",ROUNDUP('[1]底稿-來源別-收支對列'!C161/1000,0))</f>
        <v>15</v>
      </c>
      <c r="D160" s="146" t="str">
        <f>IF('[1]底稿-來源別-收支對列'!D161=0,"",ROUNDUP('[1]底稿-來源別-收支對列'!D161/1000,0))</f>
        <v/>
      </c>
      <c r="E160" s="146" t="str">
        <f>IF('[1]底稿-來源別-收支對列'!E161=0,"",ROUNDUP('[1]底稿-來源別-收支對列'!E161/1000,0))</f>
        <v/>
      </c>
      <c r="F160" s="146" t="str">
        <f>IF('[1]底稿-來源別-收支對列'!F161=0,"",ROUNDUP('[1]底稿-來源別-收支對列'!F161/1000,0))</f>
        <v/>
      </c>
      <c r="G160" s="146">
        <f t="shared" si="2"/>
        <v>15</v>
      </c>
    </row>
    <row r="161" spans="1:7" ht="18.600000000000001" customHeight="1" x14ac:dyDescent="0.25">
      <c r="A161" s="132" t="s">
        <v>945</v>
      </c>
      <c r="B161" s="132" t="s">
        <v>946</v>
      </c>
      <c r="C161" s="146" t="str">
        <f>IF('[1]底稿-來源別-收支對列'!C162=0,"",ROUNDUP('[1]底稿-來源別-收支對列'!C162/1000,0))</f>
        <v/>
      </c>
      <c r="D161" s="146" t="str">
        <f>IF('[1]底稿-來源別-收支對列'!D162=0,"",ROUNDUP('[1]底稿-來源別-收支對列'!D162/1000,0))</f>
        <v/>
      </c>
      <c r="E161" s="146" t="str">
        <f>IF('[1]底稿-來源別-收支對列'!E162=0,"",ROUNDUP('[1]底稿-來源別-收支對列'!E162/1000,0))</f>
        <v/>
      </c>
      <c r="F161" s="146" t="str">
        <f>IF('[1]底稿-來源別-收支對列'!F162=0,"",ROUNDUP('[1]底稿-來源別-收支對列'!F162/1000,0))</f>
        <v/>
      </c>
      <c r="G161" s="146">
        <f t="shared" si="2"/>
        <v>0</v>
      </c>
    </row>
    <row r="162" spans="1:7" ht="18.600000000000001" customHeight="1" x14ac:dyDescent="0.25">
      <c r="A162" s="132" t="s">
        <v>947</v>
      </c>
      <c r="B162" s="132" t="s">
        <v>948</v>
      </c>
      <c r="C162" s="146">
        <f>IF('[1]底稿-來源別-收支對列'!C163=0,"",ROUNDUP('[1]底稿-來源別-收支對列'!C163/1000,0))</f>
        <v>3</v>
      </c>
      <c r="D162" s="146" t="str">
        <f>IF('[1]底稿-來源別-收支對列'!D163=0,"",ROUNDUP('[1]底稿-來源別-收支對列'!D163/1000,0))</f>
        <v/>
      </c>
      <c r="E162" s="146" t="str">
        <f>IF('[1]底稿-來源別-收支對列'!E163=0,"",ROUNDUP('[1]底稿-來源別-收支對列'!E163/1000,0))</f>
        <v/>
      </c>
      <c r="F162" s="146" t="str">
        <f>IF('[1]底稿-來源別-收支對列'!F163=0,"",ROUNDUP('[1]底稿-來源別-收支對列'!F163/1000,0))</f>
        <v/>
      </c>
      <c r="G162" s="146">
        <f t="shared" si="2"/>
        <v>3</v>
      </c>
    </row>
    <row r="163" spans="1:7" ht="18.600000000000001" customHeight="1" x14ac:dyDescent="0.25">
      <c r="A163" s="132" t="s">
        <v>949</v>
      </c>
      <c r="B163" s="132" t="s">
        <v>950</v>
      </c>
      <c r="C163" s="146" t="str">
        <f>IF('[1]底稿-來源別-收支對列'!C164=0,"",ROUNDUP('[1]底稿-來源別-收支對列'!C164/1000,0))</f>
        <v/>
      </c>
      <c r="D163" s="146" t="str">
        <f>IF('[1]底稿-來源別-收支對列'!D164=0,"",ROUNDUP('[1]底稿-來源別-收支對列'!D164/1000,0))</f>
        <v/>
      </c>
      <c r="E163" s="146" t="str">
        <f>IF('[1]底稿-來源別-收支對列'!E164=0,"",ROUNDUP('[1]底稿-來源別-收支對列'!E164/1000,0))</f>
        <v/>
      </c>
      <c r="F163" s="146" t="str">
        <f>IF('[1]底稿-來源別-收支對列'!F164=0,"",ROUNDUP('[1]底稿-來源別-收支對列'!F164/1000,0))</f>
        <v/>
      </c>
      <c r="G163" s="146">
        <f t="shared" si="2"/>
        <v>0</v>
      </c>
    </row>
    <row r="164" spans="1:7" ht="18.600000000000001" customHeight="1" x14ac:dyDescent="0.25">
      <c r="A164" s="132" t="s">
        <v>951</v>
      </c>
      <c r="B164" s="132" t="s">
        <v>952</v>
      </c>
      <c r="C164" s="146" t="str">
        <f>IF('[1]底稿-來源別-收支對列'!C165=0,"",ROUNDUP('[1]底稿-來源別-收支對列'!C165/1000,0))</f>
        <v/>
      </c>
      <c r="D164" s="146" t="str">
        <f>IF('[1]底稿-來源別-收支對列'!D165=0,"",ROUNDUP('[1]底稿-來源別-收支對列'!D165/1000,0))</f>
        <v/>
      </c>
      <c r="E164" s="146" t="str">
        <f>IF('[1]底稿-來源別-收支對列'!E165=0,"",ROUNDUP('[1]底稿-來源別-收支對列'!E165/1000,0))</f>
        <v/>
      </c>
      <c r="F164" s="146" t="str">
        <f>IF('[1]底稿-來源別-收支對列'!F165=0,"",ROUNDUP('[1]底稿-來源別-收支對列'!F165/1000,0))</f>
        <v/>
      </c>
      <c r="G164" s="146">
        <f t="shared" ref="G164:G176" si="3">SUM(C164:F164)</f>
        <v>0</v>
      </c>
    </row>
    <row r="165" spans="1:7" ht="18.600000000000001" customHeight="1" x14ac:dyDescent="0.25">
      <c r="A165" s="132" t="s">
        <v>953</v>
      </c>
      <c r="B165" s="132" t="s">
        <v>954</v>
      </c>
      <c r="C165" s="146" t="str">
        <f>IF('[1]底稿-來源別-收支對列'!C166=0,"",ROUNDUP('[1]底稿-來源別-收支對列'!C166/1000,0))</f>
        <v/>
      </c>
      <c r="D165" s="146" t="str">
        <f>IF('[1]底稿-來源別-收支對列'!D166=0,"",ROUNDUP('[1]底稿-來源別-收支對列'!D166/1000,0))</f>
        <v/>
      </c>
      <c r="E165" s="146" t="str">
        <f>IF('[1]底稿-來源別-收支對列'!E166=0,"",ROUNDUP('[1]底稿-來源別-收支對列'!E166/1000,0))</f>
        <v/>
      </c>
      <c r="F165" s="146" t="str">
        <f>IF('[1]底稿-來源別-收支對列'!F166=0,"",ROUNDUP('[1]底稿-來源別-收支對列'!F166/1000,0))</f>
        <v/>
      </c>
      <c r="G165" s="146">
        <f t="shared" si="3"/>
        <v>0</v>
      </c>
    </row>
    <row r="166" spans="1:7" ht="18.600000000000001" customHeight="1" x14ac:dyDescent="0.25">
      <c r="A166" s="134" t="s">
        <v>955</v>
      </c>
      <c r="B166" s="134" t="s">
        <v>956</v>
      </c>
      <c r="C166" s="146" t="str">
        <f>IF('[1]底稿-來源別-收支對列'!C167=0,"",ROUNDUP('[1]底稿-來源別-收支對列'!C167/1000,0))</f>
        <v/>
      </c>
      <c r="D166" s="146" t="str">
        <f>IF('[1]底稿-來源別-收支對列'!D167=0,"",ROUNDUP('[1]底稿-來源別-收支對列'!D167/1000,0))</f>
        <v/>
      </c>
      <c r="E166" s="146" t="str">
        <f>IF('[1]底稿-來源別-收支對列'!E167=0,"",ROUNDUP('[1]底稿-來源別-收支對列'!E167/1000,0))</f>
        <v/>
      </c>
      <c r="F166" s="146" t="str">
        <f>IF('[1]底稿-來源別-收支對列'!F167=0,"",ROUNDUP('[1]底稿-來源別-收支對列'!F167/1000,0))</f>
        <v/>
      </c>
      <c r="G166" s="146">
        <f t="shared" si="3"/>
        <v>0</v>
      </c>
    </row>
    <row r="167" spans="1:7" ht="18.600000000000001" customHeight="1" x14ac:dyDescent="0.25">
      <c r="A167" s="132" t="s">
        <v>957</v>
      </c>
      <c r="B167" s="132" t="s">
        <v>958</v>
      </c>
      <c r="C167" s="146" t="str">
        <f>IF('[1]底稿-來源別-收支對列'!C168=0,"",ROUNDUP('[1]底稿-來源別-收支對列'!C168/1000,0))</f>
        <v/>
      </c>
      <c r="D167" s="146" t="str">
        <f>IF('[1]底稿-來源別-收支對列'!D168=0,"",ROUNDUP('[1]底稿-來源別-收支對列'!D168/1000,0))</f>
        <v/>
      </c>
      <c r="E167" s="146" t="str">
        <f>IF('[1]底稿-來源別-收支對列'!E168=0,"",ROUNDUP('[1]底稿-來源別-收支對列'!E168/1000,0))</f>
        <v/>
      </c>
      <c r="F167" s="146" t="str">
        <f>IF('[1]底稿-來源別-收支對列'!F168=0,"",ROUNDUP('[1]底稿-來源別-收支對列'!F168/1000,0))</f>
        <v/>
      </c>
      <c r="G167" s="146">
        <f t="shared" si="3"/>
        <v>0</v>
      </c>
    </row>
    <row r="168" spans="1:7" ht="18.600000000000001" customHeight="1" x14ac:dyDescent="0.25">
      <c r="A168" s="132" t="s">
        <v>959</v>
      </c>
      <c r="B168" s="132" t="s">
        <v>960</v>
      </c>
      <c r="C168" s="146" t="str">
        <f>IF('[1]底稿-來源別-收支對列'!C169=0,"",ROUNDUP('[1]底稿-來源別-收支對列'!C169/1000,0))</f>
        <v/>
      </c>
      <c r="D168" s="146" t="str">
        <f>IF('[1]底稿-來源別-收支對列'!D169=0,"",ROUNDUP('[1]底稿-來源別-收支對列'!D169/1000,0))</f>
        <v/>
      </c>
      <c r="E168" s="146" t="str">
        <f>IF('[1]底稿-來源別-收支對列'!E169=0,"",ROUNDUP('[1]底稿-來源別-收支對列'!E169/1000,0))</f>
        <v/>
      </c>
      <c r="F168" s="146" t="str">
        <f>IF('[1]底稿-來源別-收支對列'!F169=0,"",ROUNDUP('[1]底稿-來源別-收支對列'!F169/1000,0))</f>
        <v/>
      </c>
      <c r="G168" s="146">
        <f t="shared" si="3"/>
        <v>0</v>
      </c>
    </row>
    <row r="169" spans="1:7" ht="18.600000000000001" customHeight="1" x14ac:dyDescent="0.25">
      <c r="A169" s="132" t="s">
        <v>961</v>
      </c>
      <c r="B169" s="132" t="s">
        <v>962</v>
      </c>
      <c r="C169" s="146" t="str">
        <f>IF('[1]底稿-來源別-收支對列'!C170=0,"",ROUNDUP('[1]底稿-來源別-收支對列'!C170/1000,0))</f>
        <v/>
      </c>
      <c r="D169" s="146" t="str">
        <f>IF('[1]底稿-來源別-收支對列'!D170=0,"",ROUNDUP('[1]底稿-來源別-收支對列'!D170/1000,0))</f>
        <v/>
      </c>
      <c r="E169" s="146" t="str">
        <f>IF('[1]底稿-來源別-收支對列'!E170=0,"",ROUNDUP('[1]底稿-來源別-收支對列'!E170/1000,0))</f>
        <v/>
      </c>
      <c r="F169" s="146" t="str">
        <f>IF('[1]底稿-來源別-收支對列'!F170=0,"",ROUNDUP('[1]底稿-來源別-收支對列'!F170/1000,0))</f>
        <v/>
      </c>
      <c r="G169" s="146">
        <f t="shared" si="3"/>
        <v>0</v>
      </c>
    </row>
    <row r="170" spans="1:7" ht="18.600000000000001" customHeight="1" x14ac:dyDescent="0.25">
      <c r="A170" s="132" t="s">
        <v>963</v>
      </c>
      <c r="B170" s="132" t="s">
        <v>964</v>
      </c>
      <c r="C170" s="146">
        <f>IF('[1]底稿-來源別-收支對列'!C171=0,"",ROUNDUP('[1]底稿-來源別-收支對列'!C171/1000,0))</f>
        <v>200</v>
      </c>
      <c r="D170" s="146" t="str">
        <f>IF('[1]底稿-來源別-收支對列'!D171=0,"",ROUNDUP('[1]底稿-來源別-收支對列'!D171/1000,0))</f>
        <v/>
      </c>
      <c r="E170" s="146">
        <f>IF('[1]底稿-來源別-收支對列'!E171=0,"",ROUNDUP('[1]底稿-來源別-收支對列'!E171/1000,0))</f>
        <v>20</v>
      </c>
      <c r="F170" s="146" t="str">
        <f>IF('[1]底稿-來源別-收支對列'!F171=0,"",ROUNDUP('[1]底稿-來源別-收支對列'!F171/1000,0))</f>
        <v/>
      </c>
      <c r="G170" s="146">
        <f t="shared" si="3"/>
        <v>220</v>
      </c>
    </row>
    <row r="171" spans="1:7" ht="18.600000000000001" customHeight="1" x14ac:dyDescent="0.25">
      <c r="A171" s="132" t="s">
        <v>965</v>
      </c>
      <c r="B171" s="132" t="s">
        <v>966</v>
      </c>
      <c r="C171" s="146">
        <f>IF('[1]底稿-來源別-收支對列'!C172=0,"",ROUNDUP('[1]底稿-來源別-收支對列'!C172/1000,0))</f>
        <v>100</v>
      </c>
      <c r="D171" s="146" t="str">
        <f>IF('[1]底稿-來源別-收支對列'!D172=0,"",ROUNDUP('[1]底稿-來源別-收支對列'!D172/1000,0))</f>
        <v/>
      </c>
      <c r="E171" s="146" t="str">
        <f>IF('[1]底稿-來源別-收支對列'!E172=0,"",ROUNDUP('[1]底稿-來源別-收支對列'!E172/1000,0))</f>
        <v/>
      </c>
      <c r="F171" s="146" t="str">
        <f>IF('[1]底稿-來源別-收支對列'!F172=0,"",ROUNDUP('[1]底稿-來源別-收支對列'!F172/1000,0))</f>
        <v/>
      </c>
      <c r="G171" s="146">
        <f t="shared" si="3"/>
        <v>100</v>
      </c>
    </row>
    <row r="172" spans="1:7" ht="19.5" customHeight="1" x14ac:dyDescent="0.25">
      <c r="A172" s="132" t="s">
        <v>967</v>
      </c>
      <c r="B172" s="132" t="s">
        <v>968</v>
      </c>
      <c r="C172" s="146">
        <f>IF('[1]底稿-來源別-收支對列'!C173=0,"",ROUNDUP('[1]底稿-來源別-收支對列'!C173/1000,0))</f>
        <v>10</v>
      </c>
      <c r="D172" s="146" t="str">
        <f>IF('[1]底稿-來源別-收支對列'!D173=0,"",ROUNDUP('[1]底稿-來源別-收支對列'!D173/1000,0))</f>
        <v/>
      </c>
      <c r="E172" s="146" t="str">
        <f>IF('[1]底稿-來源別-收支對列'!E173=0,"",ROUNDUP('[1]底稿-來源別-收支對列'!E173/1000,0))</f>
        <v/>
      </c>
      <c r="F172" s="146" t="str">
        <f>IF('[1]底稿-來源別-收支對列'!F173=0,"",ROUNDUP('[1]底稿-來源別-收支對列'!F173/1000,0))</f>
        <v/>
      </c>
      <c r="G172" s="146">
        <f t="shared" si="3"/>
        <v>10</v>
      </c>
    </row>
    <row r="173" spans="1:7" ht="18.600000000000001" customHeight="1" x14ac:dyDescent="0.25">
      <c r="A173" s="132" t="s">
        <v>969</v>
      </c>
      <c r="B173" s="132" t="s">
        <v>970</v>
      </c>
      <c r="C173" s="146">
        <f>IF('[1]底稿-來源別-收支對列'!C174=0,"",ROUNDUP('[1]底稿-來源別-收支對列'!C174/1000,0))</f>
        <v>80</v>
      </c>
      <c r="D173" s="146" t="str">
        <f>IF('[1]底稿-來源別-收支對列'!D174=0,"",ROUNDUP('[1]底稿-來源別-收支對列'!D174/1000,0))</f>
        <v/>
      </c>
      <c r="E173" s="146" t="str">
        <f>IF('[1]底稿-來源別-收支對列'!E174=0,"",ROUNDUP('[1]底稿-來源別-收支對列'!E174/1000,0))</f>
        <v/>
      </c>
      <c r="F173" s="146" t="str">
        <f>IF('[1]底稿-來源別-收支對列'!F174=0,"",ROUNDUP('[1]底稿-來源別-收支對列'!F174/1000,0))</f>
        <v/>
      </c>
      <c r="G173" s="146">
        <f t="shared" si="3"/>
        <v>80</v>
      </c>
    </row>
    <row r="174" spans="1:7" ht="18.600000000000001" customHeight="1" x14ac:dyDescent="0.25">
      <c r="A174" s="132" t="s">
        <v>971</v>
      </c>
      <c r="B174" s="135" t="s">
        <v>972</v>
      </c>
      <c r="C174" s="146">
        <f>IF('[1]底稿-來源別-收支對列'!C175=0,"",ROUNDUP('[1]底稿-來源別-收支對列'!C175/1000,0))</f>
        <v>40</v>
      </c>
      <c r="D174" s="146" t="str">
        <f>IF('[1]底稿-來源別-收支對列'!D175=0,"",ROUNDUP('[1]底稿-來源別-收支對列'!D175/1000,0))</f>
        <v/>
      </c>
      <c r="E174" s="146" t="str">
        <f>IF('[1]底稿-來源別-收支對列'!E175=0,"",ROUNDUP('[1]底稿-來源別-收支對列'!E175/1000,0))</f>
        <v/>
      </c>
      <c r="F174" s="146" t="str">
        <f>IF('[1]底稿-來源別-收支對列'!F175=0,"",ROUNDUP('[1]底稿-來源別-收支對列'!F175/1000,0))</f>
        <v/>
      </c>
      <c r="G174" s="146">
        <f t="shared" si="3"/>
        <v>40</v>
      </c>
    </row>
    <row r="175" spans="1:7" ht="18.600000000000001" customHeight="1" x14ac:dyDescent="0.25">
      <c r="A175" s="151" t="s">
        <v>973</v>
      </c>
      <c r="B175" s="151"/>
      <c r="C175" s="149">
        <f>SUM(C39:C174)</f>
        <v>2067</v>
      </c>
      <c r="D175" s="149">
        <f>SUM(D39:D174)</f>
        <v>20</v>
      </c>
      <c r="E175" s="149">
        <f>SUM(E39:E174)</f>
        <v>147</v>
      </c>
      <c r="F175" s="149">
        <f>SUM(F39:F174)</f>
        <v>0</v>
      </c>
      <c r="G175" s="149">
        <f t="shared" si="3"/>
        <v>2234</v>
      </c>
    </row>
  </sheetData>
  <sheetProtection selectLockedCells="1" selectUnlockedCells="1"/>
  <mergeCells count="8">
    <mergeCell ref="A38:B38"/>
    <mergeCell ref="A175:B175"/>
    <mergeCell ref="A2:A3"/>
    <mergeCell ref="B2:B3"/>
    <mergeCell ref="C2:F2"/>
    <mergeCell ref="G2:G3"/>
    <mergeCell ref="A4:B4"/>
    <mergeCell ref="A6:B6"/>
  </mergeCells>
  <phoneticPr fontId="3" type="noConversion"/>
  <pageMargins left="0.74803149606299213" right="0.74803149606299213" top="0.9055118110236221" bottom="0.47244094488188981" header="0.51181102362204722" footer="0.51181102362204722"/>
  <pageSetup paperSize="9" scale="54" fitToHeight="14" orientation="portrait" r:id="rId1"/>
  <headerFooter alignWithMargins="0">
    <oddFooter xml:space="preserve">&amp;C&amp;"標楷體,標準"&amp;18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各校可編列經費</vt:lpstr>
      <vt:lpstr>用途別(概算)</vt:lpstr>
      <vt:lpstr>來源別(概算)</vt:lpstr>
      <vt:lpstr>'用途別(概算)'!Print_Area</vt:lpstr>
      <vt:lpstr>各校可編列經費!Print_Area</vt:lpstr>
      <vt:lpstr>'來源別(概算)'!Print_Area</vt:lpstr>
      <vt:lpstr>'用途別(概算)'!Print_Titles</vt:lpstr>
      <vt:lpstr>各校可編列經費!Print_Titles</vt:lpstr>
      <vt:lpstr>'來源別(概算)'!Print_Titles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2025-08-06T07:40:34Z</dcterms:created>
  <dcterms:modified xsi:type="dcterms:W3CDTF">2025-08-06T07:40:52Z</dcterms:modified>
</cp:coreProperties>
</file>